
<file path=[Content_Types].xml><?xml version="1.0" encoding="utf-8"?>
<Types xmlns="http://schemas.openxmlformats.org/package/2006/content-types">
  <Default Extension="bin" ContentType="application/vnd.openxmlformats-officedocument.spreadsheetml.customProperty"/>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mc:AlternateContent xmlns:mc="http://schemas.openxmlformats.org/markup-compatibility/2006">
    <mc:Choice Requires="x15">
      <x15ac:absPath xmlns:x15ac="http://schemas.microsoft.com/office/spreadsheetml/2010/11/ac" url="https://tso-network.de/lksn/sg_hoba/ag__bergreifende_themen/Dokumente/10_Organisation/07_Stromspeicher/"/>
    </mc:Choice>
  </mc:AlternateContent>
  <workbookProtection workbookAlgorithmName="SHA-512" workbookHashValue="Y066cQR9Hg2OXdQqkQiUTCvQSb8qR8ZgpdJswfrhSlaVbJziAgSNN4G1siIxvkdv7IZtLbUjxcBPGOthcHRrvw==" workbookSaltValue="JfflzAqh7OUTG31RFKUNDw==" workbookSpinCount="100000" lockStructure="1"/>
  <bookViews>
    <workbookView xWindow="0" yWindow="0" windowWidth="28800" windowHeight="12300" tabRatio="772" activeTab="1"/>
  </bookViews>
  <sheets>
    <sheet name="Anleitung" sheetId="13" r:id="rId1"/>
    <sheet name="Stammdaten" sheetId="5" r:id="rId2"/>
    <sheet name="Beladung des Speichers" sheetId="6" r:id="rId3"/>
    <sheet name="Entladung des Speichers" sheetId="7" r:id="rId4"/>
    <sheet name="Füllstände" sheetId="11" r:id="rId5"/>
    <sheet name="Ergebnis (aggregiert)" sheetId="12" r:id="rId6"/>
    <sheet name="Ergebnis (detailliert)" sheetId="8" r:id="rId7"/>
    <sheet name="Hilfstabelle" sheetId="3" state="hidden" r:id="rId8"/>
  </sheets>
  <definedNames>
    <definedName name="_xlnm._FilterDatabase" localSheetId="7" hidden="1">Hilfstabelle!$K$1:$K$286</definedName>
    <definedName name="Monate">Hilfstabelle!$E$3:$E$14</definedName>
    <definedName name="_xlnm.Extract" localSheetId="7">Hilfstabelle!$L:$L</definedName>
  </definedNames>
  <calcPr calcId="162913"/>
</workbook>
</file>

<file path=xl/calcChain.xml><?xml version="1.0" encoding="utf-8"?>
<calcChain xmlns="http://schemas.openxmlformats.org/spreadsheetml/2006/main">
  <c r="Q20" i="8" l="1"/>
  <c r="Q21" i="8"/>
  <c r="Q22" i="8"/>
  <c r="Q23" i="8"/>
  <c r="Q24" i="8"/>
  <c r="Q25" i="8"/>
  <c r="Q26" i="8"/>
  <c r="Q27" i="8"/>
  <c r="Q28" i="8"/>
  <c r="Q29" i="8"/>
  <c r="Q30" i="8"/>
  <c r="Q31" i="8"/>
  <c r="Q32" i="8"/>
  <c r="Q33" i="8"/>
  <c r="Q34" i="8"/>
  <c r="Q35" i="8"/>
  <c r="Q36" i="8"/>
  <c r="Q37" i="8"/>
  <c r="Q38" i="8"/>
  <c r="Q39" i="8"/>
  <c r="Q40" i="8"/>
  <c r="Q41" i="8"/>
  <c r="Q42" i="8"/>
  <c r="Q43" i="8"/>
  <c r="Q44" i="8"/>
  <c r="Q45" i="8"/>
  <c r="Q46" i="8"/>
  <c r="Q47" i="8"/>
  <c r="Q48" i="8"/>
  <c r="Q49" i="8"/>
  <c r="Q50" i="8"/>
  <c r="Q51" i="8"/>
  <c r="Q52" i="8"/>
  <c r="Q53" i="8"/>
  <c r="Q54" i="8"/>
  <c r="Q55" i="8"/>
  <c r="Q56" i="8"/>
  <c r="Q57" i="8"/>
  <c r="Q58" i="8"/>
  <c r="Q59" i="8"/>
  <c r="Q60" i="8"/>
  <c r="Q61" i="8"/>
  <c r="Q62" i="8"/>
  <c r="Q63" i="8"/>
  <c r="Q64" i="8"/>
  <c r="Q65" i="8"/>
  <c r="Q66" i="8"/>
  <c r="Q67" i="8"/>
  <c r="Q68" i="8"/>
  <c r="Q69" i="8"/>
  <c r="Q70" i="8"/>
  <c r="Q71" i="8"/>
  <c r="Q72" i="8"/>
  <c r="Q73" i="8"/>
  <c r="Q74" i="8"/>
  <c r="Q75" i="8"/>
  <c r="Q76" i="8"/>
  <c r="Q77" i="8"/>
  <c r="Q78" i="8"/>
  <c r="Q79" i="8"/>
  <c r="Q80" i="8"/>
  <c r="Q81" i="8"/>
  <c r="Q82" i="8"/>
  <c r="Q83" i="8"/>
  <c r="Q84" i="8"/>
  <c r="Q85" i="8"/>
  <c r="Q86" i="8"/>
  <c r="Q87" i="8"/>
  <c r="Q88" i="8"/>
  <c r="Q89" i="8"/>
  <c r="Q90" i="8"/>
  <c r="Q91" i="8"/>
  <c r="Q92" i="8"/>
  <c r="Q93" i="8"/>
  <c r="Q94" i="8"/>
  <c r="Q95" i="8"/>
  <c r="Q96" i="8"/>
  <c r="Q97" i="8"/>
  <c r="Q98" i="8"/>
  <c r="Q99" i="8"/>
  <c r="Q100" i="8"/>
  <c r="Q101" i="8"/>
  <c r="Q102" i="8"/>
  <c r="Q103" i="8"/>
  <c r="Q104" i="8"/>
  <c r="Q105" i="8"/>
  <c r="Q106" i="8"/>
  <c r="Q107" i="8"/>
  <c r="Q108" i="8"/>
  <c r="Q109" i="8"/>
  <c r="Q110" i="8"/>
  <c r="Q111" i="8"/>
  <c r="Q112" i="8"/>
  <c r="Q113" i="8"/>
  <c r="Q114" i="8"/>
  <c r="Q115" i="8"/>
  <c r="Q116" i="8"/>
  <c r="Q117" i="8"/>
  <c r="Q118" i="8"/>
  <c r="Q119" i="8"/>
  <c r="Q120" i="8"/>
  <c r="Q121" i="8"/>
  <c r="Q122" i="8"/>
  <c r="Q123" i="8"/>
  <c r="Q124" i="8"/>
  <c r="Q125" i="8"/>
  <c r="Q126" i="8"/>
  <c r="Q127" i="8"/>
  <c r="Q128" i="8"/>
  <c r="Q129" i="8"/>
  <c r="Q130" i="8"/>
  <c r="Q131" i="8"/>
  <c r="Q132" i="8"/>
  <c r="Q133" i="8"/>
  <c r="Q134" i="8"/>
  <c r="Q135" i="8"/>
  <c r="Q136" i="8"/>
  <c r="Q137" i="8"/>
  <c r="Q138" i="8"/>
  <c r="Q139" i="8"/>
  <c r="Q140" i="8"/>
  <c r="Q141" i="8"/>
  <c r="Q142" i="8"/>
  <c r="Q143" i="8"/>
  <c r="Q144" i="8"/>
  <c r="Q145" i="8"/>
  <c r="Q146" i="8"/>
  <c r="Q147" i="8"/>
  <c r="Q148" i="8"/>
  <c r="Q149" i="8"/>
  <c r="Q150" i="8"/>
  <c r="Q151" i="8"/>
  <c r="Q152" i="8"/>
  <c r="Q153" i="8"/>
  <c r="Q154" i="8"/>
  <c r="Q155" i="8"/>
  <c r="Q156" i="8"/>
  <c r="Q157" i="8"/>
  <c r="Q158" i="8"/>
  <c r="Q159" i="8"/>
  <c r="Q160" i="8"/>
  <c r="Q161" i="8"/>
  <c r="Q162" i="8"/>
  <c r="Q163" i="8"/>
  <c r="Q164" i="8"/>
  <c r="Q165" i="8"/>
  <c r="Q166" i="8"/>
  <c r="Q167" i="8"/>
  <c r="Q168" i="8"/>
  <c r="Q169" i="8"/>
  <c r="Q170" i="8"/>
  <c r="Q171" i="8"/>
  <c r="Q172" i="8"/>
  <c r="Q173" i="8"/>
  <c r="Q174" i="8"/>
  <c r="Q175" i="8"/>
  <c r="Q176" i="8"/>
  <c r="Q177" i="8"/>
  <c r="Q178" i="8"/>
  <c r="Q179" i="8"/>
  <c r="Q180" i="8"/>
  <c r="Q181" i="8"/>
  <c r="Q182" i="8"/>
  <c r="Q183" i="8"/>
  <c r="Q184" i="8"/>
  <c r="Q185" i="8"/>
  <c r="Q186" i="8"/>
  <c r="Q187" i="8"/>
  <c r="Q188" i="8"/>
  <c r="Q189" i="8"/>
  <c r="Q190" i="8"/>
  <c r="Q191" i="8"/>
  <c r="Q192" i="8"/>
  <c r="Q193" i="8"/>
  <c r="Q194" i="8"/>
  <c r="Q195" i="8"/>
  <c r="Q196" i="8"/>
  <c r="Q197" i="8"/>
  <c r="Q198" i="8"/>
  <c r="Q199" i="8"/>
  <c r="Q200" i="8"/>
  <c r="Q201" i="8"/>
  <c r="Q202" i="8"/>
  <c r="Q203" i="8"/>
  <c r="Q204" i="8"/>
  <c r="Q205" i="8"/>
  <c r="Q206" i="8"/>
  <c r="Q207" i="8"/>
  <c r="Q208" i="8"/>
  <c r="Q209" i="8"/>
  <c r="Q210" i="8"/>
  <c r="Q211" i="8"/>
  <c r="Q212" i="8"/>
  <c r="Q213" i="8"/>
  <c r="Q214" i="8"/>
  <c r="Q215" i="8"/>
  <c r="Q216" i="8"/>
  <c r="Q217" i="8"/>
  <c r="Q218" i="8"/>
  <c r="Q219" i="8"/>
  <c r="Q220" i="8"/>
  <c r="Q221" i="8"/>
  <c r="Q222" i="8"/>
  <c r="Q223" i="8"/>
  <c r="Q224" i="8"/>
  <c r="Q225" i="8"/>
  <c r="Q226" i="8"/>
  <c r="Q227" i="8"/>
  <c r="Q228" i="8"/>
  <c r="Q229" i="8"/>
  <c r="Q230" i="8"/>
  <c r="Q231" i="8"/>
  <c r="Q232" i="8"/>
  <c r="Q233" i="8"/>
  <c r="Q234" i="8"/>
  <c r="Q235" i="8"/>
  <c r="Q236" i="8"/>
  <c r="Q237" i="8"/>
  <c r="Q238" i="8"/>
  <c r="Q239" i="8"/>
  <c r="Q240" i="8"/>
  <c r="Q241" i="8"/>
  <c r="Q242" i="8"/>
  <c r="Q243" i="8"/>
  <c r="Q244" i="8"/>
  <c r="Q245" i="8"/>
  <c r="Q246" i="8"/>
  <c r="Q247" i="8"/>
  <c r="Q248" i="8"/>
  <c r="Q249" i="8"/>
  <c r="Q250" i="8"/>
  <c r="Q251" i="8"/>
  <c r="Q252" i="8"/>
  <c r="Q253" i="8"/>
  <c r="Q254" i="8"/>
  <c r="Q255" i="8"/>
  <c r="Q256" i="8"/>
  <c r="Q257" i="8"/>
  <c r="Q258" i="8"/>
  <c r="Q259" i="8"/>
  <c r="Q260" i="8"/>
  <c r="Q261" i="8"/>
  <c r="Q262" i="8"/>
  <c r="Q263" i="8"/>
  <c r="Q264" i="8"/>
  <c r="Q265" i="8"/>
  <c r="Q266" i="8"/>
  <c r="Q267" i="8"/>
  <c r="Q268" i="8"/>
  <c r="Q269" i="8"/>
  <c r="Q270" i="8"/>
  <c r="Q271" i="8"/>
  <c r="Q272" i="8"/>
  <c r="Q273" i="8"/>
  <c r="Q274" i="8"/>
  <c r="Q275" i="8"/>
  <c r="Q276" i="8"/>
  <c r="Q277" i="8"/>
  <c r="Q278" i="8"/>
  <c r="Q279" i="8"/>
  <c r="Q280" i="8"/>
  <c r="Q281" i="8"/>
  <c r="Q282" i="8"/>
  <c r="Q283" i="8"/>
  <c r="Q284" i="8"/>
  <c r="Q285" i="8"/>
  <c r="Q286" i="8"/>
  <c r="Q287" i="8"/>
  <c r="Q288" i="8"/>
  <c r="Q289" i="8"/>
  <c r="Q290" i="8"/>
  <c r="Q291" i="8"/>
  <c r="Q292" i="8"/>
  <c r="Q293" i="8"/>
  <c r="Q294" i="8"/>
  <c r="Q295" i="8"/>
  <c r="Q296" i="8"/>
  <c r="Q297" i="8"/>
  <c r="Q298" i="8"/>
  <c r="Q299" i="8"/>
  <c r="Q300" i="8"/>
  <c r="Q301" i="8"/>
  <c r="Q302" i="8"/>
  <c r="Q303" i="8"/>
  <c r="Q304" i="8"/>
  <c r="Q305" i="8"/>
  <c r="Q306" i="8"/>
  <c r="Q307" i="8"/>
  <c r="Q308" i="8"/>
  <c r="Q309" i="8"/>
  <c r="Q310" i="8"/>
  <c r="Q311" i="8"/>
  <c r="Q312" i="8"/>
  <c r="Q313" i="8"/>
  <c r="Q314" i="8"/>
  <c r="Q315" i="8"/>
  <c r="Q316" i="8"/>
  <c r="Q317" i="8"/>
  <c r="Q318" i="8"/>
  <c r="Q319" i="8"/>
  <c r="Q320" i="8"/>
  <c r="Q321" i="8"/>
  <c r="Q322" i="8"/>
  <c r="Q323" i="8"/>
  <c r="Q324" i="8"/>
  <c r="Q325" i="8"/>
  <c r="Q326" i="8"/>
  <c r="Q327" i="8"/>
  <c r="Q328" i="8"/>
  <c r="Q329" i="8"/>
  <c r="Q330" i="8"/>
  <c r="Q331" i="8"/>
  <c r="Q332" i="8"/>
  <c r="Q333" i="8"/>
  <c r="Q334" i="8"/>
  <c r="Q335" i="8"/>
  <c r="Q336" i="8"/>
  <c r="Q337" i="8"/>
  <c r="Q338" i="8"/>
  <c r="Q339" i="8"/>
  <c r="Q340" i="8"/>
  <c r="Q341" i="8"/>
  <c r="Q342" i="8"/>
  <c r="Q343" i="8"/>
  <c r="Q344" i="8"/>
  <c r="Q345" i="8"/>
  <c r="Q346" i="8"/>
  <c r="Q347" i="8"/>
  <c r="Q348" i="8"/>
  <c r="Q349" i="8"/>
  <c r="Q350" i="8"/>
  <c r="Q351" i="8"/>
  <c r="Q352" i="8"/>
  <c r="Q353" i="8"/>
  <c r="Q354" i="8"/>
  <c r="Q355" i="8"/>
  <c r="Q356" i="8"/>
  <c r="Q357" i="8"/>
  <c r="Q358" i="8"/>
  <c r="Q359" i="8"/>
  <c r="Q360" i="8"/>
  <c r="Q361" i="8"/>
  <c r="Q362" i="8"/>
  <c r="Q363" i="8"/>
  <c r="Q364" i="8"/>
  <c r="Q365" i="8"/>
  <c r="Q366" i="8"/>
  <c r="Q367" i="8"/>
  <c r="Q368" i="8"/>
  <c r="Q369" i="8"/>
  <c r="Q370" i="8"/>
  <c r="Q371" i="8"/>
  <c r="Q372" i="8"/>
  <c r="Q373" i="8"/>
  <c r="Q374" i="8"/>
  <c r="Q375" i="8"/>
  <c r="Q376" i="8"/>
  <c r="Q377" i="8"/>
  <c r="Q378" i="8"/>
  <c r="Q379" i="8"/>
  <c r="Q380" i="8"/>
  <c r="Q381" i="8"/>
  <c r="Q382" i="8"/>
  <c r="Q383" i="8"/>
  <c r="Q384" i="8"/>
  <c r="Q385" i="8"/>
  <c r="Q386" i="8"/>
  <c r="Q387" i="8"/>
  <c r="Q388" i="8"/>
  <c r="Q389" i="8"/>
  <c r="Q390" i="8"/>
  <c r="Q391" i="8"/>
  <c r="Q392" i="8"/>
  <c r="Q393" i="8"/>
  <c r="Q394" i="8"/>
  <c r="Q395" i="8"/>
  <c r="Q396" i="8"/>
  <c r="Q397" i="8"/>
  <c r="Q398" i="8"/>
  <c r="Q399" i="8"/>
  <c r="Q400" i="8"/>
  <c r="Q401" i="8"/>
  <c r="Q402" i="8"/>
  <c r="Q403" i="8"/>
  <c r="Q404" i="8"/>
  <c r="Q405" i="8"/>
  <c r="Q406" i="8"/>
  <c r="Q407" i="8"/>
  <c r="Q408" i="8"/>
  <c r="Q409" i="8"/>
  <c r="Q410" i="8"/>
  <c r="Q411" i="8"/>
  <c r="Q412" i="8"/>
  <c r="Q413" i="8"/>
  <c r="Q414" i="8"/>
  <c r="Q415" i="8"/>
  <c r="Q416" i="8"/>
  <c r="Q417" i="8"/>
  <c r="Q418" i="8"/>
  <c r="Q419" i="8"/>
  <c r="Q420" i="8"/>
  <c r="Q421" i="8"/>
  <c r="Q422" i="8"/>
  <c r="Q423" i="8"/>
  <c r="Q424" i="8"/>
  <c r="Q425" i="8"/>
  <c r="Q426" i="8"/>
  <c r="Q427" i="8"/>
  <c r="Q428" i="8"/>
  <c r="Q429" i="8"/>
  <c r="Q430" i="8"/>
  <c r="Q431" i="8"/>
  <c r="Q432" i="8"/>
  <c r="Q433" i="8"/>
  <c r="Q434" i="8"/>
  <c r="Q435" i="8"/>
  <c r="Q436" i="8"/>
  <c r="Q437" i="8"/>
  <c r="Q438" i="8"/>
  <c r="Q439" i="8"/>
  <c r="Q440" i="8"/>
  <c r="Q441" i="8"/>
  <c r="Q442" i="8"/>
  <c r="Q443" i="8"/>
  <c r="Q444" i="8"/>
  <c r="Q445" i="8"/>
  <c r="Q446" i="8"/>
  <c r="Q447" i="8"/>
  <c r="Q448" i="8"/>
  <c r="Q449" i="8"/>
  <c r="Q450" i="8"/>
  <c r="Q451" i="8"/>
  <c r="Q452" i="8"/>
  <c r="Q453" i="8"/>
  <c r="Q454" i="8"/>
  <c r="Q455" i="8"/>
  <c r="Q456" i="8"/>
  <c r="Q457" i="8"/>
  <c r="Q458" i="8"/>
  <c r="Q459" i="8"/>
  <c r="Q460" i="8"/>
  <c r="Q461" i="8"/>
  <c r="Q462" i="8"/>
  <c r="Q463" i="8"/>
  <c r="Q464" i="8"/>
  <c r="Q465" i="8"/>
  <c r="Q466" i="8"/>
  <c r="Q467" i="8"/>
  <c r="Q468" i="8"/>
  <c r="Q469" i="8"/>
  <c r="Q470" i="8"/>
  <c r="Q471" i="8"/>
  <c r="Q472" i="8"/>
  <c r="Q473" i="8"/>
  <c r="Q474" i="8"/>
  <c r="Q475" i="8"/>
  <c r="Q476" i="8"/>
  <c r="Q477" i="8"/>
  <c r="Q478" i="8"/>
  <c r="Q479" i="8"/>
  <c r="Q480" i="8"/>
  <c r="Q481" i="8"/>
  <c r="Q482" i="8"/>
  <c r="Q483" i="8"/>
  <c r="Q484" i="8"/>
  <c r="Q485" i="8"/>
  <c r="Q486" i="8"/>
  <c r="Q487" i="8"/>
  <c r="Q488" i="8"/>
  <c r="Q489" i="8"/>
  <c r="Q490" i="8"/>
  <c r="Q491" i="8"/>
  <c r="Q492" i="8"/>
  <c r="Q493" i="8"/>
  <c r="Q494" i="8"/>
  <c r="Q495" i="8"/>
  <c r="Q496" i="8"/>
  <c r="Q497" i="8"/>
  <c r="Q498" i="8"/>
  <c r="Q499" i="8"/>
  <c r="Q500" i="8"/>
  <c r="Q501" i="8"/>
  <c r="Q502" i="8"/>
  <c r="Q503" i="8"/>
  <c r="Q504" i="8"/>
  <c r="Q505" i="8"/>
  <c r="Q506" i="8"/>
  <c r="Q507" i="8"/>
  <c r="Q508" i="8"/>
  <c r="Q509" i="8"/>
  <c r="Q510" i="8"/>
  <c r="Q511" i="8"/>
  <c r="Q512" i="8"/>
  <c r="Q513" i="8"/>
  <c r="Q514" i="8"/>
  <c r="Q515" i="8"/>
  <c r="Q516" i="8"/>
  <c r="Q517" i="8"/>
  <c r="Q518" i="8"/>
  <c r="Q519" i="8"/>
  <c r="Q520" i="8"/>
  <c r="Q521" i="8"/>
  <c r="Q522" i="8"/>
  <c r="Q523" i="8"/>
  <c r="Q524" i="8"/>
  <c r="Q525" i="8"/>
  <c r="Q526" i="8"/>
  <c r="Q527" i="8"/>
  <c r="Q528" i="8"/>
  <c r="Q529" i="8"/>
  <c r="Q530" i="8"/>
  <c r="Q531" i="8"/>
  <c r="Q532" i="8"/>
  <c r="Q533" i="8"/>
  <c r="Q534" i="8"/>
  <c r="Q535" i="8"/>
  <c r="Q536" i="8"/>
  <c r="Q537" i="8"/>
  <c r="Q538" i="8"/>
  <c r="Q539" i="8"/>
  <c r="Q540" i="8"/>
  <c r="Q541" i="8"/>
  <c r="Q542" i="8"/>
  <c r="Q543" i="8"/>
  <c r="Q544" i="8"/>
  <c r="Q545" i="8"/>
  <c r="Q546" i="8"/>
  <c r="Q547" i="8"/>
  <c r="Q548" i="8"/>
  <c r="Q549" i="8"/>
  <c r="Q550" i="8"/>
  <c r="Q551" i="8"/>
  <c r="Q552" i="8"/>
  <c r="Q553" i="8"/>
  <c r="Q554" i="8"/>
  <c r="Q555" i="8"/>
  <c r="Q556" i="8"/>
  <c r="Q557" i="8"/>
  <c r="Q558" i="8"/>
  <c r="Q559" i="8"/>
  <c r="Q560" i="8"/>
  <c r="Q561" i="8"/>
  <c r="Q562" i="8"/>
  <c r="Q563" i="8"/>
  <c r="Q564" i="8"/>
  <c r="Q565" i="8"/>
  <c r="Q566" i="8"/>
  <c r="Q567" i="8"/>
  <c r="Q568" i="8"/>
  <c r="Q569" i="8"/>
  <c r="Q570" i="8"/>
  <c r="Q571" i="8"/>
  <c r="Q572" i="8"/>
  <c r="Q573" i="8"/>
  <c r="Q574" i="8"/>
  <c r="Q575" i="8"/>
  <c r="Q576" i="8"/>
  <c r="Q577" i="8"/>
  <c r="Q578" i="8"/>
  <c r="Q579" i="8"/>
  <c r="Q580" i="8"/>
  <c r="Q581" i="8"/>
  <c r="Q582" i="8"/>
  <c r="Q583" i="8"/>
  <c r="Q584" i="8"/>
  <c r="Q585" i="8"/>
  <c r="Q586" i="8"/>
  <c r="Q587" i="8"/>
  <c r="Q588" i="8"/>
  <c r="Q589" i="8"/>
  <c r="Q590" i="8"/>
  <c r="Q591" i="8"/>
  <c r="Q592" i="8"/>
  <c r="Q593" i="8"/>
  <c r="Q594" i="8"/>
  <c r="Q595" i="8"/>
  <c r="Q596" i="8"/>
  <c r="Q597" i="8"/>
  <c r="Q598" i="8"/>
  <c r="Q599" i="8"/>
  <c r="Q600" i="8"/>
  <c r="Q601" i="8"/>
  <c r="Q602" i="8"/>
  <c r="Q603" i="8"/>
  <c r="Q604" i="8"/>
  <c r="Q605" i="8"/>
  <c r="Q606" i="8"/>
  <c r="Q607" i="8"/>
  <c r="Q608" i="8"/>
  <c r="Q609" i="8"/>
  <c r="Q610" i="8"/>
  <c r="Q611" i="8"/>
  <c r="Q612" i="8"/>
  <c r="Q613" i="8"/>
  <c r="Q614" i="8"/>
  <c r="Q615" i="8"/>
  <c r="Q616" i="8"/>
  <c r="Q617" i="8"/>
  <c r="Q618" i="8"/>
  <c r="Q619" i="8"/>
  <c r="Q620" i="8"/>
  <c r="Q621" i="8"/>
  <c r="Q622" i="8"/>
  <c r="Q623" i="8"/>
  <c r="Q624" i="8"/>
  <c r="Q625" i="8"/>
  <c r="Q626" i="8"/>
  <c r="Q627" i="8"/>
  <c r="Q628" i="8"/>
  <c r="Q629" i="8"/>
  <c r="Q630" i="8"/>
  <c r="Q631" i="8"/>
  <c r="Q632" i="8"/>
  <c r="Q633" i="8"/>
  <c r="Q634" i="8"/>
  <c r="Q635" i="8"/>
  <c r="Q636" i="8"/>
  <c r="Q637" i="8"/>
  <c r="Q638" i="8"/>
  <c r="Q639" i="8"/>
  <c r="Q640" i="8"/>
  <c r="Q641" i="8"/>
  <c r="Q642" i="8"/>
  <c r="Q643" i="8"/>
  <c r="Q644" i="8"/>
  <c r="Q645" i="8"/>
  <c r="Q646" i="8"/>
  <c r="Q647" i="8"/>
  <c r="Q648" i="8"/>
  <c r="Q649" i="8"/>
  <c r="Q650" i="8"/>
  <c r="Q651" i="8"/>
  <c r="Q652" i="8"/>
  <c r="Q653" i="8"/>
  <c r="Q654" i="8"/>
  <c r="Q655" i="8"/>
  <c r="Q656" i="8"/>
  <c r="Q657" i="8"/>
  <c r="Q658" i="8"/>
  <c r="Q659" i="8"/>
  <c r="Q660" i="8"/>
  <c r="Q661" i="8"/>
  <c r="Q662" i="8"/>
  <c r="Q663" i="8"/>
  <c r="Q664" i="8"/>
  <c r="Q665" i="8"/>
  <c r="Q666" i="8"/>
  <c r="Q667" i="8"/>
  <c r="Q668" i="8"/>
  <c r="Q669" i="8"/>
  <c r="Q670" i="8"/>
  <c r="Q671" i="8"/>
  <c r="Q672" i="8"/>
  <c r="Q673" i="8"/>
  <c r="Q674" i="8"/>
  <c r="Q675" i="8"/>
  <c r="Q676" i="8"/>
  <c r="Q677" i="8"/>
  <c r="Q678" i="8"/>
  <c r="Q679" i="8"/>
  <c r="Q680" i="8"/>
  <c r="Q681" i="8"/>
  <c r="Q682" i="8"/>
  <c r="Q683" i="8"/>
  <c r="Q684" i="8"/>
  <c r="Q685" i="8"/>
  <c r="Q686" i="8"/>
  <c r="Q687" i="8"/>
  <c r="Q688" i="8"/>
  <c r="Q689" i="8"/>
  <c r="Q690" i="8"/>
  <c r="Q691" i="8"/>
  <c r="Q692" i="8"/>
  <c r="Q693" i="8"/>
  <c r="Q694" i="8"/>
  <c r="Q695" i="8"/>
  <c r="Q696" i="8"/>
  <c r="Q697" i="8"/>
  <c r="Q698" i="8"/>
  <c r="Q699" i="8"/>
  <c r="Q700" i="8"/>
  <c r="Q701" i="8"/>
  <c r="Q702" i="8"/>
  <c r="Q703" i="8"/>
  <c r="Q704" i="8"/>
  <c r="Q705" i="8"/>
  <c r="Q706" i="8"/>
  <c r="Q707" i="8"/>
  <c r="Q708" i="8"/>
  <c r="Q709" i="8"/>
  <c r="Q710" i="8"/>
  <c r="Q711" i="8"/>
  <c r="Q712" i="8"/>
  <c r="Q713" i="8"/>
  <c r="Q714" i="8"/>
  <c r="Q715" i="8"/>
  <c r="Q716" i="8"/>
  <c r="Q717" i="8"/>
  <c r="Q718" i="8"/>
  <c r="Q719" i="8"/>
  <c r="Q720" i="8"/>
  <c r="Q721" i="8"/>
  <c r="Q722" i="8"/>
  <c r="Q723" i="8"/>
  <c r="Q724" i="8"/>
  <c r="Q725" i="8"/>
  <c r="Q726" i="8"/>
  <c r="Q727" i="8"/>
  <c r="Q728" i="8"/>
  <c r="Q729" i="8"/>
  <c r="Q730" i="8"/>
  <c r="Q731" i="8"/>
  <c r="Q732" i="8"/>
  <c r="Q733" i="8"/>
  <c r="Q734" i="8"/>
  <c r="Q735" i="8"/>
  <c r="Q736" i="8"/>
  <c r="Q737" i="8"/>
  <c r="Q738" i="8"/>
  <c r="Q739" i="8"/>
  <c r="Q740" i="8"/>
  <c r="Q741" i="8"/>
  <c r="Q742" i="8"/>
  <c r="Q743" i="8"/>
  <c r="Q744" i="8"/>
  <c r="Q745" i="8"/>
  <c r="Q746" i="8"/>
  <c r="Q747" i="8"/>
  <c r="Q748" i="8"/>
  <c r="Q749" i="8"/>
  <c r="Q750" i="8"/>
  <c r="Q751" i="8"/>
  <c r="Q752" i="8"/>
  <c r="Q753" i="8"/>
  <c r="Q754" i="8"/>
  <c r="Q755" i="8"/>
  <c r="Q756" i="8"/>
  <c r="Q757" i="8"/>
  <c r="Q758" i="8"/>
  <c r="Q759" i="8"/>
  <c r="Q760" i="8"/>
  <c r="Q761" i="8"/>
  <c r="Q762" i="8"/>
  <c r="Q763" i="8"/>
  <c r="Q764" i="8"/>
  <c r="Q765" i="8"/>
  <c r="Q766" i="8"/>
  <c r="Q767" i="8"/>
  <c r="Q768" i="8"/>
  <c r="Q769" i="8"/>
  <c r="Q770" i="8"/>
  <c r="Q771" i="8"/>
  <c r="Q772" i="8"/>
  <c r="Q773" i="8"/>
  <c r="Q774" i="8"/>
  <c r="Q775" i="8"/>
  <c r="Q776" i="8"/>
  <c r="Q777" i="8"/>
  <c r="Q778" i="8"/>
  <c r="Q779" i="8"/>
  <c r="Q780" i="8"/>
  <c r="Q781" i="8"/>
  <c r="Q782" i="8"/>
  <c r="Q783" i="8"/>
  <c r="Q784" i="8"/>
  <c r="Q785" i="8"/>
  <c r="Q786" i="8"/>
  <c r="Q787" i="8"/>
  <c r="Q788" i="8"/>
  <c r="Q789" i="8"/>
  <c r="Q790" i="8"/>
  <c r="Q791" i="8"/>
  <c r="Q792" i="8"/>
  <c r="Q793" i="8"/>
  <c r="Q794" i="8"/>
  <c r="Q795" i="8"/>
  <c r="Q796" i="8"/>
  <c r="Q797" i="8"/>
  <c r="Q798" i="8"/>
  <c r="Q799" i="8"/>
  <c r="Q800" i="8"/>
  <c r="Q801" i="8"/>
  <c r="Q802" i="8"/>
  <c r="Q803" i="8"/>
  <c r="Q804" i="8"/>
  <c r="Q805" i="8"/>
  <c r="Q806" i="8"/>
  <c r="Q807" i="8"/>
  <c r="Q808" i="8"/>
  <c r="Q809" i="8"/>
  <c r="Q810" i="8"/>
  <c r="Q811" i="8"/>
  <c r="Q812" i="8"/>
  <c r="Q813" i="8"/>
  <c r="Q814" i="8"/>
  <c r="Q815" i="8"/>
  <c r="Q816" i="8"/>
  <c r="Q817" i="8"/>
  <c r="Q818" i="8"/>
  <c r="Q819" i="8"/>
  <c r="Q820" i="8"/>
  <c r="Q821" i="8"/>
  <c r="Q822" i="8"/>
  <c r="Q823" i="8"/>
  <c r="Q824" i="8"/>
  <c r="Q825" i="8"/>
  <c r="Q826" i="8"/>
  <c r="Q827" i="8"/>
  <c r="Q828" i="8"/>
  <c r="Q829" i="8"/>
  <c r="Q830" i="8"/>
  <c r="Q831" i="8"/>
  <c r="Q832" i="8"/>
  <c r="Q833" i="8"/>
  <c r="Q834" i="8"/>
  <c r="Q835" i="8"/>
  <c r="Q836" i="8"/>
  <c r="Q837" i="8"/>
  <c r="Q838" i="8"/>
  <c r="Q839" i="8"/>
  <c r="Q840" i="8"/>
  <c r="Q841" i="8"/>
  <c r="Q842" i="8"/>
  <c r="Q843" i="8"/>
  <c r="Q844" i="8"/>
  <c r="Q845" i="8"/>
  <c r="Q846" i="8"/>
  <c r="Q847" i="8"/>
  <c r="Q848" i="8"/>
  <c r="Q849" i="8"/>
  <c r="Q850" i="8"/>
  <c r="Q851" i="8"/>
  <c r="Q852" i="8"/>
  <c r="Q853" i="8"/>
  <c r="Q854" i="8"/>
  <c r="Q855" i="8"/>
  <c r="Q856" i="8"/>
  <c r="Q857" i="8"/>
  <c r="Q858" i="8"/>
  <c r="Q859" i="8"/>
  <c r="Q860" i="8"/>
  <c r="Q861" i="8"/>
  <c r="Q862" i="8"/>
  <c r="Q863" i="8"/>
  <c r="Q864" i="8"/>
  <c r="Q865" i="8"/>
  <c r="Q866" i="8"/>
  <c r="Q867" i="8"/>
  <c r="Q868" i="8"/>
  <c r="Q869" i="8"/>
  <c r="Q870" i="8"/>
  <c r="Q871" i="8"/>
  <c r="Q872" i="8"/>
  <c r="Q873" i="8"/>
  <c r="Q874" i="8"/>
  <c r="Q875" i="8"/>
  <c r="Q876" i="8"/>
  <c r="Q877" i="8"/>
  <c r="Q878" i="8"/>
  <c r="Q879" i="8"/>
  <c r="Q880" i="8"/>
  <c r="Q881" i="8"/>
  <c r="Q882" i="8"/>
  <c r="Q883" i="8"/>
  <c r="Q884" i="8"/>
  <c r="Q885" i="8"/>
  <c r="Q886" i="8"/>
  <c r="Q887" i="8"/>
  <c r="Q888" i="8"/>
  <c r="Q889" i="8"/>
  <c r="Q890" i="8"/>
  <c r="Q891" i="8"/>
  <c r="Q892" i="8"/>
  <c r="Q893" i="8"/>
  <c r="Q894" i="8"/>
  <c r="Q895" i="8"/>
  <c r="Q896" i="8"/>
  <c r="Q897" i="8"/>
  <c r="Q898" i="8"/>
  <c r="Q899" i="8"/>
  <c r="Q900" i="8"/>
  <c r="Q901" i="8"/>
  <c r="Q902" i="8"/>
  <c r="Q903" i="8"/>
  <c r="Q904" i="8"/>
  <c r="Q905" i="8"/>
  <c r="Q906" i="8"/>
  <c r="Q907" i="8"/>
  <c r="Q908" i="8"/>
  <c r="Q909" i="8"/>
  <c r="Q910" i="8"/>
  <c r="Q911" i="8"/>
  <c r="Q912" i="8"/>
  <c r="Q913" i="8"/>
  <c r="Q914" i="8"/>
  <c r="Q915" i="8"/>
  <c r="Q916" i="8"/>
  <c r="Q917" i="8"/>
  <c r="Q918" i="8"/>
  <c r="Q919" i="8"/>
  <c r="Q920" i="8"/>
  <c r="Q921" i="8"/>
  <c r="Q922" i="8"/>
  <c r="Q923" i="8"/>
  <c r="Q924" i="8"/>
  <c r="Q925" i="8"/>
  <c r="Q926" i="8"/>
  <c r="Q927" i="8"/>
  <c r="Q928" i="8"/>
  <c r="Q929" i="8"/>
  <c r="Q930" i="8"/>
  <c r="Q931" i="8"/>
  <c r="Q932" i="8"/>
  <c r="Q933" i="8"/>
  <c r="Q934" i="8"/>
  <c r="Q935" i="8"/>
  <c r="Q936" i="8"/>
  <c r="Q937" i="8"/>
  <c r="Q938" i="8"/>
  <c r="Q939" i="8"/>
  <c r="Q940" i="8"/>
  <c r="Q941" i="8"/>
  <c r="Q942" i="8"/>
  <c r="Q943" i="8"/>
  <c r="Q944" i="8"/>
  <c r="Q945" i="8"/>
  <c r="Q946" i="8"/>
  <c r="Q947" i="8"/>
  <c r="Q948" i="8"/>
  <c r="Q949" i="8"/>
  <c r="Q950" i="8"/>
  <c r="Q951" i="8"/>
  <c r="Q952" i="8"/>
  <c r="Q953" i="8"/>
  <c r="Q954" i="8"/>
  <c r="Q955" i="8"/>
  <c r="Q956" i="8"/>
  <c r="Q957" i="8"/>
  <c r="Q958" i="8"/>
  <c r="Q959" i="8"/>
  <c r="Q960" i="8"/>
  <c r="Q961" i="8"/>
  <c r="Q962" i="8"/>
  <c r="Q963" i="8"/>
  <c r="Q964" i="8"/>
  <c r="Q965" i="8"/>
  <c r="Q966" i="8"/>
  <c r="Q967" i="8"/>
  <c r="Q968" i="8"/>
  <c r="Q969" i="8"/>
  <c r="Q970" i="8"/>
  <c r="Q971" i="8"/>
  <c r="Q972" i="8"/>
  <c r="Q973" i="8"/>
  <c r="Q974" i="8"/>
  <c r="Q975" i="8"/>
  <c r="Q976" i="8"/>
  <c r="Q977" i="8"/>
  <c r="Q978" i="8"/>
  <c r="Q979" i="8"/>
  <c r="Q980" i="8"/>
  <c r="Q981" i="8"/>
  <c r="Q982" i="8"/>
  <c r="Q983" i="8"/>
  <c r="Q984" i="8"/>
  <c r="Q985" i="8"/>
  <c r="Q986" i="8"/>
  <c r="Q987" i="8"/>
  <c r="Q988" i="8"/>
  <c r="Q989" i="8"/>
  <c r="Q990" i="8"/>
  <c r="Q991" i="8"/>
  <c r="Q992" i="8"/>
  <c r="Q993" i="8"/>
  <c r="Q994" i="8"/>
  <c r="Q995" i="8"/>
  <c r="Q996" i="8"/>
  <c r="Q997" i="8"/>
  <c r="Q998" i="8"/>
  <c r="Q999" i="8"/>
  <c r="Q1000" i="8"/>
  <c r="Q1001"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700" i="8"/>
  <c r="P701" i="8"/>
  <c r="P702" i="8"/>
  <c r="P703" i="8"/>
  <c r="P704" i="8"/>
  <c r="P705" i="8"/>
  <c r="P706" i="8"/>
  <c r="P707" i="8"/>
  <c r="P708" i="8"/>
  <c r="P709" i="8"/>
  <c r="P710" i="8"/>
  <c r="P711" i="8"/>
  <c r="P712" i="8"/>
  <c r="P713" i="8"/>
  <c r="P714" i="8"/>
  <c r="P715" i="8"/>
  <c r="P716" i="8"/>
  <c r="P717" i="8"/>
  <c r="P718" i="8"/>
  <c r="P719" i="8"/>
  <c r="P720" i="8"/>
  <c r="P721" i="8"/>
  <c r="P722" i="8"/>
  <c r="P723" i="8"/>
  <c r="P724" i="8"/>
  <c r="P725" i="8"/>
  <c r="P726" i="8"/>
  <c r="P727" i="8"/>
  <c r="P728" i="8"/>
  <c r="P729" i="8"/>
  <c r="P730" i="8"/>
  <c r="P731" i="8"/>
  <c r="P732" i="8"/>
  <c r="P733" i="8"/>
  <c r="P734" i="8"/>
  <c r="P735" i="8"/>
  <c r="P736" i="8"/>
  <c r="P737" i="8"/>
  <c r="P738" i="8"/>
  <c r="P739" i="8"/>
  <c r="P740" i="8"/>
  <c r="P741" i="8"/>
  <c r="P742" i="8"/>
  <c r="P743" i="8"/>
  <c r="P744" i="8"/>
  <c r="P745" i="8"/>
  <c r="P746" i="8"/>
  <c r="P747" i="8"/>
  <c r="P748" i="8"/>
  <c r="P749" i="8"/>
  <c r="P750" i="8"/>
  <c r="P751" i="8"/>
  <c r="P752" i="8"/>
  <c r="P753" i="8"/>
  <c r="P754" i="8"/>
  <c r="P755" i="8"/>
  <c r="P756" i="8"/>
  <c r="P757" i="8"/>
  <c r="P758" i="8"/>
  <c r="P759" i="8"/>
  <c r="P760" i="8"/>
  <c r="P761" i="8"/>
  <c r="P762" i="8"/>
  <c r="P763" i="8"/>
  <c r="P764" i="8"/>
  <c r="P765" i="8"/>
  <c r="P766" i="8"/>
  <c r="P767" i="8"/>
  <c r="P768" i="8"/>
  <c r="P769" i="8"/>
  <c r="P770" i="8"/>
  <c r="P771" i="8"/>
  <c r="P772" i="8"/>
  <c r="P773" i="8"/>
  <c r="P774" i="8"/>
  <c r="P775" i="8"/>
  <c r="P776" i="8"/>
  <c r="P777" i="8"/>
  <c r="P778" i="8"/>
  <c r="P779" i="8"/>
  <c r="P780" i="8"/>
  <c r="P781" i="8"/>
  <c r="P782" i="8"/>
  <c r="P783" i="8"/>
  <c r="P784" i="8"/>
  <c r="P785" i="8"/>
  <c r="P786" i="8"/>
  <c r="P787" i="8"/>
  <c r="P788" i="8"/>
  <c r="P789" i="8"/>
  <c r="P790" i="8"/>
  <c r="P791" i="8"/>
  <c r="P792" i="8"/>
  <c r="P793" i="8"/>
  <c r="P794" i="8"/>
  <c r="P795" i="8"/>
  <c r="P796" i="8"/>
  <c r="P797" i="8"/>
  <c r="P798" i="8"/>
  <c r="P799" i="8"/>
  <c r="P800" i="8"/>
  <c r="P801" i="8"/>
  <c r="P802" i="8"/>
  <c r="P803" i="8"/>
  <c r="P804" i="8"/>
  <c r="P805" i="8"/>
  <c r="P806" i="8"/>
  <c r="P807" i="8"/>
  <c r="P808" i="8"/>
  <c r="P809" i="8"/>
  <c r="P810" i="8"/>
  <c r="P811" i="8"/>
  <c r="P812" i="8"/>
  <c r="P813" i="8"/>
  <c r="P814" i="8"/>
  <c r="P815" i="8"/>
  <c r="P816" i="8"/>
  <c r="P817" i="8"/>
  <c r="P818" i="8"/>
  <c r="P819" i="8"/>
  <c r="P820" i="8"/>
  <c r="P821" i="8"/>
  <c r="P822" i="8"/>
  <c r="P823" i="8"/>
  <c r="P824" i="8"/>
  <c r="P825" i="8"/>
  <c r="P826" i="8"/>
  <c r="P827" i="8"/>
  <c r="P828" i="8"/>
  <c r="P829" i="8"/>
  <c r="P830" i="8"/>
  <c r="P831" i="8"/>
  <c r="P832" i="8"/>
  <c r="P833" i="8"/>
  <c r="P834" i="8"/>
  <c r="P835" i="8"/>
  <c r="P836" i="8"/>
  <c r="P837" i="8"/>
  <c r="P838" i="8"/>
  <c r="P839" i="8"/>
  <c r="P840" i="8"/>
  <c r="P841" i="8"/>
  <c r="P842" i="8"/>
  <c r="P843" i="8"/>
  <c r="P844" i="8"/>
  <c r="P845" i="8"/>
  <c r="P846" i="8"/>
  <c r="P847" i="8"/>
  <c r="P848" i="8"/>
  <c r="P849" i="8"/>
  <c r="P850" i="8"/>
  <c r="P851" i="8"/>
  <c r="P852" i="8"/>
  <c r="P853" i="8"/>
  <c r="P854" i="8"/>
  <c r="P855" i="8"/>
  <c r="P856" i="8"/>
  <c r="P857" i="8"/>
  <c r="P858" i="8"/>
  <c r="P859" i="8"/>
  <c r="P860" i="8"/>
  <c r="P861" i="8"/>
  <c r="P862" i="8"/>
  <c r="P863" i="8"/>
  <c r="P864" i="8"/>
  <c r="P865" i="8"/>
  <c r="P866" i="8"/>
  <c r="P867" i="8"/>
  <c r="P868" i="8"/>
  <c r="P869" i="8"/>
  <c r="P870" i="8"/>
  <c r="P871" i="8"/>
  <c r="P872" i="8"/>
  <c r="P873" i="8"/>
  <c r="P874" i="8"/>
  <c r="P875" i="8"/>
  <c r="P876" i="8"/>
  <c r="P877" i="8"/>
  <c r="P878" i="8"/>
  <c r="P879" i="8"/>
  <c r="P880" i="8"/>
  <c r="P881" i="8"/>
  <c r="P882" i="8"/>
  <c r="P883" i="8"/>
  <c r="P884" i="8"/>
  <c r="P885" i="8"/>
  <c r="P886" i="8"/>
  <c r="P887" i="8"/>
  <c r="P888" i="8"/>
  <c r="P889" i="8"/>
  <c r="P890" i="8"/>
  <c r="P891" i="8"/>
  <c r="P892" i="8"/>
  <c r="P893" i="8"/>
  <c r="P894" i="8"/>
  <c r="P895" i="8"/>
  <c r="P896" i="8"/>
  <c r="P897" i="8"/>
  <c r="P898" i="8"/>
  <c r="P899" i="8"/>
  <c r="P900" i="8"/>
  <c r="P901" i="8"/>
  <c r="P902" i="8"/>
  <c r="P903" i="8"/>
  <c r="P904" i="8"/>
  <c r="P905" i="8"/>
  <c r="P906" i="8"/>
  <c r="P907" i="8"/>
  <c r="P908" i="8"/>
  <c r="P909" i="8"/>
  <c r="P910" i="8"/>
  <c r="P911" i="8"/>
  <c r="P912" i="8"/>
  <c r="P913" i="8"/>
  <c r="P914" i="8"/>
  <c r="P915" i="8"/>
  <c r="P916" i="8"/>
  <c r="P917" i="8"/>
  <c r="P918" i="8"/>
  <c r="P919" i="8"/>
  <c r="P920" i="8"/>
  <c r="P921" i="8"/>
  <c r="P922" i="8"/>
  <c r="P923" i="8"/>
  <c r="P924" i="8"/>
  <c r="P925" i="8"/>
  <c r="P926" i="8"/>
  <c r="P927" i="8"/>
  <c r="P928" i="8"/>
  <c r="P929" i="8"/>
  <c r="P930" i="8"/>
  <c r="P931" i="8"/>
  <c r="P932" i="8"/>
  <c r="P933" i="8"/>
  <c r="P934" i="8"/>
  <c r="P935" i="8"/>
  <c r="P936" i="8"/>
  <c r="P937" i="8"/>
  <c r="P938" i="8"/>
  <c r="P939" i="8"/>
  <c r="P940" i="8"/>
  <c r="P941" i="8"/>
  <c r="P942" i="8"/>
  <c r="P943" i="8"/>
  <c r="P944" i="8"/>
  <c r="P945" i="8"/>
  <c r="P946" i="8"/>
  <c r="P947" i="8"/>
  <c r="P948" i="8"/>
  <c r="P949" i="8"/>
  <c r="P950" i="8"/>
  <c r="P951" i="8"/>
  <c r="P952" i="8"/>
  <c r="P953" i="8"/>
  <c r="P954" i="8"/>
  <c r="P955" i="8"/>
  <c r="P956" i="8"/>
  <c r="P957" i="8"/>
  <c r="P958" i="8"/>
  <c r="P959" i="8"/>
  <c r="P960" i="8"/>
  <c r="P961" i="8"/>
  <c r="P962" i="8"/>
  <c r="P963" i="8"/>
  <c r="P964" i="8"/>
  <c r="P965" i="8"/>
  <c r="P966" i="8"/>
  <c r="P967" i="8"/>
  <c r="P968" i="8"/>
  <c r="P969" i="8"/>
  <c r="P970" i="8"/>
  <c r="P971" i="8"/>
  <c r="P972" i="8"/>
  <c r="P973" i="8"/>
  <c r="P974" i="8"/>
  <c r="P975" i="8"/>
  <c r="P976" i="8"/>
  <c r="P977" i="8"/>
  <c r="P978" i="8"/>
  <c r="P979" i="8"/>
  <c r="P980" i="8"/>
  <c r="P981" i="8"/>
  <c r="P982" i="8"/>
  <c r="P983" i="8"/>
  <c r="P984" i="8"/>
  <c r="P985" i="8"/>
  <c r="P986" i="8"/>
  <c r="P987" i="8"/>
  <c r="P988" i="8"/>
  <c r="P989" i="8"/>
  <c r="P990" i="8"/>
  <c r="P991" i="8"/>
  <c r="P992" i="8"/>
  <c r="P993" i="8"/>
  <c r="P994" i="8"/>
  <c r="P995" i="8"/>
  <c r="P996" i="8"/>
  <c r="P997" i="8"/>
  <c r="P998" i="8"/>
  <c r="P999" i="8"/>
  <c r="P1000" i="8"/>
  <c r="P1001" i="8"/>
  <c r="S20" i="8" l="1"/>
  <c r="S21" i="8"/>
  <c r="S22" i="8"/>
  <c r="S23" i="8"/>
  <c r="S24" i="8"/>
  <c r="S25" i="8"/>
  <c r="S26" i="8"/>
  <c r="S27" i="8"/>
  <c r="S28" i="8"/>
  <c r="S29" i="8"/>
  <c r="S30" i="8"/>
  <c r="S31" i="8"/>
  <c r="S32" i="8"/>
  <c r="S33" i="8"/>
  <c r="S34" i="8"/>
  <c r="S35" i="8"/>
  <c r="S36" i="8"/>
  <c r="S37" i="8"/>
  <c r="S38" i="8"/>
  <c r="S39" i="8"/>
  <c r="S40" i="8"/>
  <c r="S41" i="8"/>
  <c r="S42" i="8"/>
  <c r="S43" i="8"/>
  <c r="S44" i="8"/>
  <c r="S45" i="8"/>
  <c r="S46" i="8"/>
  <c r="S47" i="8"/>
  <c r="S48" i="8"/>
  <c r="S49" i="8"/>
  <c r="S50" i="8"/>
  <c r="S51" i="8"/>
  <c r="S52" i="8"/>
  <c r="S53" i="8"/>
  <c r="S54" i="8"/>
  <c r="S55" i="8"/>
  <c r="S56" i="8"/>
  <c r="S57" i="8"/>
  <c r="S58" i="8"/>
  <c r="S59" i="8"/>
  <c r="S60" i="8"/>
  <c r="S61" i="8"/>
  <c r="S62" i="8"/>
  <c r="S63" i="8"/>
  <c r="S64" i="8"/>
  <c r="S65" i="8"/>
  <c r="S66" i="8"/>
  <c r="S67" i="8"/>
  <c r="S68" i="8"/>
  <c r="S69" i="8"/>
  <c r="S70" i="8"/>
  <c r="S71" i="8"/>
  <c r="S72" i="8"/>
  <c r="S73" i="8"/>
  <c r="S74" i="8"/>
  <c r="S75" i="8"/>
  <c r="S76" i="8"/>
  <c r="S77" i="8"/>
  <c r="S78" i="8"/>
  <c r="S79" i="8"/>
  <c r="S80" i="8"/>
  <c r="S81" i="8"/>
  <c r="S82" i="8"/>
  <c r="S83" i="8"/>
  <c r="S84" i="8"/>
  <c r="S85" i="8"/>
  <c r="S86" i="8"/>
  <c r="S87" i="8"/>
  <c r="S88" i="8"/>
  <c r="S89" i="8"/>
  <c r="S90" i="8"/>
  <c r="S91" i="8"/>
  <c r="S92" i="8"/>
  <c r="S93" i="8"/>
  <c r="S94" i="8"/>
  <c r="S95" i="8"/>
  <c r="S96" i="8"/>
  <c r="S97" i="8"/>
  <c r="S98" i="8"/>
  <c r="S99" i="8"/>
  <c r="S100" i="8"/>
  <c r="S101" i="8"/>
  <c r="S102" i="8"/>
  <c r="S103" i="8"/>
  <c r="S104" i="8"/>
  <c r="S105" i="8"/>
  <c r="S106" i="8"/>
  <c r="S107" i="8"/>
  <c r="S108" i="8"/>
  <c r="S109" i="8"/>
  <c r="S110" i="8"/>
  <c r="S111" i="8"/>
  <c r="S112" i="8"/>
  <c r="S113" i="8"/>
  <c r="S114" i="8"/>
  <c r="S115" i="8"/>
  <c r="S116" i="8"/>
  <c r="S117" i="8"/>
  <c r="S118" i="8"/>
  <c r="S119" i="8"/>
  <c r="S120" i="8"/>
  <c r="S121" i="8"/>
  <c r="S122" i="8"/>
  <c r="S123" i="8"/>
  <c r="S124" i="8"/>
  <c r="S125" i="8"/>
  <c r="S126" i="8"/>
  <c r="S127" i="8"/>
  <c r="S128" i="8"/>
  <c r="S129" i="8"/>
  <c r="S130" i="8"/>
  <c r="S131" i="8"/>
  <c r="S132" i="8"/>
  <c r="S133" i="8"/>
  <c r="S134" i="8"/>
  <c r="S135" i="8"/>
  <c r="S136" i="8"/>
  <c r="S137" i="8"/>
  <c r="S138" i="8"/>
  <c r="S139" i="8"/>
  <c r="S140" i="8"/>
  <c r="S141" i="8"/>
  <c r="S142" i="8"/>
  <c r="S143" i="8"/>
  <c r="S144" i="8"/>
  <c r="S145" i="8"/>
  <c r="S146" i="8"/>
  <c r="S147" i="8"/>
  <c r="S148" i="8"/>
  <c r="S149" i="8"/>
  <c r="S150" i="8"/>
  <c r="S151" i="8"/>
  <c r="S152" i="8"/>
  <c r="S153" i="8"/>
  <c r="S154" i="8"/>
  <c r="S155" i="8"/>
  <c r="S156" i="8"/>
  <c r="S157" i="8"/>
  <c r="S158" i="8"/>
  <c r="S159" i="8"/>
  <c r="S160" i="8"/>
  <c r="S161" i="8"/>
  <c r="S162" i="8"/>
  <c r="S163" i="8"/>
  <c r="S164" i="8"/>
  <c r="S165" i="8"/>
  <c r="S166" i="8"/>
  <c r="S167" i="8"/>
  <c r="S168" i="8"/>
  <c r="S169" i="8"/>
  <c r="S170" i="8"/>
  <c r="S171" i="8"/>
  <c r="S172" i="8"/>
  <c r="S173" i="8"/>
  <c r="S174" i="8"/>
  <c r="S175" i="8"/>
  <c r="S176" i="8"/>
  <c r="S177" i="8"/>
  <c r="S178" i="8"/>
  <c r="S179" i="8"/>
  <c r="S180" i="8"/>
  <c r="S181" i="8"/>
  <c r="S182" i="8"/>
  <c r="S183" i="8"/>
  <c r="S184" i="8"/>
  <c r="S185" i="8"/>
  <c r="S186" i="8"/>
  <c r="S187" i="8"/>
  <c r="S188" i="8"/>
  <c r="S189" i="8"/>
  <c r="S190" i="8"/>
  <c r="S191" i="8"/>
  <c r="S192" i="8"/>
  <c r="S193" i="8"/>
  <c r="S194" i="8"/>
  <c r="S195" i="8"/>
  <c r="S196" i="8"/>
  <c r="S197" i="8"/>
  <c r="S198" i="8"/>
  <c r="S199" i="8"/>
  <c r="S200" i="8"/>
  <c r="S201" i="8"/>
  <c r="S202" i="8"/>
  <c r="S203" i="8"/>
  <c r="S204" i="8"/>
  <c r="S205" i="8"/>
  <c r="S206" i="8"/>
  <c r="S207" i="8"/>
  <c r="S208" i="8"/>
  <c r="S209" i="8"/>
  <c r="S210" i="8"/>
  <c r="S211" i="8"/>
  <c r="S212" i="8"/>
  <c r="S213" i="8"/>
  <c r="S214" i="8"/>
  <c r="S215" i="8"/>
  <c r="S216" i="8"/>
  <c r="S217" i="8"/>
  <c r="S218" i="8"/>
  <c r="S219" i="8"/>
  <c r="S220" i="8"/>
  <c r="S221" i="8"/>
  <c r="S222" i="8"/>
  <c r="S223" i="8"/>
  <c r="S224" i="8"/>
  <c r="S225" i="8"/>
  <c r="S226" i="8"/>
  <c r="S227" i="8"/>
  <c r="S228" i="8"/>
  <c r="S229" i="8"/>
  <c r="S230" i="8"/>
  <c r="S231" i="8"/>
  <c r="S232" i="8"/>
  <c r="S233" i="8"/>
  <c r="S234" i="8"/>
  <c r="S235" i="8"/>
  <c r="S236" i="8"/>
  <c r="S237" i="8"/>
  <c r="S238" i="8"/>
  <c r="S239" i="8"/>
  <c r="S240" i="8"/>
  <c r="S241" i="8"/>
  <c r="S242" i="8"/>
  <c r="S243" i="8"/>
  <c r="S244" i="8"/>
  <c r="S245" i="8"/>
  <c r="S246" i="8"/>
  <c r="S247" i="8"/>
  <c r="S248" i="8"/>
  <c r="S249" i="8"/>
  <c r="S250" i="8"/>
  <c r="S251" i="8"/>
  <c r="S252" i="8"/>
  <c r="S253" i="8"/>
  <c r="S254" i="8"/>
  <c r="S255" i="8"/>
  <c r="S256" i="8"/>
  <c r="S257" i="8"/>
  <c r="S258" i="8"/>
  <c r="S259" i="8"/>
  <c r="S260" i="8"/>
  <c r="S261" i="8"/>
  <c r="S262" i="8"/>
  <c r="S263" i="8"/>
  <c r="S264" i="8"/>
  <c r="S265" i="8"/>
  <c r="S266" i="8"/>
  <c r="S267" i="8"/>
  <c r="S268" i="8"/>
  <c r="S269" i="8"/>
  <c r="S270" i="8"/>
  <c r="S271" i="8"/>
  <c r="S272" i="8"/>
  <c r="S273" i="8"/>
  <c r="S274" i="8"/>
  <c r="S275" i="8"/>
  <c r="S276" i="8"/>
  <c r="S277" i="8"/>
  <c r="S278" i="8"/>
  <c r="S279" i="8"/>
  <c r="S280" i="8"/>
  <c r="S281" i="8"/>
  <c r="S282" i="8"/>
  <c r="S283" i="8"/>
  <c r="S284" i="8"/>
  <c r="S285" i="8"/>
  <c r="S286" i="8"/>
  <c r="S287" i="8"/>
  <c r="S288" i="8"/>
  <c r="S289" i="8"/>
  <c r="S290" i="8"/>
  <c r="S291" i="8"/>
  <c r="S292" i="8"/>
  <c r="S293" i="8"/>
  <c r="S294" i="8"/>
  <c r="S295" i="8"/>
  <c r="S296" i="8"/>
  <c r="S297" i="8"/>
  <c r="S298" i="8"/>
  <c r="S299" i="8"/>
  <c r="S300" i="8"/>
  <c r="S301" i="8"/>
  <c r="S302" i="8"/>
  <c r="S303" i="8"/>
  <c r="S304" i="8"/>
  <c r="S305" i="8"/>
  <c r="S306" i="8"/>
  <c r="S307" i="8"/>
  <c r="S308" i="8"/>
  <c r="S309" i="8"/>
  <c r="S310" i="8"/>
  <c r="S311" i="8"/>
  <c r="S312" i="8"/>
  <c r="S313" i="8"/>
  <c r="S314" i="8"/>
  <c r="S315" i="8"/>
  <c r="S316" i="8"/>
  <c r="S317" i="8"/>
  <c r="S318" i="8"/>
  <c r="S319" i="8"/>
  <c r="S320" i="8"/>
  <c r="S321" i="8"/>
  <c r="S322" i="8"/>
  <c r="S323" i="8"/>
  <c r="S324" i="8"/>
  <c r="S325" i="8"/>
  <c r="S326" i="8"/>
  <c r="S327" i="8"/>
  <c r="S328" i="8"/>
  <c r="S329" i="8"/>
  <c r="S330" i="8"/>
  <c r="S331" i="8"/>
  <c r="S332" i="8"/>
  <c r="S333" i="8"/>
  <c r="S334" i="8"/>
  <c r="S335" i="8"/>
  <c r="S336" i="8"/>
  <c r="S337" i="8"/>
  <c r="S338" i="8"/>
  <c r="S339" i="8"/>
  <c r="S340" i="8"/>
  <c r="S341" i="8"/>
  <c r="S342" i="8"/>
  <c r="S343" i="8"/>
  <c r="S344" i="8"/>
  <c r="S345" i="8"/>
  <c r="S346" i="8"/>
  <c r="S347" i="8"/>
  <c r="S348" i="8"/>
  <c r="S349" i="8"/>
  <c r="S350" i="8"/>
  <c r="S351" i="8"/>
  <c r="S352" i="8"/>
  <c r="S353" i="8"/>
  <c r="S354" i="8"/>
  <c r="S355" i="8"/>
  <c r="S356" i="8"/>
  <c r="S357" i="8"/>
  <c r="S358" i="8"/>
  <c r="S359" i="8"/>
  <c r="S360" i="8"/>
  <c r="S361" i="8"/>
  <c r="S362" i="8"/>
  <c r="S363" i="8"/>
  <c r="S364" i="8"/>
  <c r="S365" i="8"/>
  <c r="S366" i="8"/>
  <c r="S367" i="8"/>
  <c r="S368" i="8"/>
  <c r="S369" i="8"/>
  <c r="S370" i="8"/>
  <c r="S371" i="8"/>
  <c r="S372" i="8"/>
  <c r="S373" i="8"/>
  <c r="S374" i="8"/>
  <c r="S375" i="8"/>
  <c r="S376" i="8"/>
  <c r="S377" i="8"/>
  <c r="S378" i="8"/>
  <c r="S379" i="8"/>
  <c r="S380" i="8"/>
  <c r="S381" i="8"/>
  <c r="S382" i="8"/>
  <c r="S383" i="8"/>
  <c r="S384" i="8"/>
  <c r="S385" i="8"/>
  <c r="S386" i="8"/>
  <c r="S387" i="8"/>
  <c r="S388" i="8"/>
  <c r="S389" i="8"/>
  <c r="S390" i="8"/>
  <c r="S391" i="8"/>
  <c r="S392" i="8"/>
  <c r="S393" i="8"/>
  <c r="S394" i="8"/>
  <c r="S395" i="8"/>
  <c r="S396" i="8"/>
  <c r="S397" i="8"/>
  <c r="S398" i="8"/>
  <c r="S399" i="8"/>
  <c r="S400" i="8"/>
  <c r="S401" i="8"/>
  <c r="S402" i="8"/>
  <c r="S403" i="8"/>
  <c r="S404" i="8"/>
  <c r="S405" i="8"/>
  <c r="S406" i="8"/>
  <c r="S407" i="8"/>
  <c r="S408" i="8"/>
  <c r="S409" i="8"/>
  <c r="S410" i="8"/>
  <c r="S411" i="8"/>
  <c r="S412" i="8"/>
  <c r="S413" i="8"/>
  <c r="S414" i="8"/>
  <c r="S415" i="8"/>
  <c r="S416" i="8"/>
  <c r="S417" i="8"/>
  <c r="S418" i="8"/>
  <c r="S419" i="8"/>
  <c r="S420" i="8"/>
  <c r="S421" i="8"/>
  <c r="S422" i="8"/>
  <c r="S423" i="8"/>
  <c r="S424" i="8"/>
  <c r="S425" i="8"/>
  <c r="S426" i="8"/>
  <c r="S427" i="8"/>
  <c r="S428" i="8"/>
  <c r="S429" i="8"/>
  <c r="S430" i="8"/>
  <c r="S431" i="8"/>
  <c r="S432" i="8"/>
  <c r="S433" i="8"/>
  <c r="S434" i="8"/>
  <c r="S435" i="8"/>
  <c r="S436" i="8"/>
  <c r="S437" i="8"/>
  <c r="S438" i="8"/>
  <c r="S439" i="8"/>
  <c r="S440" i="8"/>
  <c r="S441" i="8"/>
  <c r="S442" i="8"/>
  <c r="S443" i="8"/>
  <c r="S444" i="8"/>
  <c r="S445" i="8"/>
  <c r="S446" i="8"/>
  <c r="S447" i="8"/>
  <c r="S448" i="8"/>
  <c r="S449" i="8"/>
  <c r="S450" i="8"/>
  <c r="S451" i="8"/>
  <c r="S452" i="8"/>
  <c r="S453" i="8"/>
  <c r="S454" i="8"/>
  <c r="S455" i="8"/>
  <c r="S456" i="8"/>
  <c r="S457" i="8"/>
  <c r="S458" i="8"/>
  <c r="S459" i="8"/>
  <c r="S460" i="8"/>
  <c r="S461" i="8"/>
  <c r="S462" i="8"/>
  <c r="S463" i="8"/>
  <c r="S464" i="8"/>
  <c r="S465" i="8"/>
  <c r="S466" i="8"/>
  <c r="S467" i="8"/>
  <c r="S468" i="8"/>
  <c r="S469" i="8"/>
  <c r="S470" i="8"/>
  <c r="S471" i="8"/>
  <c r="S472" i="8"/>
  <c r="S473" i="8"/>
  <c r="S474" i="8"/>
  <c r="S475" i="8"/>
  <c r="S476" i="8"/>
  <c r="S477" i="8"/>
  <c r="S478" i="8"/>
  <c r="S479" i="8"/>
  <c r="S480" i="8"/>
  <c r="S481" i="8"/>
  <c r="S482" i="8"/>
  <c r="S483" i="8"/>
  <c r="S484" i="8"/>
  <c r="S485" i="8"/>
  <c r="S486" i="8"/>
  <c r="S487" i="8"/>
  <c r="S488" i="8"/>
  <c r="S489" i="8"/>
  <c r="S490" i="8"/>
  <c r="S491" i="8"/>
  <c r="S492" i="8"/>
  <c r="S493" i="8"/>
  <c r="S494" i="8"/>
  <c r="S495" i="8"/>
  <c r="S496" i="8"/>
  <c r="S497" i="8"/>
  <c r="S498" i="8"/>
  <c r="S499" i="8"/>
  <c r="S500" i="8"/>
  <c r="S501" i="8"/>
  <c r="S502" i="8"/>
  <c r="S503" i="8"/>
  <c r="S504" i="8"/>
  <c r="S505" i="8"/>
  <c r="S506" i="8"/>
  <c r="S507" i="8"/>
  <c r="S508" i="8"/>
  <c r="S509" i="8"/>
  <c r="S510" i="8"/>
  <c r="S511" i="8"/>
  <c r="S512" i="8"/>
  <c r="S513" i="8"/>
  <c r="S514" i="8"/>
  <c r="S515" i="8"/>
  <c r="S516" i="8"/>
  <c r="S517" i="8"/>
  <c r="S518" i="8"/>
  <c r="S519" i="8"/>
  <c r="S520" i="8"/>
  <c r="S521" i="8"/>
  <c r="S522" i="8"/>
  <c r="S523" i="8"/>
  <c r="S524" i="8"/>
  <c r="S525" i="8"/>
  <c r="S526" i="8"/>
  <c r="S527" i="8"/>
  <c r="S528" i="8"/>
  <c r="S529" i="8"/>
  <c r="S530" i="8"/>
  <c r="S531" i="8"/>
  <c r="S532" i="8"/>
  <c r="S533" i="8"/>
  <c r="S534" i="8"/>
  <c r="S535" i="8"/>
  <c r="S536" i="8"/>
  <c r="S537" i="8"/>
  <c r="S538" i="8"/>
  <c r="S539" i="8"/>
  <c r="S540" i="8"/>
  <c r="S541" i="8"/>
  <c r="S542" i="8"/>
  <c r="S543" i="8"/>
  <c r="S544" i="8"/>
  <c r="S545" i="8"/>
  <c r="S546" i="8"/>
  <c r="S547" i="8"/>
  <c r="S548" i="8"/>
  <c r="S549" i="8"/>
  <c r="S550" i="8"/>
  <c r="S551" i="8"/>
  <c r="S552" i="8"/>
  <c r="S553" i="8"/>
  <c r="S554" i="8"/>
  <c r="S555" i="8"/>
  <c r="S556" i="8"/>
  <c r="S557" i="8"/>
  <c r="S558" i="8"/>
  <c r="S559" i="8"/>
  <c r="S560" i="8"/>
  <c r="S561" i="8"/>
  <c r="S562" i="8"/>
  <c r="S563" i="8"/>
  <c r="S564" i="8"/>
  <c r="S565" i="8"/>
  <c r="S566" i="8"/>
  <c r="S567" i="8"/>
  <c r="S568" i="8"/>
  <c r="S569" i="8"/>
  <c r="S570" i="8"/>
  <c r="S571" i="8"/>
  <c r="S572" i="8"/>
  <c r="S573" i="8"/>
  <c r="S574" i="8"/>
  <c r="S575" i="8"/>
  <c r="S576" i="8"/>
  <c r="S577" i="8"/>
  <c r="S578" i="8"/>
  <c r="S579" i="8"/>
  <c r="S580" i="8"/>
  <c r="S581" i="8"/>
  <c r="S582" i="8"/>
  <c r="S583" i="8"/>
  <c r="S584" i="8"/>
  <c r="S585" i="8"/>
  <c r="S586" i="8"/>
  <c r="S587" i="8"/>
  <c r="S588" i="8"/>
  <c r="S589" i="8"/>
  <c r="S590" i="8"/>
  <c r="S591" i="8"/>
  <c r="S592" i="8"/>
  <c r="S593" i="8"/>
  <c r="S594" i="8"/>
  <c r="S595" i="8"/>
  <c r="S596" i="8"/>
  <c r="S597" i="8"/>
  <c r="S598" i="8"/>
  <c r="S599" i="8"/>
  <c r="S600" i="8"/>
  <c r="S601" i="8"/>
  <c r="S602" i="8"/>
  <c r="S603" i="8"/>
  <c r="S604" i="8"/>
  <c r="S605" i="8"/>
  <c r="S606" i="8"/>
  <c r="S607" i="8"/>
  <c r="S608" i="8"/>
  <c r="S609" i="8"/>
  <c r="S610" i="8"/>
  <c r="S611" i="8"/>
  <c r="S612" i="8"/>
  <c r="S613" i="8"/>
  <c r="S614" i="8"/>
  <c r="S615" i="8"/>
  <c r="S616" i="8"/>
  <c r="S617" i="8"/>
  <c r="S618" i="8"/>
  <c r="S619" i="8"/>
  <c r="S620" i="8"/>
  <c r="S621" i="8"/>
  <c r="S622" i="8"/>
  <c r="S623" i="8"/>
  <c r="S624" i="8"/>
  <c r="S625" i="8"/>
  <c r="S626" i="8"/>
  <c r="S627" i="8"/>
  <c r="S628" i="8"/>
  <c r="S629" i="8"/>
  <c r="S630" i="8"/>
  <c r="S631" i="8"/>
  <c r="S632" i="8"/>
  <c r="S633" i="8"/>
  <c r="S634" i="8"/>
  <c r="S635" i="8"/>
  <c r="S636" i="8"/>
  <c r="S637" i="8"/>
  <c r="S638" i="8"/>
  <c r="S639" i="8"/>
  <c r="S640" i="8"/>
  <c r="S641" i="8"/>
  <c r="S642" i="8"/>
  <c r="S643" i="8"/>
  <c r="S644" i="8"/>
  <c r="S645" i="8"/>
  <c r="S646" i="8"/>
  <c r="S647" i="8"/>
  <c r="S648" i="8"/>
  <c r="S649" i="8"/>
  <c r="S650" i="8"/>
  <c r="S651" i="8"/>
  <c r="S652" i="8"/>
  <c r="S653" i="8"/>
  <c r="S654" i="8"/>
  <c r="S655" i="8"/>
  <c r="S656" i="8"/>
  <c r="S657" i="8"/>
  <c r="S658" i="8"/>
  <c r="S659" i="8"/>
  <c r="S660" i="8"/>
  <c r="S661" i="8"/>
  <c r="S662" i="8"/>
  <c r="S663" i="8"/>
  <c r="S664" i="8"/>
  <c r="S665" i="8"/>
  <c r="S666" i="8"/>
  <c r="S667" i="8"/>
  <c r="S668" i="8"/>
  <c r="S669" i="8"/>
  <c r="S670" i="8"/>
  <c r="S671" i="8"/>
  <c r="S672" i="8"/>
  <c r="S673" i="8"/>
  <c r="S674" i="8"/>
  <c r="S675" i="8"/>
  <c r="S676" i="8"/>
  <c r="S677" i="8"/>
  <c r="S678" i="8"/>
  <c r="S679" i="8"/>
  <c r="S680" i="8"/>
  <c r="S681" i="8"/>
  <c r="S682" i="8"/>
  <c r="S683" i="8"/>
  <c r="S684" i="8"/>
  <c r="S685" i="8"/>
  <c r="S686" i="8"/>
  <c r="S687" i="8"/>
  <c r="S688" i="8"/>
  <c r="S689" i="8"/>
  <c r="S690" i="8"/>
  <c r="S691" i="8"/>
  <c r="S692" i="8"/>
  <c r="S693" i="8"/>
  <c r="S694" i="8"/>
  <c r="S695" i="8"/>
  <c r="S696" i="8"/>
  <c r="S697" i="8"/>
  <c r="S698" i="8"/>
  <c r="S699" i="8"/>
  <c r="S700" i="8"/>
  <c r="S701" i="8"/>
  <c r="S702" i="8"/>
  <c r="S703" i="8"/>
  <c r="S704" i="8"/>
  <c r="S705" i="8"/>
  <c r="S706" i="8"/>
  <c r="S707" i="8"/>
  <c r="S708" i="8"/>
  <c r="S709" i="8"/>
  <c r="S710" i="8"/>
  <c r="S711" i="8"/>
  <c r="S712" i="8"/>
  <c r="S713" i="8"/>
  <c r="S714" i="8"/>
  <c r="S715" i="8"/>
  <c r="S716" i="8"/>
  <c r="S717" i="8"/>
  <c r="S718" i="8"/>
  <c r="S719" i="8"/>
  <c r="S720" i="8"/>
  <c r="S721" i="8"/>
  <c r="S722" i="8"/>
  <c r="S723" i="8"/>
  <c r="S724" i="8"/>
  <c r="S725" i="8"/>
  <c r="S726" i="8"/>
  <c r="S727" i="8"/>
  <c r="S728" i="8"/>
  <c r="S729" i="8"/>
  <c r="S730" i="8"/>
  <c r="S731" i="8"/>
  <c r="S732" i="8"/>
  <c r="S733" i="8"/>
  <c r="S734" i="8"/>
  <c r="S735" i="8"/>
  <c r="S736" i="8"/>
  <c r="S737" i="8"/>
  <c r="S738" i="8"/>
  <c r="S739" i="8"/>
  <c r="S740" i="8"/>
  <c r="S741" i="8"/>
  <c r="S742" i="8"/>
  <c r="S743" i="8"/>
  <c r="S744" i="8"/>
  <c r="S745" i="8"/>
  <c r="S746" i="8"/>
  <c r="S747" i="8"/>
  <c r="S748" i="8"/>
  <c r="S749" i="8"/>
  <c r="S750" i="8"/>
  <c r="S751" i="8"/>
  <c r="S752" i="8"/>
  <c r="S753" i="8"/>
  <c r="S754" i="8"/>
  <c r="S755" i="8"/>
  <c r="S756" i="8"/>
  <c r="S757" i="8"/>
  <c r="S758" i="8"/>
  <c r="S759" i="8"/>
  <c r="S760" i="8"/>
  <c r="S761" i="8"/>
  <c r="S762" i="8"/>
  <c r="S763" i="8"/>
  <c r="S764" i="8"/>
  <c r="S765" i="8"/>
  <c r="S766" i="8"/>
  <c r="S767" i="8"/>
  <c r="S768" i="8"/>
  <c r="S769" i="8"/>
  <c r="S770" i="8"/>
  <c r="S771" i="8"/>
  <c r="S772" i="8"/>
  <c r="S773" i="8"/>
  <c r="S774" i="8"/>
  <c r="S775" i="8"/>
  <c r="S776" i="8"/>
  <c r="S777" i="8"/>
  <c r="S778" i="8"/>
  <c r="S779" i="8"/>
  <c r="S780" i="8"/>
  <c r="S781" i="8"/>
  <c r="S782" i="8"/>
  <c r="S783" i="8"/>
  <c r="S784" i="8"/>
  <c r="S785" i="8"/>
  <c r="S786" i="8"/>
  <c r="S787" i="8"/>
  <c r="S788" i="8"/>
  <c r="S789" i="8"/>
  <c r="S790" i="8"/>
  <c r="S791" i="8"/>
  <c r="S792" i="8"/>
  <c r="S793" i="8"/>
  <c r="S794" i="8"/>
  <c r="S795" i="8"/>
  <c r="S796" i="8"/>
  <c r="S797" i="8"/>
  <c r="S798" i="8"/>
  <c r="S799" i="8"/>
  <c r="S800" i="8"/>
  <c r="S801" i="8"/>
  <c r="S802" i="8"/>
  <c r="S803" i="8"/>
  <c r="S804" i="8"/>
  <c r="S805" i="8"/>
  <c r="S806" i="8"/>
  <c r="S807" i="8"/>
  <c r="S808" i="8"/>
  <c r="S809" i="8"/>
  <c r="S810" i="8"/>
  <c r="S811" i="8"/>
  <c r="S812" i="8"/>
  <c r="S813" i="8"/>
  <c r="S814" i="8"/>
  <c r="S815" i="8"/>
  <c r="S816" i="8"/>
  <c r="S817" i="8"/>
  <c r="S818" i="8"/>
  <c r="S819" i="8"/>
  <c r="S820" i="8"/>
  <c r="S821" i="8"/>
  <c r="S822" i="8"/>
  <c r="S823" i="8"/>
  <c r="S824" i="8"/>
  <c r="S825" i="8"/>
  <c r="S826" i="8"/>
  <c r="S827" i="8"/>
  <c r="S828" i="8"/>
  <c r="S829" i="8"/>
  <c r="S830" i="8"/>
  <c r="S831" i="8"/>
  <c r="S832" i="8"/>
  <c r="S833" i="8"/>
  <c r="S834" i="8"/>
  <c r="S835" i="8"/>
  <c r="S836" i="8"/>
  <c r="S837" i="8"/>
  <c r="S838" i="8"/>
  <c r="S839" i="8"/>
  <c r="S840" i="8"/>
  <c r="S841" i="8"/>
  <c r="S842" i="8"/>
  <c r="S843" i="8"/>
  <c r="S844" i="8"/>
  <c r="S845" i="8"/>
  <c r="S846" i="8"/>
  <c r="S847" i="8"/>
  <c r="S848" i="8"/>
  <c r="S849" i="8"/>
  <c r="S850" i="8"/>
  <c r="S851" i="8"/>
  <c r="S852" i="8"/>
  <c r="S853" i="8"/>
  <c r="S854" i="8"/>
  <c r="S855" i="8"/>
  <c r="S856" i="8"/>
  <c r="S857" i="8"/>
  <c r="S858" i="8"/>
  <c r="S859" i="8"/>
  <c r="S860" i="8"/>
  <c r="S861" i="8"/>
  <c r="S862" i="8"/>
  <c r="S863" i="8"/>
  <c r="S864" i="8"/>
  <c r="S865" i="8"/>
  <c r="S866" i="8"/>
  <c r="S867" i="8"/>
  <c r="S868" i="8"/>
  <c r="S869" i="8"/>
  <c r="S870" i="8"/>
  <c r="S871" i="8"/>
  <c r="S872" i="8"/>
  <c r="S873" i="8"/>
  <c r="S874" i="8"/>
  <c r="S875" i="8"/>
  <c r="S876" i="8"/>
  <c r="S877" i="8"/>
  <c r="S878" i="8"/>
  <c r="S879" i="8"/>
  <c r="S880" i="8"/>
  <c r="S881" i="8"/>
  <c r="S882" i="8"/>
  <c r="S883" i="8"/>
  <c r="S884" i="8"/>
  <c r="S885" i="8"/>
  <c r="S886" i="8"/>
  <c r="S887" i="8"/>
  <c r="S888" i="8"/>
  <c r="S889" i="8"/>
  <c r="S890" i="8"/>
  <c r="S891" i="8"/>
  <c r="S892" i="8"/>
  <c r="S893" i="8"/>
  <c r="S894" i="8"/>
  <c r="S895" i="8"/>
  <c r="S896" i="8"/>
  <c r="S897" i="8"/>
  <c r="S898" i="8"/>
  <c r="S899" i="8"/>
  <c r="S900" i="8"/>
  <c r="S901" i="8"/>
  <c r="S902" i="8"/>
  <c r="S903" i="8"/>
  <c r="S904" i="8"/>
  <c r="S905" i="8"/>
  <c r="S906" i="8"/>
  <c r="S907" i="8"/>
  <c r="S908" i="8"/>
  <c r="S909" i="8"/>
  <c r="S910" i="8"/>
  <c r="S911" i="8"/>
  <c r="S912" i="8"/>
  <c r="S913" i="8"/>
  <c r="S914" i="8"/>
  <c r="S915" i="8"/>
  <c r="S916" i="8"/>
  <c r="S917" i="8"/>
  <c r="S918" i="8"/>
  <c r="S919" i="8"/>
  <c r="S920" i="8"/>
  <c r="S921" i="8"/>
  <c r="S922" i="8"/>
  <c r="S923" i="8"/>
  <c r="S924" i="8"/>
  <c r="S925" i="8"/>
  <c r="S926" i="8"/>
  <c r="S927" i="8"/>
  <c r="S928" i="8"/>
  <c r="S929" i="8"/>
  <c r="S930" i="8"/>
  <c r="S931" i="8"/>
  <c r="S932" i="8"/>
  <c r="S933" i="8"/>
  <c r="S934" i="8"/>
  <c r="S935" i="8"/>
  <c r="S936" i="8"/>
  <c r="S937" i="8"/>
  <c r="S938" i="8"/>
  <c r="S939" i="8"/>
  <c r="S940" i="8"/>
  <c r="S941" i="8"/>
  <c r="S942" i="8"/>
  <c r="S943" i="8"/>
  <c r="S944" i="8"/>
  <c r="S945" i="8"/>
  <c r="S946" i="8"/>
  <c r="S947" i="8"/>
  <c r="S948" i="8"/>
  <c r="S949" i="8"/>
  <c r="S950" i="8"/>
  <c r="S951" i="8"/>
  <c r="S952" i="8"/>
  <c r="S953" i="8"/>
  <c r="S954" i="8"/>
  <c r="S955" i="8"/>
  <c r="S956" i="8"/>
  <c r="S957" i="8"/>
  <c r="S958" i="8"/>
  <c r="S959" i="8"/>
  <c r="S960" i="8"/>
  <c r="S961" i="8"/>
  <c r="S962" i="8"/>
  <c r="S963" i="8"/>
  <c r="S964" i="8"/>
  <c r="S965" i="8"/>
  <c r="S966" i="8"/>
  <c r="S967" i="8"/>
  <c r="S968" i="8"/>
  <c r="S969" i="8"/>
  <c r="S970" i="8"/>
  <c r="S971" i="8"/>
  <c r="S972" i="8"/>
  <c r="S973" i="8"/>
  <c r="S974" i="8"/>
  <c r="S975" i="8"/>
  <c r="S976" i="8"/>
  <c r="S977" i="8"/>
  <c r="S978" i="8"/>
  <c r="S979" i="8"/>
  <c r="S980" i="8"/>
  <c r="S981" i="8"/>
  <c r="S982" i="8"/>
  <c r="S983" i="8"/>
  <c r="S984" i="8"/>
  <c r="S985" i="8"/>
  <c r="S986" i="8"/>
  <c r="S987" i="8"/>
  <c r="S988" i="8"/>
  <c r="S989" i="8"/>
  <c r="S990" i="8"/>
  <c r="S991" i="8"/>
  <c r="S992" i="8"/>
  <c r="S993" i="8"/>
  <c r="S994" i="8"/>
  <c r="S995" i="8"/>
  <c r="S996" i="8"/>
  <c r="S997" i="8"/>
  <c r="S998" i="8"/>
  <c r="S999" i="8"/>
  <c r="S1000" i="8"/>
  <c r="S1001" i="8"/>
  <c r="M18" i="8"/>
  <c r="M19" i="8"/>
  <c r="K20" i="8"/>
  <c r="L20" i="8"/>
  <c r="M20" i="8"/>
  <c r="N20" i="8"/>
  <c r="O20" i="8"/>
  <c r="R20" i="8"/>
  <c r="K21" i="8"/>
  <c r="L21" i="8"/>
  <c r="M21" i="8"/>
  <c r="N21" i="8"/>
  <c r="O21" i="8"/>
  <c r="R21" i="8"/>
  <c r="K22" i="8"/>
  <c r="L22" i="8"/>
  <c r="M22" i="8"/>
  <c r="N22" i="8"/>
  <c r="O22" i="8"/>
  <c r="R22" i="8"/>
  <c r="K23" i="8"/>
  <c r="L23" i="8"/>
  <c r="M23" i="8"/>
  <c r="N23" i="8"/>
  <c r="O23" i="8"/>
  <c r="R23" i="8"/>
  <c r="K24" i="8"/>
  <c r="L24" i="8"/>
  <c r="M24" i="8"/>
  <c r="N24" i="8"/>
  <c r="O24" i="8"/>
  <c r="R24" i="8"/>
  <c r="K25" i="8"/>
  <c r="L25" i="8"/>
  <c r="M25" i="8"/>
  <c r="N25" i="8"/>
  <c r="O25" i="8"/>
  <c r="R25" i="8"/>
  <c r="K26" i="8"/>
  <c r="L26" i="8"/>
  <c r="M26" i="8"/>
  <c r="N26" i="8"/>
  <c r="O26" i="8"/>
  <c r="R26" i="8"/>
  <c r="K27" i="8"/>
  <c r="L27" i="8"/>
  <c r="M27" i="8"/>
  <c r="N27" i="8"/>
  <c r="O27" i="8"/>
  <c r="R27" i="8"/>
  <c r="K28" i="8"/>
  <c r="L28" i="8"/>
  <c r="M28" i="8"/>
  <c r="N28" i="8"/>
  <c r="O28" i="8"/>
  <c r="R28" i="8"/>
  <c r="K29" i="8"/>
  <c r="L29" i="8"/>
  <c r="M29" i="8"/>
  <c r="N29" i="8"/>
  <c r="O29" i="8"/>
  <c r="R29" i="8"/>
  <c r="K30" i="8"/>
  <c r="L30" i="8"/>
  <c r="M30" i="8"/>
  <c r="N30" i="8"/>
  <c r="O30" i="8"/>
  <c r="R30" i="8"/>
  <c r="K31" i="8"/>
  <c r="L31" i="8"/>
  <c r="M31" i="8"/>
  <c r="N31" i="8"/>
  <c r="O31" i="8"/>
  <c r="R31" i="8"/>
  <c r="K32" i="8"/>
  <c r="L32" i="8"/>
  <c r="M32" i="8"/>
  <c r="N32" i="8"/>
  <c r="O32" i="8"/>
  <c r="R32" i="8"/>
  <c r="K33" i="8"/>
  <c r="L33" i="8"/>
  <c r="M33" i="8"/>
  <c r="N33" i="8"/>
  <c r="O33" i="8"/>
  <c r="R33" i="8"/>
  <c r="K34" i="8"/>
  <c r="L34" i="8"/>
  <c r="M34" i="8"/>
  <c r="N34" i="8"/>
  <c r="O34" i="8"/>
  <c r="R34" i="8"/>
  <c r="K35" i="8"/>
  <c r="L35" i="8"/>
  <c r="M35" i="8"/>
  <c r="N35" i="8"/>
  <c r="O35" i="8"/>
  <c r="R35" i="8"/>
  <c r="K36" i="8"/>
  <c r="L36" i="8"/>
  <c r="M36" i="8"/>
  <c r="N36" i="8"/>
  <c r="O36" i="8"/>
  <c r="R36" i="8"/>
  <c r="K37" i="8"/>
  <c r="L37" i="8"/>
  <c r="M37" i="8"/>
  <c r="N37" i="8"/>
  <c r="O37" i="8"/>
  <c r="R37" i="8"/>
  <c r="K38" i="8"/>
  <c r="L38" i="8"/>
  <c r="M38" i="8"/>
  <c r="N38" i="8"/>
  <c r="O38" i="8"/>
  <c r="R38" i="8"/>
  <c r="K39" i="8"/>
  <c r="L39" i="8"/>
  <c r="M39" i="8"/>
  <c r="N39" i="8"/>
  <c r="O39" i="8"/>
  <c r="R39" i="8"/>
  <c r="K40" i="8"/>
  <c r="L40" i="8"/>
  <c r="M40" i="8"/>
  <c r="N40" i="8"/>
  <c r="O40" i="8"/>
  <c r="R40" i="8"/>
  <c r="K41" i="8"/>
  <c r="L41" i="8"/>
  <c r="M41" i="8"/>
  <c r="N41" i="8"/>
  <c r="O41" i="8"/>
  <c r="R41" i="8"/>
  <c r="K42" i="8"/>
  <c r="L42" i="8"/>
  <c r="M42" i="8"/>
  <c r="N42" i="8"/>
  <c r="O42" i="8"/>
  <c r="R42" i="8"/>
  <c r="K43" i="8"/>
  <c r="L43" i="8"/>
  <c r="M43" i="8"/>
  <c r="N43" i="8"/>
  <c r="O43" i="8"/>
  <c r="R43" i="8"/>
  <c r="K44" i="8"/>
  <c r="L44" i="8"/>
  <c r="M44" i="8"/>
  <c r="N44" i="8"/>
  <c r="O44" i="8"/>
  <c r="R44" i="8"/>
  <c r="K45" i="8"/>
  <c r="L45" i="8"/>
  <c r="M45" i="8"/>
  <c r="N45" i="8"/>
  <c r="O45" i="8"/>
  <c r="R45" i="8"/>
  <c r="K46" i="8"/>
  <c r="L46" i="8"/>
  <c r="M46" i="8"/>
  <c r="N46" i="8"/>
  <c r="O46" i="8"/>
  <c r="R46" i="8"/>
  <c r="K47" i="8"/>
  <c r="L47" i="8"/>
  <c r="M47" i="8"/>
  <c r="N47" i="8"/>
  <c r="O47" i="8"/>
  <c r="R47" i="8"/>
  <c r="K48" i="8"/>
  <c r="L48" i="8"/>
  <c r="M48" i="8"/>
  <c r="N48" i="8"/>
  <c r="O48" i="8"/>
  <c r="R48" i="8"/>
  <c r="K49" i="8"/>
  <c r="L49" i="8"/>
  <c r="M49" i="8"/>
  <c r="N49" i="8"/>
  <c r="O49" i="8"/>
  <c r="R49" i="8"/>
  <c r="K50" i="8"/>
  <c r="L50" i="8"/>
  <c r="M50" i="8"/>
  <c r="N50" i="8"/>
  <c r="O50" i="8"/>
  <c r="R50" i="8"/>
  <c r="K51" i="8"/>
  <c r="L51" i="8"/>
  <c r="M51" i="8"/>
  <c r="N51" i="8"/>
  <c r="O51" i="8"/>
  <c r="R51" i="8"/>
  <c r="K52" i="8"/>
  <c r="L52" i="8"/>
  <c r="M52" i="8"/>
  <c r="N52" i="8"/>
  <c r="O52" i="8"/>
  <c r="R52" i="8"/>
  <c r="K53" i="8"/>
  <c r="L53" i="8"/>
  <c r="M53" i="8"/>
  <c r="N53" i="8"/>
  <c r="O53" i="8"/>
  <c r="R53" i="8"/>
  <c r="K54" i="8"/>
  <c r="L54" i="8"/>
  <c r="M54" i="8"/>
  <c r="N54" i="8"/>
  <c r="O54" i="8"/>
  <c r="R54" i="8"/>
  <c r="K55" i="8"/>
  <c r="L55" i="8"/>
  <c r="M55" i="8"/>
  <c r="N55" i="8"/>
  <c r="O55" i="8"/>
  <c r="R55" i="8"/>
  <c r="K56" i="8"/>
  <c r="L56" i="8"/>
  <c r="M56" i="8"/>
  <c r="N56" i="8"/>
  <c r="O56" i="8"/>
  <c r="R56" i="8"/>
  <c r="K57" i="8"/>
  <c r="L57" i="8"/>
  <c r="M57" i="8"/>
  <c r="N57" i="8"/>
  <c r="O57" i="8"/>
  <c r="R57" i="8"/>
  <c r="K58" i="8"/>
  <c r="L58" i="8"/>
  <c r="M58" i="8"/>
  <c r="N58" i="8"/>
  <c r="O58" i="8"/>
  <c r="R58" i="8"/>
  <c r="K59" i="8"/>
  <c r="L59" i="8"/>
  <c r="M59" i="8"/>
  <c r="N59" i="8"/>
  <c r="O59" i="8"/>
  <c r="R59" i="8"/>
  <c r="K60" i="8"/>
  <c r="L60" i="8"/>
  <c r="M60" i="8"/>
  <c r="N60" i="8"/>
  <c r="O60" i="8"/>
  <c r="R60" i="8"/>
  <c r="K61" i="8"/>
  <c r="L61" i="8"/>
  <c r="M61" i="8"/>
  <c r="N61" i="8"/>
  <c r="O61" i="8"/>
  <c r="R61" i="8"/>
  <c r="K62" i="8"/>
  <c r="L62" i="8"/>
  <c r="M62" i="8"/>
  <c r="N62" i="8"/>
  <c r="O62" i="8"/>
  <c r="R62" i="8"/>
  <c r="K63" i="8"/>
  <c r="L63" i="8"/>
  <c r="M63" i="8"/>
  <c r="N63" i="8"/>
  <c r="O63" i="8"/>
  <c r="R63" i="8"/>
  <c r="K64" i="8"/>
  <c r="L64" i="8"/>
  <c r="M64" i="8"/>
  <c r="N64" i="8"/>
  <c r="O64" i="8"/>
  <c r="R64" i="8"/>
  <c r="K65" i="8"/>
  <c r="L65" i="8"/>
  <c r="M65" i="8"/>
  <c r="N65" i="8"/>
  <c r="O65" i="8"/>
  <c r="R65" i="8"/>
  <c r="K66" i="8"/>
  <c r="L66" i="8"/>
  <c r="M66" i="8"/>
  <c r="N66" i="8"/>
  <c r="O66" i="8"/>
  <c r="R66" i="8"/>
  <c r="K67" i="8"/>
  <c r="L67" i="8"/>
  <c r="M67" i="8"/>
  <c r="N67" i="8"/>
  <c r="O67" i="8"/>
  <c r="R67" i="8"/>
  <c r="K68" i="8"/>
  <c r="L68" i="8"/>
  <c r="M68" i="8"/>
  <c r="N68" i="8"/>
  <c r="O68" i="8"/>
  <c r="R68" i="8"/>
  <c r="K69" i="8"/>
  <c r="L69" i="8"/>
  <c r="M69" i="8"/>
  <c r="N69" i="8"/>
  <c r="O69" i="8"/>
  <c r="R69" i="8"/>
  <c r="K70" i="8"/>
  <c r="L70" i="8"/>
  <c r="M70" i="8"/>
  <c r="N70" i="8"/>
  <c r="O70" i="8"/>
  <c r="R70" i="8"/>
  <c r="K71" i="8"/>
  <c r="L71" i="8"/>
  <c r="M71" i="8"/>
  <c r="N71" i="8"/>
  <c r="O71" i="8"/>
  <c r="R71" i="8"/>
  <c r="K72" i="8"/>
  <c r="L72" i="8"/>
  <c r="M72" i="8"/>
  <c r="N72" i="8"/>
  <c r="O72" i="8"/>
  <c r="R72" i="8"/>
  <c r="K73" i="8"/>
  <c r="L73" i="8"/>
  <c r="M73" i="8"/>
  <c r="N73" i="8"/>
  <c r="O73" i="8"/>
  <c r="R73" i="8"/>
  <c r="K74" i="8"/>
  <c r="L74" i="8"/>
  <c r="M74" i="8"/>
  <c r="N74" i="8"/>
  <c r="O74" i="8"/>
  <c r="R74" i="8"/>
  <c r="K75" i="8"/>
  <c r="L75" i="8"/>
  <c r="M75" i="8"/>
  <c r="N75" i="8"/>
  <c r="O75" i="8"/>
  <c r="R75" i="8"/>
  <c r="K76" i="8"/>
  <c r="L76" i="8"/>
  <c r="M76" i="8"/>
  <c r="N76" i="8"/>
  <c r="O76" i="8"/>
  <c r="R76" i="8"/>
  <c r="K77" i="8"/>
  <c r="L77" i="8"/>
  <c r="M77" i="8"/>
  <c r="N77" i="8"/>
  <c r="O77" i="8"/>
  <c r="R77" i="8"/>
  <c r="K78" i="8"/>
  <c r="L78" i="8"/>
  <c r="M78" i="8"/>
  <c r="N78" i="8"/>
  <c r="O78" i="8"/>
  <c r="R78" i="8"/>
  <c r="K79" i="8"/>
  <c r="L79" i="8"/>
  <c r="M79" i="8"/>
  <c r="N79" i="8"/>
  <c r="O79" i="8"/>
  <c r="R79" i="8"/>
  <c r="K80" i="8"/>
  <c r="L80" i="8"/>
  <c r="M80" i="8"/>
  <c r="N80" i="8"/>
  <c r="O80" i="8"/>
  <c r="R80" i="8"/>
  <c r="K81" i="8"/>
  <c r="L81" i="8"/>
  <c r="M81" i="8"/>
  <c r="N81" i="8"/>
  <c r="O81" i="8"/>
  <c r="R81" i="8"/>
  <c r="K82" i="8"/>
  <c r="L82" i="8"/>
  <c r="M82" i="8"/>
  <c r="N82" i="8"/>
  <c r="O82" i="8"/>
  <c r="R82" i="8"/>
  <c r="K83" i="8"/>
  <c r="L83" i="8"/>
  <c r="M83" i="8"/>
  <c r="N83" i="8"/>
  <c r="O83" i="8"/>
  <c r="R83" i="8"/>
  <c r="K84" i="8"/>
  <c r="L84" i="8"/>
  <c r="M84" i="8"/>
  <c r="N84" i="8"/>
  <c r="O84" i="8"/>
  <c r="R84" i="8"/>
  <c r="K85" i="8"/>
  <c r="L85" i="8"/>
  <c r="M85" i="8"/>
  <c r="N85" i="8"/>
  <c r="O85" i="8"/>
  <c r="R85" i="8"/>
  <c r="K86" i="8"/>
  <c r="L86" i="8"/>
  <c r="M86" i="8"/>
  <c r="N86" i="8"/>
  <c r="O86" i="8"/>
  <c r="R86" i="8"/>
  <c r="K87" i="8"/>
  <c r="L87" i="8"/>
  <c r="M87" i="8"/>
  <c r="N87" i="8"/>
  <c r="O87" i="8"/>
  <c r="R87" i="8"/>
  <c r="K88" i="8"/>
  <c r="L88" i="8"/>
  <c r="M88" i="8"/>
  <c r="N88" i="8"/>
  <c r="O88" i="8"/>
  <c r="R88" i="8"/>
  <c r="K89" i="8"/>
  <c r="L89" i="8"/>
  <c r="M89" i="8"/>
  <c r="N89" i="8"/>
  <c r="O89" i="8"/>
  <c r="R89" i="8"/>
  <c r="K90" i="8"/>
  <c r="L90" i="8"/>
  <c r="M90" i="8"/>
  <c r="N90" i="8"/>
  <c r="O90" i="8"/>
  <c r="R90" i="8"/>
  <c r="K91" i="8"/>
  <c r="L91" i="8"/>
  <c r="M91" i="8"/>
  <c r="N91" i="8"/>
  <c r="O91" i="8"/>
  <c r="R91" i="8"/>
  <c r="K92" i="8"/>
  <c r="L92" i="8"/>
  <c r="M92" i="8"/>
  <c r="N92" i="8"/>
  <c r="O92" i="8"/>
  <c r="R92" i="8"/>
  <c r="K93" i="8"/>
  <c r="L93" i="8"/>
  <c r="M93" i="8"/>
  <c r="N93" i="8"/>
  <c r="O93" i="8"/>
  <c r="R93" i="8"/>
  <c r="K94" i="8"/>
  <c r="L94" i="8"/>
  <c r="M94" i="8"/>
  <c r="N94" i="8"/>
  <c r="O94" i="8"/>
  <c r="R94" i="8"/>
  <c r="K95" i="8"/>
  <c r="L95" i="8"/>
  <c r="M95" i="8"/>
  <c r="N95" i="8"/>
  <c r="O95" i="8"/>
  <c r="R95" i="8"/>
  <c r="K96" i="8"/>
  <c r="L96" i="8"/>
  <c r="M96" i="8"/>
  <c r="N96" i="8"/>
  <c r="O96" i="8"/>
  <c r="R96" i="8"/>
  <c r="K97" i="8"/>
  <c r="L97" i="8"/>
  <c r="M97" i="8"/>
  <c r="N97" i="8"/>
  <c r="O97" i="8"/>
  <c r="R97" i="8"/>
  <c r="K98" i="8"/>
  <c r="L98" i="8"/>
  <c r="M98" i="8"/>
  <c r="N98" i="8"/>
  <c r="O98" i="8"/>
  <c r="R98" i="8"/>
  <c r="K99" i="8"/>
  <c r="L99" i="8"/>
  <c r="M99" i="8"/>
  <c r="N99" i="8"/>
  <c r="O99" i="8"/>
  <c r="R99" i="8"/>
  <c r="K100" i="8"/>
  <c r="L100" i="8"/>
  <c r="M100" i="8"/>
  <c r="N100" i="8"/>
  <c r="O100" i="8"/>
  <c r="R100" i="8"/>
  <c r="K101" i="8"/>
  <c r="L101" i="8"/>
  <c r="M101" i="8"/>
  <c r="N101" i="8"/>
  <c r="O101" i="8"/>
  <c r="R101" i="8"/>
  <c r="K102" i="8"/>
  <c r="L102" i="8"/>
  <c r="M102" i="8"/>
  <c r="N102" i="8"/>
  <c r="O102" i="8"/>
  <c r="R102" i="8"/>
  <c r="K103" i="8"/>
  <c r="L103" i="8"/>
  <c r="M103" i="8"/>
  <c r="N103" i="8"/>
  <c r="O103" i="8"/>
  <c r="R103" i="8"/>
  <c r="K104" i="8"/>
  <c r="L104" i="8"/>
  <c r="M104" i="8"/>
  <c r="N104" i="8"/>
  <c r="O104" i="8"/>
  <c r="R104" i="8"/>
  <c r="K105" i="8"/>
  <c r="L105" i="8"/>
  <c r="M105" i="8"/>
  <c r="N105" i="8"/>
  <c r="O105" i="8"/>
  <c r="R105" i="8"/>
  <c r="K106" i="8"/>
  <c r="L106" i="8"/>
  <c r="M106" i="8"/>
  <c r="N106" i="8"/>
  <c r="O106" i="8"/>
  <c r="R106" i="8"/>
  <c r="K107" i="8"/>
  <c r="L107" i="8"/>
  <c r="M107" i="8"/>
  <c r="N107" i="8"/>
  <c r="O107" i="8"/>
  <c r="R107" i="8"/>
  <c r="K108" i="8"/>
  <c r="L108" i="8"/>
  <c r="M108" i="8"/>
  <c r="N108" i="8"/>
  <c r="O108" i="8"/>
  <c r="R108" i="8"/>
  <c r="K109" i="8"/>
  <c r="L109" i="8"/>
  <c r="M109" i="8"/>
  <c r="N109" i="8"/>
  <c r="O109" i="8"/>
  <c r="R109" i="8"/>
  <c r="K110" i="8"/>
  <c r="L110" i="8"/>
  <c r="M110" i="8"/>
  <c r="N110" i="8"/>
  <c r="O110" i="8"/>
  <c r="R110" i="8"/>
  <c r="K111" i="8"/>
  <c r="L111" i="8"/>
  <c r="M111" i="8"/>
  <c r="N111" i="8"/>
  <c r="O111" i="8"/>
  <c r="R111" i="8"/>
  <c r="K112" i="8"/>
  <c r="L112" i="8"/>
  <c r="M112" i="8"/>
  <c r="N112" i="8"/>
  <c r="O112" i="8"/>
  <c r="R112" i="8"/>
  <c r="K113" i="8"/>
  <c r="L113" i="8"/>
  <c r="M113" i="8"/>
  <c r="N113" i="8"/>
  <c r="O113" i="8"/>
  <c r="R113" i="8"/>
  <c r="K114" i="8"/>
  <c r="L114" i="8"/>
  <c r="M114" i="8"/>
  <c r="N114" i="8"/>
  <c r="O114" i="8"/>
  <c r="R114" i="8"/>
  <c r="K115" i="8"/>
  <c r="L115" i="8"/>
  <c r="M115" i="8"/>
  <c r="N115" i="8"/>
  <c r="O115" i="8"/>
  <c r="R115" i="8"/>
  <c r="K116" i="8"/>
  <c r="L116" i="8"/>
  <c r="M116" i="8"/>
  <c r="N116" i="8"/>
  <c r="O116" i="8"/>
  <c r="R116" i="8"/>
  <c r="K117" i="8"/>
  <c r="L117" i="8"/>
  <c r="M117" i="8"/>
  <c r="N117" i="8"/>
  <c r="O117" i="8"/>
  <c r="R117" i="8"/>
  <c r="K118" i="8"/>
  <c r="L118" i="8"/>
  <c r="M118" i="8"/>
  <c r="N118" i="8"/>
  <c r="O118" i="8"/>
  <c r="R118" i="8"/>
  <c r="K119" i="8"/>
  <c r="L119" i="8"/>
  <c r="M119" i="8"/>
  <c r="N119" i="8"/>
  <c r="O119" i="8"/>
  <c r="R119" i="8"/>
  <c r="K120" i="8"/>
  <c r="L120" i="8"/>
  <c r="M120" i="8"/>
  <c r="N120" i="8"/>
  <c r="O120" i="8"/>
  <c r="R120" i="8"/>
  <c r="K121" i="8"/>
  <c r="L121" i="8"/>
  <c r="M121" i="8"/>
  <c r="N121" i="8"/>
  <c r="O121" i="8"/>
  <c r="R121" i="8"/>
  <c r="K122" i="8"/>
  <c r="L122" i="8"/>
  <c r="M122" i="8"/>
  <c r="N122" i="8"/>
  <c r="O122" i="8"/>
  <c r="R122" i="8"/>
  <c r="K123" i="8"/>
  <c r="L123" i="8"/>
  <c r="M123" i="8"/>
  <c r="N123" i="8"/>
  <c r="O123" i="8"/>
  <c r="R123" i="8"/>
  <c r="K124" i="8"/>
  <c r="L124" i="8"/>
  <c r="M124" i="8"/>
  <c r="N124" i="8"/>
  <c r="O124" i="8"/>
  <c r="R124" i="8"/>
  <c r="K125" i="8"/>
  <c r="L125" i="8"/>
  <c r="M125" i="8"/>
  <c r="N125" i="8"/>
  <c r="O125" i="8"/>
  <c r="R125" i="8"/>
  <c r="K126" i="8"/>
  <c r="L126" i="8"/>
  <c r="M126" i="8"/>
  <c r="N126" i="8"/>
  <c r="O126" i="8"/>
  <c r="R126" i="8"/>
  <c r="K127" i="8"/>
  <c r="L127" i="8"/>
  <c r="M127" i="8"/>
  <c r="N127" i="8"/>
  <c r="O127" i="8"/>
  <c r="R127" i="8"/>
  <c r="K128" i="8"/>
  <c r="L128" i="8"/>
  <c r="M128" i="8"/>
  <c r="N128" i="8"/>
  <c r="O128" i="8"/>
  <c r="R128" i="8"/>
  <c r="K129" i="8"/>
  <c r="L129" i="8"/>
  <c r="M129" i="8"/>
  <c r="N129" i="8"/>
  <c r="O129" i="8"/>
  <c r="R129" i="8"/>
  <c r="K130" i="8"/>
  <c r="L130" i="8"/>
  <c r="M130" i="8"/>
  <c r="N130" i="8"/>
  <c r="O130" i="8"/>
  <c r="R130" i="8"/>
  <c r="K131" i="8"/>
  <c r="L131" i="8"/>
  <c r="M131" i="8"/>
  <c r="N131" i="8"/>
  <c r="O131" i="8"/>
  <c r="R131" i="8"/>
  <c r="K132" i="8"/>
  <c r="L132" i="8"/>
  <c r="M132" i="8"/>
  <c r="N132" i="8"/>
  <c r="O132" i="8"/>
  <c r="R132" i="8"/>
  <c r="K133" i="8"/>
  <c r="L133" i="8"/>
  <c r="M133" i="8"/>
  <c r="N133" i="8"/>
  <c r="O133" i="8"/>
  <c r="R133" i="8"/>
  <c r="K134" i="8"/>
  <c r="L134" i="8"/>
  <c r="M134" i="8"/>
  <c r="N134" i="8"/>
  <c r="O134" i="8"/>
  <c r="R134" i="8"/>
  <c r="K135" i="8"/>
  <c r="L135" i="8"/>
  <c r="M135" i="8"/>
  <c r="N135" i="8"/>
  <c r="O135" i="8"/>
  <c r="R135" i="8"/>
  <c r="K136" i="8"/>
  <c r="L136" i="8"/>
  <c r="M136" i="8"/>
  <c r="N136" i="8"/>
  <c r="O136" i="8"/>
  <c r="R136" i="8"/>
  <c r="K137" i="8"/>
  <c r="L137" i="8"/>
  <c r="M137" i="8"/>
  <c r="N137" i="8"/>
  <c r="O137" i="8"/>
  <c r="R137" i="8"/>
  <c r="K138" i="8"/>
  <c r="L138" i="8"/>
  <c r="M138" i="8"/>
  <c r="N138" i="8"/>
  <c r="O138" i="8"/>
  <c r="R138" i="8"/>
  <c r="K139" i="8"/>
  <c r="L139" i="8"/>
  <c r="M139" i="8"/>
  <c r="N139" i="8"/>
  <c r="O139" i="8"/>
  <c r="R139" i="8"/>
  <c r="K140" i="8"/>
  <c r="L140" i="8"/>
  <c r="M140" i="8"/>
  <c r="N140" i="8"/>
  <c r="O140" i="8"/>
  <c r="R140" i="8"/>
  <c r="K141" i="8"/>
  <c r="L141" i="8"/>
  <c r="M141" i="8"/>
  <c r="N141" i="8"/>
  <c r="O141" i="8"/>
  <c r="R141" i="8"/>
  <c r="K142" i="8"/>
  <c r="L142" i="8"/>
  <c r="M142" i="8"/>
  <c r="N142" i="8"/>
  <c r="O142" i="8"/>
  <c r="R142" i="8"/>
  <c r="K143" i="8"/>
  <c r="L143" i="8"/>
  <c r="M143" i="8"/>
  <c r="N143" i="8"/>
  <c r="O143" i="8"/>
  <c r="R143" i="8"/>
  <c r="K144" i="8"/>
  <c r="L144" i="8"/>
  <c r="M144" i="8"/>
  <c r="N144" i="8"/>
  <c r="O144" i="8"/>
  <c r="R144" i="8"/>
  <c r="K145" i="8"/>
  <c r="L145" i="8"/>
  <c r="M145" i="8"/>
  <c r="N145" i="8"/>
  <c r="O145" i="8"/>
  <c r="R145" i="8"/>
  <c r="K146" i="8"/>
  <c r="L146" i="8"/>
  <c r="M146" i="8"/>
  <c r="N146" i="8"/>
  <c r="O146" i="8"/>
  <c r="R146" i="8"/>
  <c r="K147" i="8"/>
  <c r="L147" i="8"/>
  <c r="M147" i="8"/>
  <c r="N147" i="8"/>
  <c r="O147" i="8"/>
  <c r="R147" i="8"/>
  <c r="K148" i="8"/>
  <c r="L148" i="8"/>
  <c r="M148" i="8"/>
  <c r="N148" i="8"/>
  <c r="O148" i="8"/>
  <c r="R148" i="8"/>
  <c r="K149" i="8"/>
  <c r="L149" i="8"/>
  <c r="M149" i="8"/>
  <c r="N149" i="8"/>
  <c r="O149" i="8"/>
  <c r="R149" i="8"/>
  <c r="K150" i="8"/>
  <c r="L150" i="8"/>
  <c r="M150" i="8"/>
  <c r="N150" i="8"/>
  <c r="O150" i="8"/>
  <c r="R150" i="8"/>
  <c r="K151" i="8"/>
  <c r="L151" i="8"/>
  <c r="M151" i="8"/>
  <c r="N151" i="8"/>
  <c r="O151" i="8"/>
  <c r="R151" i="8"/>
  <c r="K152" i="8"/>
  <c r="L152" i="8"/>
  <c r="M152" i="8"/>
  <c r="N152" i="8"/>
  <c r="O152" i="8"/>
  <c r="R152" i="8"/>
  <c r="K153" i="8"/>
  <c r="L153" i="8"/>
  <c r="M153" i="8"/>
  <c r="N153" i="8"/>
  <c r="O153" i="8"/>
  <c r="R153" i="8"/>
  <c r="K154" i="8"/>
  <c r="L154" i="8"/>
  <c r="M154" i="8"/>
  <c r="N154" i="8"/>
  <c r="O154" i="8"/>
  <c r="R154" i="8"/>
  <c r="K155" i="8"/>
  <c r="L155" i="8"/>
  <c r="M155" i="8"/>
  <c r="N155" i="8"/>
  <c r="O155" i="8"/>
  <c r="R155" i="8"/>
  <c r="K156" i="8"/>
  <c r="L156" i="8"/>
  <c r="M156" i="8"/>
  <c r="N156" i="8"/>
  <c r="O156" i="8"/>
  <c r="R156" i="8"/>
  <c r="K157" i="8"/>
  <c r="L157" i="8"/>
  <c r="M157" i="8"/>
  <c r="N157" i="8"/>
  <c r="O157" i="8"/>
  <c r="R157" i="8"/>
  <c r="K158" i="8"/>
  <c r="L158" i="8"/>
  <c r="M158" i="8"/>
  <c r="N158" i="8"/>
  <c r="O158" i="8"/>
  <c r="R158" i="8"/>
  <c r="K159" i="8"/>
  <c r="L159" i="8"/>
  <c r="M159" i="8"/>
  <c r="N159" i="8"/>
  <c r="O159" i="8"/>
  <c r="R159" i="8"/>
  <c r="K160" i="8"/>
  <c r="L160" i="8"/>
  <c r="M160" i="8"/>
  <c r="N160" i="8"/>
  <c r="O160" i="8"/>
  <c r="R160" i="8"/>
  <c r="K161" i="8"/>
  <c r="L161" i="8"/>
  <c r="M161" i="8"/>
  <c r="N161" i="8"/>
  <c r="O161" i="8"/>
  <c r="R161" i="8"/>
  <c r="K162" i="8"/>
  <c r="L162" i="8"/>
  <c r="M162" i="8"/>
  <c r="N162" i="8"/>
  <c r="O162" i="8"/>
  <c r="R162" i="8"/>
  <c r="K163" i="8"/>
  <c r="L163" i="8"/>
  <c r="M163" i="8"/>
  <c r="N163" i="8"/>
  <c r="O163" i="8"/>
  <c r="R163" i="8"/>
  <c r="K164" i="8"/>
  <c r="L164" i="8"/>
  <c r="M164" i="8"/>
  <c r="N164" i="8"/>
  <c r="O164" i="8"/>
  <c r="R164" i="8"/>
  <c r="K165" i="8"/>
  <c r="L165" i="8"/>
  <c r="M165" i="8"/>
  <c r="N165" i="8"/>
  <c r="O165" i="8"/>
  <c r="R165" i="8"/>
  <c r="K166" i="8"/>
  <c r="L166" i="8"/>
  <c r="M166" i="8"/>
  <c r="N166" i="8"/>
  <c r="O166" i="8"/>
  <c r="R166" i="8"/>
  <c r="K167" i="8"/>
  <c r="L167" i="8"/>
  <c r="M167" i="8"/>
  <c r="N167" i="8"/>
  <c r="O167" i="8"/>
  <c r="R167" i="8"/>
  <c r="K168" i="8"/>
  <c r="L168" i="8"/>
  <c r="M168" i="8"/>
  <c r="N168" i="8"/>
  <c r="O168" i="8"/>
  <c r="R168" i="8"/>
  <c r="K169" i="8"/>
  <c r="L169" i="8"/>
  <c r="M169" i="8"/>
  <c r="N169" i="8"/>
  <c r="O169" i="8"/>
  <c r="R169" i="8"/>
  <c r="K170" i="8"/>
  <c r="L170" i="8"/>
  <c r="M170" i="8"/>
  <c r="N170" i="8"/>
  <c r="O170" i="8"/>
  <c r="R170" i="8"/>
  <c r="K171" i="8"/>
  <c r="L171" i="8"/>
  <c r="M171" i="8"/>
  <c r="N171" i="8"/>
  <c r="O171" i="8"/>
  <c r="R171" i="8"/>
  <c r="K172" i="8"/>
  <c r="L172" i="8"/>
  <c r="M172" i="8"/>
  <c r="N172" i="8"/>
  <c r="O172" i="8"/>
  <c r="R172" i="8"/>
  <c r="K173" i="8"/>
  <c r="L173" i="8"/>
  <c r="M173" i="8"/>
  <c r="N173" i="8"/>
  <c r="O173" i="8"/>
  <c r="R173" i="8"/>
  <c r="K174" i="8"/>
  <c r="L174" i="8"/>
  <c r="M174" i="8"/>
  <c r="N174" i="8"/>
  <c r="O174" i="8"/>
  <c r="R174" i="8"/>
  <c r="K175" i="8"/>
  <c r="L175" i="8"/>
  <c r="M175" i="8"/>
  <c r="N175" i="8"/>
  <c r="O175" i="8"/>
  <c r="R175" i="8"/>
  <c r="K176" i="8"/>
  <c r="L176" i="8"/>
  <c r="M176" i="8"/>
  <c r="N176" i="8"/>
  <c r="O176" i="8"/>
  <c r="R176" i="8"/>
  <c r="K177" i="8"/>
  <c r="L177" i="8"/>
  <c r="M177" i="8"/>
  <c r="N177" i="8"/>
  <c r="O177" i="8"/>
  <c r="R177" i="8"/>
  <c r="K178" i="8"/>
  <c r="L178" i="8"/>
  <c r="M178" i="8"/>
  <c r="N178" i="8"/>
  <c r="O178" i="8"/>
  <c r="R178" i="8"/>
  <c r="K179" i="8"/>
  <c r="L179" i="8"/>
  <c r="M179" i="8"/>
  <c r="N179" i="8"/>
  <c r="O179" i="8"/>
  <c r="R179" i="8"/>
  <c r="K180" i="8"/>
  <c r="L180" i="8"/>
  <c r="M180" i="8"/>
  <c r="N180" i="8"/>
  <c r="O180" i="8"/>
  <c r="R180" i="8"/>
  <c r="K181" i="8"/>
  <c r="L181" i="8"/>
  <c r="M181" i="8"/>
  <c r="N181" i="8"/>
  <c r="O181" i="8"/>
  <c r="R181" i="8"/>
  <c r="K182" i="8"/>
  <c r="L182" i="8"/>
  <c r="M182" i="8"/>
  <c r="N182" i="8"/>
  <c r="O182" i="8"/>
  <c r="R182" i="8"/>
  <c r="K183" i="8"/>
  <c r="L183" i="8"/>
  <c r="M183" i="8"/>
  <c r="N183" i="8"/>
  <c r="O183" i="8"/>
  <c r="R183" i="8"/>
  <c r="K184" i="8"/>
  <c r="L184" i="8"/>
  <c r="M184" i="8"/>
  <c r="N184" i="8"/>
  <c r="O184" i="8"/>
  <c r="R184" i="8"/>
  <c r="K185" i="8"/>
  <c r="L185" i="8"/>
  <c r="M185" i="8"/>
  <c r="N185" i="8"/>
  <c r="O185" i="8"/>
  <c r="R185" i="8"/>
  <c r="K186" i="8"/>
  <c r="L186" i="8"/>
  <c r="M186" i="8"/>
  <c r="N186" i="8"/>
  <c r="O186" i="8"/>
  <c r="R186" i="8"/>
  <c r="K187" i="8"/>
  <c r="L187" i="8"/>
  <c r="M187" i="8"/>
  <c r="N187" i="8"/>
  <c r="O187" i="8"/>
  <c r="R187" i="8"/>
  <c r="K188" i="8"/>
  <c r="L188" i="8"/>
  <c r="M188" i="8"/>
  <c r="N188" i="8"/>
  <c r="O188" i="8"/>
  <c r="R188" i="8"/>
  <c r="K189" i="8"/>
  <c r="L189" i="8"/>
  <c r="M189" i="8"/>
  <c r="N189" i="8"/>
  <c r="O189" i="8"/>
  <c r="R189" i="8"/>
  <c r="K190" i="8"/>
  <c r="L190" i="8"/>
  <c r="M190" i="8"/>
  <c r="N190" i="8"/>
  <c r="O190" i="8"/>
  <c r="R190" i="8"/>
  <c r="K191" i="8"/>
  <c r="L191" i="8"/>
  <c r="M191" i="8"/>
  <c r="N191" i="8"/>
  <c r="O191" i="8"/>
  <c r="R191" i="8"/>
  <c r="K192" i="8"/>
  <c r="L192" i="8"/>
  <c r="M192" i="8"/>
  <c r="N192" i="8"/>
  <c r="O192" i="8"/>
  <c r="R192" i="8"/>
  <c r="K193" i="8"/>
  <c r="L193" i="8"/>
  <c r="M193" i="8"/>
  <c r="N193" i="8"/>
  <c r="O193" i="8"/>
  <c r="R193" i="8"/>
  <c r="K194" i="8"/>
  <c r="L194" i="8"/>
  <c r="M194" i="8"/>
  <c r="N194" i="8"/>
  <c r="O194" i="8"/>
  <c r="R194" i="8"/>
  <c r="K195" i="8"/>
  <c r="L195" i="8"/>
  <c r="M195" i="8"/>
  <c r="N195" i="8"/>
  <c r="O195" i="8"/>
  <c r="R195" i="8"/>
  <c r="K196" i="8"/>
  <c r="L196" i="8"/>
  <c r="M196" i="8"/>
  <c r="N196" i="8"/>
  <c r="O196" i="8"/>
  <c r="R196" i="8"/>
  <c r="K197" i="8"/>
  <c r="L197" i="8"/>
  <c r="M197" i="8"/>
  <c r="N197" i="8"/>
  <c r="O197" i="8"/>
  <c r="R197" i="8"/>
  <c r="K198" i="8"/>
  <c r="L198" i="8"/>
  <c r="M198" i="8"/>
  <c r="N198" i="8"/>
  <c r="O198" i="8"/>
  <c r="R198" i="8"/>
  <c r="K199" i="8"/>
  <c r="L199" i="8"/>
  <c r="M199" i="8"/>
  <c r="N199" i="8"/>
  <c r="O199" i="8"/>
  <c r="R199" i="8"/>
  <c r="K200" i="8"/>
  <c r="L200" i="8"/>
  <c r="M200" i="8"/>
  <c r="N200" i="8"/>
  <c r="O200" i="8"/>
  <c r="R200" i="8"/>
  <c r="K201" i="8"/>
  <c r="L201" i="8"/>
  <c r="M201" i="8"/>
  <c r="N201" i="8"/>
  <c r="O201" i="8"/>
  <c r="R201" i="8"/>
  <c r="K202" i="8"/>
  <c r="L202" i="8"/>
  <c r="M202" i="8"/>
  <c r="N202" i="8"/>
  <c r="O202" i="8"/>
  <c r="R202" i="8"/>
  <c r="K203" i="8"/>
  <c r="L203" i="8"/>
  <c r="M203" i="8"/>
  <c r="N203" i="8"/>
  <c r="O203" i="8"/>
  <c r="R203" i="8"/>
  <c r="K204" i="8"/>
  <c r="L204" i="8"/>
  <c r="M204" i="8"/>
  <c r="N204" i="8"/>
  <c r="O204" i="8"/>
  <c r="R204" i="8"/>
  <c r="K205" i="8"/>
  <c r="L205" i="8"/>
  <c r="M205" i="8"/>
  <c r="N205" i="8"/>
  <c r="O205" i="8"/>
  <c r="R205" i="8"/>
  <c r="K206" i="8"/>
  <c r="L206" i="8"/>
  <c r="M206" i="8"/>
  <c r="N206" i="8"/>
  <c r="O206" i="8"/>
  <c r="R206" i="8"/>
  <c r="K207" i="8"/>
  <c r="L207" i="8"/>
  <c r="M207" i="8"/>
  <c r="N207" i="8"/>
  <c r="O207" i="8"/>
  <c r="R207" i="8"/>
  <c r="K208" i="8"/>
  <c r="L208" i="8"/>
  <c r="M208" i="8"/>
  <c r="N208" i="8"/>
  <c r="O208" i="8"/>
  <c r="R208" i="8"/>
  <c r="K209" i="8"/>
  <c r="L209" i="8"/>
  <c r="M209" i="8"/>
  <c r="N209" i="8"/>
  <c r="O209" i="8"/>
  <c r="R209" i="8"/>
  <c r="K210" i="8"/>
  <c r="L210" i="8"/>
  <c r="M210" i="8"/>
  <c r="N210" i="8"/>
  <c r="O210" i="8"/>
  <c r="R210" i="8"/>
  <c r="K211" i="8"/>
  <c r="L211" i="8"/>
  <c r="M211" i="8"/>
  <c r="N211" i="8"/>
  <c r="O211" i="8"/>
  <c r="R211" i="8"/>
  <c r="K212" i="8"/>
  <c r="L212" i="8"/>
  <c r="M212" i="8"/>
  <c r="N212" i="8"/>
  <c r="O212" i="8"/>
  <c r="R212" i="8"/>
  <c r="K213" i="8"/>
  <c r="L213" i="8"/>
  <c r="M213" i="8"/>
  <c r="N213" i="8"/>
  <c r="O213" i="8"/>
  <c r="R213" i="8"/>
  <c r="K214" i="8"/>
  <c r="L214" i="8"/>
  <c r="M214" i="8"/>
  <c r="N214" i="8"/>
  <c r="O214" i="8"/>
  <c r="R214" i="8"/>
  <c r="K215" i="8"/>
  <c r="L215" i="8"/>
  <c r="M215" i="8"/>
  <c r="N215" i="8"/>
  <c r="O215" i="8"/>
  <c r="R215" i="8"/>
  <c r="K216" i="8"/>
  <c r="L216" i="8"/>
  <c r="M216" i="8"/>
  <c r="N216" i="8"/>
  <c r="O216" i="8"/>
  <c r="R216" i="8"/>
  <c r="K217" i="8"/>
  <c r="L217" i="8"/>
  <c r="M217" i="8"/>
  <c r="N217" i="8"/>
  <c r="O217" i="8"/>
  <c r="R217" i="8"/>
  <c r="K218" i="8"/>
  <c r="L218" i="8"/>
  <c r="M218" i="8"/>
  <c r="N218" i="8"/>
  <c r="O218" i="8"/>
  <c r="R218" i="8"/>
  <c r="K219" i="8"/>
  <c r="L219" i="8"/>
  <c r="M219" i="8"/>
  <c r="N219" i="8"/>
  <c r="O219" i="8"/>
  <c r="R219" i="8"/>
  <c r="K220" i="8"/>
  <c r="L220" i="8"/>
  <c r="M220" i="8"/>
  <c r="N220" i="8"/>
  <c r="O220" i="8"/>
  <c r="R220" i="8"/>
  <c r="K221" i="8"/>
  <c r="L221" i="8"/>
  <c r="M221" i="8"/>
  <c r="N221" i="8"/>
  <c r="O221" i="8"/>
  <c r="R221" i="8"/>
  <c r="K222" i="8"/>
  <c r="L222" i="8"/>
  <c r="M222" i="8"/>
  <c r="N222" i="8"/>
  <c r="O222" i="8"/>
  <c r="R222" i="8"/>
  <c r="K223" i="8"/>
  <c r="L223" i="8"/>
  <c r="M223" i="8"/>
  <c r="N223" i="8"/>
  <c r="O223" i="8"/>
  <c r="R223" i="8"/>
  <c r="K224" i="8"/>
  <c r="L224" i="8"/>
  <c r="M224" i="8"/>
  <c r="N224" i="8"/>
  <c r="O224" i="8"/>
  <c r="R224" i="8"/>
  <c r="K225" i="8"/>
  <c r="L225" i="8"/>
  <c r="M225" i="8"/>
  <c r="N225" i="8"/>
  <c r="O225" i="8"/>
  <c r="R225" i="8"/>
  <c r="K226" i="8"/>
  <c r="L226" i="8"/>
  <c r="M226" i="8"/>
  <c r="N226" i="8"/>
  <c r="O226" i="8"/>
  <c r="R226" i="8"/>
  <c r="K227" i="8"/>
  <c r="L227" i="8"/>
  <c r="M227" i="8"/>
  <c r="N227" i="8"/>
  <c r="O227" i="8"/>
  <c r="R227" i="8"/>
  <c r="K228" i="8"/>
  <c r="L228" i="8"/>
  <c r="M228" i="8"/>
  <c r="N228" i="8"/>
  <c r="O228" i="8"/>
  <c r="R228" i="8"/>
  <c r="K229" i="8"/>
  <c r="L229" i="8"/>
  <c r="M229" i="8"/>
  <c r="N229" i="8"/>
  <c r="O229" i="8"/>
  <c r="R229" i="8"/>
  <c r="K230" i="8"/>
  <c r="L230" i="8"/>
  <c r="M230" i="8"/>
  <c r="N230" i="8"/>
  <c r="O230" i="8"/>
  <c r="R230" i="8"/>
  <c r="K231" i="8"/>
  <c r="L231" i="8"/>
  <c r="M231" i="8"/>
  <c r="N231" i="8"/>
  <c r="O231" i="8"/>
  <c r="R231" i="8"/>
  <c r="K232" i="8"/>
  <c r="L232" i="8"/>
  <c r="M232" i="8"/>
  <c r="N232" i="8"/>
  <c r="O232" i="8"/>
  <c r="R232" i="8"/>
  <c r="K233" i="8"/>
  <c r="L233" i="8"/>
  <c r="M233" i="8"/>
  <c r="N233" i="8"/>
  <c r="O233" i="8"/>
  <c r="R233" i="8"/>
  <c r="K234" i="8"/>
  <c r="L234" i="8"/>
  <c r="M234" i="8"/>
  <c r="N234" i="8"/>
  <c r="O234" i="8"/>
  <c r="R234" i="8"/>
  <c r="K235" i="8"/>
  <c r="L235" i="8"/>
  <c r="M235" i="8"/>
  <c r="N235" i="8"/>
  <c r="O235" i="8"/>
  <c r="R235" i="8"/>
  <c r="K236" i="8"/>
  <c r="L236" i="8"/>
  <c r="M236" i="8"/>
  <c r="N236" i="8"/>
  <c r="O236" i="8"/>
  <c r="R236" i="8"/>
  <c r="K237" i="8"/>
  <c r="L237" i="8"/>
  <c r="M237" i="8"/>
  <c r="N237" i="8"/>
  <c r="O237" i="8"/>
  <c r="R237" i="8"/>
  <c r="K238" i="8"/>
  <c r="L238" i="8"/>
  <c r="M238" i="8"/>
  <c r="N238" i="8"/>
  <c r="O238" i="8"/>
  <c r="R238" i="8"/>
  <c r="K239" i="8"/>
  <c r="L239" i="8"/>
  <c r="M239" i="8"/>
  <c r="N239" i="8"/>
  <c r="O239" i="8"/>
  <c r="R239" i="8"/>
  <c r="K240" i="8"/>
  <c r="L240" i="8"/>
  <c r="M240" i="8"/>
  <c r="N240" i="8"/>
  <c r="O240" i="8"/>
  <c r="R240" i="8"/>
  <c r="K241" i="8"/>
  <c r="L241" i="8"/>
  <c r="M241" i="8"/>
  <c r="N241" i="8"/>
  <c r="O241" i="8"/>
  <c r="R241" i="8"/>
  <c r="K242" i="8"/>
  <c r="L242" i="8"/>
  <c r="M242" i="8"/>
  <c r="N242" i="8"/>
  <c r="O242" i="8"/>
  <c r="R242" i="8"/>
  <c r="K243" i="8"/>
  <c r="L243" i="8"/>
  <c r="M243" i="8"/>
  <c r="N243" i="8"/>
  <c r="O243" i="8"/>
  <c r="R243" i="8"/>
  <c r="K244" i="8"/>
  <c r="L244" i="8"/>
  <c r="M244" i="8"/>
  <c r="N244" i="8"/>
  <c r="O244" i="8"/>
  <c r="R244" i="8"/>
  <c r="K245" i="8"/>
  <c r="L245" i="8"/>
  <c r="M245" i="8"/>
  <c r="N245" i="8"/>
  <c r="O245" i="8"/>
  <c r="R245" i="8"/>
  <c r="K246" i="8"/>
  <c r="L246" i="8"/>
  <c r="M246" i="8"/>
  <c r="N246" i="8"/>
  <c r="O246" i="8"/>
  <c r="R246" i="8"/>
  <c r="K247" i="8"/>
  <c r="L247" i="8"/>
  <c r="M247" i="8"/>
  <c r="N247" i="8"/>
  <c r="O247" i="8"/>
  <c r="R247" i="8"/>
  <c r="K248" i="8"/>
  <c r="L248" i="8"/>
  <c r="M248" i="8"/>
  <c r="N248" i="8"/>
  <c r="O248" i="8"/>
  <c r="R248" i="8"/>
  <c r="K249" i="8"/>
  <c r="L249" i="8"/>
  <c r="M249" i="8"/>
  <c r="N249" i="8"/>
  <c r="O249" i="8"/>
  <c r="R249" i="8"/>
  <c r="K250" i="8"/>
  <c r="L250" i="8"/>
  <c r="M250" i="8"/>
  <c r="N250" i="8"/>
  <c r="O250" i="8"/>
  <c r="R250" i="8"/>
  <c r="K251" i="8"/>
  <c r="L251" i="8"/>
  <c r="M251" i="8"/>
  <c r="N251" i="8"/>
  <c r="O251" i="8"/>
  <c r="R251" i="8"/>
  <c r="K252" i="8"/>
  <c r="L252" i="8"/>
  <c r="M252" i="8"/>
  <c r="N252" i="8"/>
  <c r="O252" i="8"/>
  <c r="R252" i="8"/>
  <c r="K253" i="8"/>
  <c r="L253" i="8"/>
  <c r="M253" i="8"/>
  <c r="N253" i="8"/>
  <c r="O253" i="8"/>
  <c r="R253" i="8"/>
  <c r="K254" i="8"/>
  <c r="L254" i="8"/>
  <c r="M254" i="8"/>
  <c r="N254" i="8"/>
  <c r="O254" i="8"/>
  <c r="R254" i="8"/>
  <c r="K255" i="8"/>
  <c r="L255" i="8"/>
  <c r="M255" i="8"/>
  <c r="N255" i="8"/>
  <c r="O255" i="8"/>
  <c r="R255" i="8"/>
  <c r="K256" i="8"/>
  <c r="L256" i="8"/>
  <c r="M256" i="8"/>
  <c r="N256" i="8"/>
  <c r="O256" i="8"/>
  <c r="R256" i="8"/>
  <c r="K257" i="8"/>
  <c r="L257" i="8"/>
  <c r="M257" i="8"/>
  <c r="N257" i="8"/>
  <c r="O257" i="8"/>
  <c r="R257" i="8"/>
  <c r="K258" i="8"/>
  <c r="L258" i="8"/>
  <c r="M258" i="8"/>
  <c r="N258" i="8"/>
  <c r="O258" i="8"/>
  <c r="R258" i="8"/>
  <c r="K259" i="8"/>
  <c r="L259" i="8"/>
  <c r="M259" i="8"/>
  <c r="N259" i="8"/>
  <c r="O259" i="8"/>
  <c r="R259" i="8"/>
  <c r="K260" i="8"/>
  <c r="L260" i="8"/>
  <c r="M260" i="8"/>
  <c r="N260" i="8"/>
  <c r="O260" i="8"/>
  <c r="R260" i="8"/>
  <c r="K261" i="8"/>
  <c r="L261" i="8"/>
  <c r="M261" i="8"/>
  <c r="N261" i="8"/>
  <c r="O261" i="8"/>
  <c r="R261" i="8"/>
  <c r="K262" i="8"/>
  <c r="L262" i="8"/>
  <c r="M262" i="8"/>
  <c r="N262" i="8"/>
  <c r="O262" i="8"/>
  <c r="R262" i="8"/>
  <c r="K263" i="8"/>
  <c r="L263" i="8"/>
  <c r="M263" i="8"/>
  <c r="N263" i="8"/>
  <c r="O263" i="8"/>
  <c r="R263" i="8"/>
  <c r="K264" i="8"/>
  <c r="L264" i="8"/>
  <c r="M264" i="8"/>
  <c r="N264" i="8"/>
  <c r="O264" i="8"/>
  <c r="R264" i="8"/>
  <c r="K265" i="8"/>
  <c r="L265" i="8"/>
  <c r="M265" i="8"/>
  <c r="N265" i="8"/>
  <c r="O265" i="8"/>
  <c r="R265" i="8"/>
  <c r="K266" i="8"/>
  <c r="L266" i="8"/>
  <c r="M266" i="8"/>
  <c r="N266" i="8"/>
  <c r="O266" i="8"/>
  <c r="R266" i="8"/>
  <c r="K267" i="8"/>
  <c r="L267" i="8"/>
  <c r="M267" i="8"/>
  <c r="N267" i="8"/>
  <c r="O267" i="8"/>
  <c r="R267" i="8"/>
  <c r="K268" i="8"/>
  <c r="L268" i="8"/>
  <c r="M268" i="8"/>
  <c r="N268" i="8"/>
  <c r="O268" i="8"/>
  <c r="R268" i="8"/>
  <c r="K269" i="8"/>
  <c r="L269" i="8"/>
  <c r="M269" i="8"/>
  <c r="N269" i="8"/>
  <c r="O269" i="8"/>
  <c r="R269" i="8"/>
  <c r="K270" i="8"/>
  <c r="L270" i="8"/>
  <c r="M270" i="8"/>
  <c r="N270" i="8"/>
  <c r="O270" i="8"/>
  <c r="R270" i="8"/>
  <c r="K271" i="8"/>
  <c r="L271" i="8"/>
  <c r="M271" i="8"/>
  <c r="N271" i="8"/>
  <c r="O271" i="8"/>
  <c r="R271" i="8"/>
  <c r="K272" i="8"/>
  <c r="L272" i="8"/>
  <c r="M272" i="8"/>
  <c r="N272" i="8"/>
  <c r="O272" i="8"/>
  <c r="R272" i="8"/>
  <c r="K273" i="8"/>
  <c r="L273" i="8"/>
  <c r="M273" i="8"/>
  <c r="N273" i="8"/>
  <c r="O273" i="8"/>
  <c r="R273" i="8"/>
  <c r="K274" i="8"/>
  <c r="L274" i="8"/>
  <c r="M274" i="8"/>
  <c r="N274" i="8"/>
  <c r="O274" i="8"/>
  <c r="R274" i="8"/>
  <c r="K275" i="8"/>
  <c r="L275" i="8"/>
  <c r="M275" i="8"/>
  <c r="N275" i="8"/>
  <c r="O275" i="8"/>
  <c r="R275" i="8"/>
  <c r="K276" i="8"/>
  <c r="L276" i="8"/>
  <c r="M276" i="8"/>
  <c r="N276" i="8"/>
  <c r="O276" i="8"/>
  <c r="R276" i="8"/>
  <c r="K277" i="8"/>
  <c r="L277" i="8"/>
  <c r="M277" i="8"/>
  <c r="N277" i="8"/>
  <c r="O277" i="8"/>
  <c r="R277" i="8"/>
  <c r="K278" i="8"/>
  <c r="L278" i="8"/>
  <c r="M278" i="8"/>
  <c r="N278" i="8"/>
  <c r="O278" i="8"/>
  <c r="R278" i="8"/>
  <c r="K279" i="8"/>
  <c r="L279" i="8"/>
  <c r="M279" i="8"/>
  <c r="N279" i="8"/>
  <c r="O279" i="8"/>
  <c r="R279" i="8"/>
  <c r="K280" i="8"/>
  <c r="L280" i="8"/>
  <c r="M280" i="8"/>
  <c r="N280" i="8"/>
  <c r="O280" i="8"/>
  <c r="R280" i="8"/>
  <c r="K281" i="8"/>
  <c r="L281" i="8"/>
  <c r="M281" i="8"/>
  <c r="N281" i="8"/>
  <c r="O281" i="8"/>
  <c r="R281" i="8"/>
  <c r="K282" i="8"/>
  <c r="L282" i="8"/>
  <c r="M282" i="8"/>
  <c r="N282" i="8"/>
  <c r="O282" i="8"/>
  <c r="R282" i="8"/>
  <c r="K283" i="8"/>
  <c r="L283" i="8"/>
  <c r="M283" i="8"/>
  <c r="N283" i="8"/>
  <c r="O283" i="8"/>
  <c r="R283" i="8"/>
  <c r="K284" i="8"/>
  <c r="L284" i="8"/>
  <c r="M284" i="8"/>
  <c r="N284" i="8"/>
  <c r="O284" i="8"/>
  <c r="R284" i="8"/>
  <c r="K285" i="8"/>
  <c r="L285" i="8"/>
  <c r="M285" i="8"/>
  <c r="N285" i="8"/>
  <c r="O285" i="8"/>
  <c r="R285" i="8"/>
  <c r="K286" i="8"/>
  <c r="L286" i="8"/>
  <c r="M286" i="8"/>
  <c r="N286" i="8"/>
  <c r="O286" i="8"/>
  <c r="R286" i="8"/>
  <c r="K287" i="8"/>
  <c r="L287" i="8"/>
  <c r="M287" i="8"/>
  <c r="N287" i="8"/>
  <c r="O287" i="8"/>
  <c r="R287" i="8"/>
  <c r="K288" i="8"/>
  <c r="L288" i="8"/>
  <c r="M288" i="8"/>
  <c r="N288" i="8"/>
  <c r="O288" i="8"/>
  <c r="R288" i="8"/>
  <c r="K289" i="8"/>
  <c r="L289" i="8"/>
  <c r="M289" i="8"/>
  <c r="N289" i="8"/>
  <c r="O289" i="8"/>
  <c r="R289" i="8"/>
  <c r="K290" i="8"/>
  <c r="L290" i="8"/>
  <c r="M290" i="8"/>
  <c r="N290" i="8"/>
  <c r="O290" i="8"/>
  <c r="R290" i="8"/>
  <c r="K291" i="8"/>
  <c r="L291" i="8"/>
  <c r="M291" i="8"/>
  <c r="N291" i="8"/>
  <c r="O291" i="8"/>
  <c r="R291" i="8"/>
  <c r="K292" i="8"/>
  <c r="L292" i="8"/>
  <c r="M292" i="8"/>
  <c r="N292" i="8"/>
  <c r="O292" i="8"/>
  <c r="R292" i="8"/>
  <c r="K293" i="8"/>
  <c r="L293" i="8"/>
  <c r="M293" i="8"/>
  <c r="N293" i="8"/>
  <c r="O293" i="8"/>
  <c r="R293" i="8"/>
  <c r="K294" i="8"/>
  <c r="L294" i="8"/>
  <c r="M294" i="8"/>
  <c r="N294" i="8"/>
  <c r="O294" i="8"/>
  <c r="R294" i="8"/>
  <c r="K295" i="8"/>
  <c r="L295" i="8"/>
  <c r="M295" i="8"/>
  <c r="N295" i="8"/>
  <c r="O295" i="8"/>
  <c r="R295" i="8"/>
  <c r="K296" i="8"/>
  <c r="L296" i="8"/>
  <c r="M296" i="8"/>
  <c r="N296" i="8"/>
  <c r="O296" i="8"/>
  <c r="R296" i="8"/>
  <c r="K297" i="8"/>
  <c r="L297" i="8"/>
  <c r="M297" i="8"/>
  <c r="N297" i="8"/>
  <c r="O297" i="8"/>
  <c r="R297" i="8"/>
  <c r="K298" i="8"/>
  <c r="L298" i="8"/>
  <c r="M298" i="8"/>
  <c r="N298" i="8"/>
  <c r="O298" i="8"/>
  <c r="R298" i="8"/>
  <c r="K299" i="8"/>
  <c r="L299" i="8"/>
  <c r="M299" i="8"/>
  <c r="N299" i="8"/>
  <c r="O299" i="8"/>
  <c r="R299" i="8"/>
  <c r="K300" i="8"/>
  <c r="L300" i="8"/>
  <c r="M300" i="8"/>
  <c r="N300" i="8"/>
  <c r="O300" i="8"/>
  <c r="R300" i="8"/>
  <c r="K301" i="8"/>
  <c r="L301" i="8"/>
  <c r="M301" i="8"/>
  <c r="N301" i="8"/>
  <c r="O301" i="8"/>
  <c r="R301" i="8"/>
  <c r="K302" i="8"/>
  <c r="L302" i="8"/>
  <c r="M302" i="8"/>
  <c r="N302" i="8"/>
  <c r="O302" i="8"/>
  <c r="R302" i="8"/>
  <c r="K303" i="8"/>
  <c r="L303" i="8"/>
  <c r="M303" i="8"/>
  <c r="N303" i="8"/>
  <c r="O303" i="8"/>
  <c r="R303" i="8"/>
  <c r="K304" i="8"/>
  <c r="L304" i="8"/>
  <c r="M304" i="8"/>
  <c r="N304" i="8"/>
  <c r="O304" i="8"/>
  <c r="R304" i="8"/>
  <c r="K305" i="8"/>
  <c r="L305" i="8"/>
  <c r="M305" i="8"/>
  <c r="N305" i="8"/>
  <c r="O305" i="8"/>
  <c r="R305" i="8"/>
  <c r="K306" i="8"/>
  <c r="L306" i="8"/>
  <c r="M306" i="8"/>
  <c r="N306" i="8"/>
  <c r="O306" i="8"/>
  <c r="R306" i="8"/>
  <c r="K307" i="8"/>
  <c r="L307" i="8"/>
  <c r="M307" i="8"/>
  <c r="N307" i="8"/>
  <c r="O307" i="8"/>
  <c r="R307" i="8"/>
  <c r="K308" i="8"/>
  <c r="L308" i="8"/>
  <c r="M308" i="8"/>
  <c r="N308" i="8"/>
  <c r="O308" i="8"/>
  <c r="R308" i="8"/>
  <c r="K309" i="8"/>
  <c r="L309" i="8"/>
  <c r="M309" i="8"/>
  <c r="N309" i="8"/>
  <c r="O309" i="8"/>
  <c r="R309" i="8"/>
  <c r="K310" i="8"/>
  <c r="L310" i="8"/>
  <c r="M310" i="8"/>
  <c r="N310" i="8"/>
  <c r="O310" i="8"/>
  <c r="R310" i="8"/>
  <c r="K311" i="8"/>
  <c r="L311" i="8"/>
  <c r="M311" i="8"/>
  <c r="N311" i="8"/>
  <c r="O311" i="8"/>
  <c r="R311" i="8"/>
  <c r="K312" i="8"/>
  <c r="L312" i="8"/>
  <c r="M312" i="8"/>
  <c r="N312" i="8"/>
  <c r="O312" i="8"/>
  <c r="R312" i="8"/>
  <c r="K313" i="8"/>
  <c r="L313" i="8"/>
  <c r="M313" i="8"/>
  <c r="N313" i="8"/>
  <c r="O313" i="8"/>
  <c r="R313" i="8"/>
  <c r="K314" i="8"/>
  <c r="L314" i="8"/>
  <c r="M314" i="8"/>
  <c r="N314" i="8"/>
  <c r="O314" i="8"/>
  <c r="R314" i="8"/>
  <c r="K315" i="8"/>
  <c r="L315" i="8"/>
  <c r="M315" i="8"/>
  <c r="N315" i="8"/>
  <c r="O315" i="8"/>
  <c r="R315" i="8"/>
  <c r="K316" i="8"/>
  <c r="L316" i="8"/>
  <c r="M316" i="8"/>
  <c r="N316" i="8"/>
  <c r="O316" i="8"/>
  <c r="R316" i="8"/>
  <c r="K317" i="8"/>
  <c r="L317" i="8"/>
  <c r="M317" i="8"/>
  <c r="N317" i="8"/>
  <c r="O317" i="8"/>
  <c r="R317" i="8"/>
  <c r="K318" i="8"/>
  <c r="L318" i="8"/>
  <c r="M318" i="8"/>
  <c r="N318" i="8"/>
  <c r="O318" i="8"/>
  <c r="R318" i="8"/>
  <c r="K319" i="8"/>
  <c r="L319" i="8"/>
  <c r="M319" i="8"/>
  <c r="N319" i="8"/>
  <c r="O319" i="8"/>
  <c r="R319" i="8"/>
  <c r="K320" i="8"/>
  <c r="L320" i="8"/>
  <c r="M320" i="8"/>
  <c r="N320" i="8"/>
  <c r="O320" i="8"/>
  <c r="R320" i="8"/>
  <c r="K321" i="8"/>
  <c r="L321" i="8"/>
  <c r="M321" i="8"/>
  <c r="N321" i="8"/>
  <c r="O321" i="8"/>
  <c r="R321" i="8"/>
  <c r="K322" i="8"/>
  <c r="L322" i="8"/>
  <c r="M322" i="8"/>
  <c r="N322" i="8"/>
  <c r="O322" i="8"/>
  <c r="R322" i="8"/>
  <c r="K323" i="8"/>
  <c r="L323" i="8"/>
  <c r="M323" i="8"/>
  <c r="N323" i="8"/>
  <c r="O323" i="8"/>
  <c r="R323" i="8"/>
  <c r="K324" i="8"/>
  <c r="L324" i="8"/>
  <c r="M324" i="8"/>
  <c r="N324" i="8"/>
  <c r="O324" i="8"/>
  <c r="R324" i="8"/>
  <c r="K325" i="8"/>
  <c r="L325" i="8"/>
  <c r="M325" i="8"/>
  <c r="N325" i="8"/>
  <c r="O325" i="8"/>
  <c r="R325" i="8"/>
  <c r="K326" i="8"/>
  <c r="L326" i="8"/>
  <c r="M326" i="8"/>
  <c r="N326" i="8"/>
  <c r="O326" i="8"/>
  <c r="R326" i="8"/>
  <c r="K327" i="8"/>
  <c r="L327" i="8"/>
  <c r="M327" i="8"/>
  <c r="N327" i="8"/>
  <c r="O327" i="8"/>
  <c r="R327" i="8"/>
  <c r="K328" i="8"/>
  <c r="L328" i="8"/>
  <c r="M328" i="8"/>
  <c r="N328" i="8"/>
  <c r="O328" i="8"/>
  <c r="R328" i="8"/>
  <c r="K329" i="8"/>
  <c r="L329" i="8"/>
  <c r="M329" i="8"/>
  <c r="N329" i="8"/>
  <c r="O329" i="8"/>
  <c r="R329" i="8"/>
  <c r="K330" i="8"/>
  <c r="L330" i="8"/>
  <c r="M330" i="8"/>
  <c r="N330" i="8"/>
  <c r="O330" i="8"/>
  <c r="R330" i="8"/>
  <c r="K331" i="8"/>
  <c r="L331" i="8"/>
  <c r="M331" i="8"/>
  <c r="N331" i="8"/>
  <c r="O331" i="8"/>
  <c r="R331" i="8"/>
  <c r="K332" i="8"/>
  <c r="L332" i="8"/>
  <c r="M332" i="8"/>
  <c r="N332" i="8"/>
  <c r="O332" i="8"/>
  <c r="R332" i="8"/>
  <c r="K333" i="8"/>
  <c r="L333" i="8"/>
  <c r="M333" i="8"/>
  <c r="N333" i="8"/>
  <c r="O333" i="8"/>
  <c r="R333" i="8"/>
  <c r="K334" i="8"/>
  <c r="L334" i="8"/>
  <c r="M334" i="8"/>
  <c r="N334" i="8"/>
  <c r="O334" i="8"/>
  <c r="R334" i="8"/>
  <c r="K335" i="8"/>
  <c r="L335" i="8"/>
  <c r="M335" i="8"/>
  <c r="N335" i="8"/>
  <c r="O335" i="8"/>
  <c r="R335" i="8"/>
  <c r="K336" i="8"/>
  <c r="L336" i="8"/>
  <c r="M336" i="8"/>
  <c r="N336" i="8"/>
  <c r="O336" i="8"/>
  <c r="R336" i="8"/>
  <c r="K337" i="8"/>
  <c r="L337" i="8"/>
  <c r="M337" i="8"/>
  <c r="N337" i="8"/>
  <c r="O337" i="8"/>
  <c r="R337" i="8"/>
  <c r="K338" i="8"/>
  <c r="L338" i="8"/>
  <c r="M338" i="8"/>
  <c r="N338" i="8"/>
  <c r="O338" i="8"/>
  <c r="R338" i="8"/>
  <c r="K339" i="8"/>
  <c r="L339" i="8"/>
  <c r="M339" i="8"/>
  <c r="N339" i="8"/>
  <c r="O339" i="8"/>
  <c r="R339" i="8"/>
  <c r="K340" i="8"/>
  <c r="L340" i="8"/>
  <c r="M340" i="8"/>
  <c r="N340" i="8"/>
  <c r="O340" i="8"/>
  <c r="R340" i="8"/>
  <c r="K341" i="8"/>
  <c r="L341" i="8"/>
  <c r="M341" i="8"/>
  <c r="N341" i="8"/>
  <c r="O341" i="8"/>
  <c r="R341" i="8"/>
  <c r="K342" i="8"/>
  <c r="L342" i="8"/>
  <c r="M342" i="8"/>
  <c r="N342" i="8"/>
  <c r="O342" i="8"/>
  <c r="R342" i="8"/>
  <c r="K343" i="8"/>
  <c r="L343" i="8"/>
  <c r="M343" i="8"/>
  <c r="N343" i="8"/>
  <c r="O343" i="8"/>
  <c r="R343" i="8"/>
  <c r="K344" i="8"/>
  <c r="L344" i="8"/>
  <c r="M344" i="8"/>
  <c r="N344" i="8"/>
  <c r="O344" i="8"/>
  <c r="R344" i="8"/>
  <c r="K345" i="8"/>
  <c r="L345" i="8"/>
  <c r="M345" i="8"/>
  <c r="N345" i="8"/>
  <c r="O345" i="8"/>
  <c r="R345" i="8"/>
  <c r="K346" i="8"/>
  <c r="L346" i="8"/>
  <c r="M346" i="8"/>
  <c r="N346" i="8"/>
  <c r="O346" i="8"/>
  <c r="R346" i="8"/>
  <c r="K347" i="8"/>
  <c r="L347" i="8"/>
  <c r="M347" i="8"/>
  <c r="N347" i="8"/>
  <c r="O347" i="8"/>
  <c r="R347" i="8"/>
  <c r="K348" i="8"/>
  <c r="L348" i="8"/>
  <c r="M348" i="8"/>
  <c r="N348" i="8"/>
  <c r="O348" i="8"/>
  <c r="R348" i="8"/>
  <c r="K349" i="8"/>
  <c r="L349" i="8"/>
  <c r="M349" i="8"/>
  <c r="N349" i="8"/>
  <c r="O349" i="8"/>
  <c r="R349" i="8"/>
  <c r="K350" i="8"/>
  <c r="L350" i="8"/>
  <c r="M350" i="8"/>
  <c r="N350" i="8"/>
  <c r="O350" i="8"/>
  <c r="R350" i="8"/>
  <c r="K351" i="8"/>
  <c r="L351" i="8"/>
  <c r="M351" i="8"/>
  <c r="N351" i="8"/>
  <c r="O351" i="8"/>
  <c r="R351" i="8"/>
  <c r="K352" i="8"/>
  <c r="L352" i="8"/>
  <c r="M352" i="8"/>
  <c r="N352" i="8"/>
  <c r="O352" i="8"/>
  <c r="R352" i="8"/>
  <c r="K353" i="8"/>
  <c r="L353" i="8"/>
  <c r="M353" i="8"/>
  <c r="N353" i="8"/>
  <c r="O353" i="8"/>
  <c r="R353" i="8"/>
  <c r="K354" i="8"/>
  <c r="L354" i="8"/>
  <c r="M354" i="8"/>
  <c r="N354" i="8"/>
  <c r="O354" i="8"/>
  <c r="R354" i="8"/>
  <c r="K355" i="8"/>
  <c r="L355" i="8"/>
  <c r="M355" i="8"/>
  <c r="N355" i="8"/>
  <c r="O355" i="8"/>
  <c r="R355" i="8"/>
  <c r="K356" i="8"/>
  <c r="L356" i="8"/>
  <c r="M356" i="8"/>
  <c r="N356" i="8"/>
  <c r="O356" i="8"/>
  <c r="R356" i="8"/>
  <c r="K357" i="8"/>
  <c r="L357" i="8"/>
  <c r="M357" i="8"/>
  <c r="N357" i="8"/>
  <c r="O357" i="8"/>
  <c r="R357" i="8"/>
  <c r="K358" i="8"/>
  <c r="L358" i="8"/>
  <c r="M358" i="8"/>
  <c r="N358" i="8"/>
  <c r="O358" i="8"/>
  <c r="R358" i="8"/>
  <c r="K359" i="8"/>
  <c r="L359" i="8"/>
  <c r="M359" i="8"/>
  <c r="N359" i="8"/>
  <c r="O359" i="8"/>
  <c r="R359" i="8"/>
  <c r="K360" i="8"/>
  <c r="L360" i="8"/>
  <c r="M360" i="8"/>
  <c r="N360" i="8"/>
  <c r="O360" i="8"/>
  <c r="R360" i="8"/>
  <c r="K361" i="8"/>
  <c r="L361" i="8"/>
  <c r="M361" i="8"/>
  <c r="N361" i="8"/>
  <c r="O361" i="8"/>
  <c r="R361" i="8"/>
  <c r="K362" i="8"/>
  <c r="L362" i="8"/>
  <c r="M362" i="8"/>
  <c r="N362" i="8"/>
  <c r="O362" i="8"/>
  <c r="R362" i="8"/>
  <c r="K363" i="8"/>
  <c r="L363" i="8"/>
  <c r="M363" i="8"/>
  <c r="N363" i="8"/>
  <c r="O363" i="8"/>
  <c r="R363" i="8"/>
  <c r="K364" i="8"/>
  <c r="L364" i="8"/>
  <c r="M364" i="8"/>
  <c r="N364" i="8"/>
  <c r="O364" i="8"/>
  <c r="R364" i="8"/>
  <c r="K365" i="8"/>
  <c r="L365" i="8"/>
  <c r="M365" i="8"/>
  <c r="N365" i="8"/>
  <c r="O365" i="8"/>
  <c r="R365" i="8"/>
  <c r="K366" i="8"/>
  <c r="L366" i="8"/>
  <c r="M366" i="8"/>
  <c r="N366" i="8"/>
  <c r="O366" i="8"/>
  <c r="R366" i="8"/>
  <c r="K367" i="8"/>
  <c r="L367" i="8"/>
  <c r="M367" i="8"/>
  <c r="N367" i="8"/>
  <c r="O367" i="8"/>
  <c r="R367" i="8"/>
  <c r="K368" i="8"/>
  <c r="L368" i="8"/>
  <c r="M368" i="8"/>
  <c r="N368" i="8"/>
  <c r="O368" i="8"/>
  <c r="R368" i="8"/>
  <c r="K369" i="8"/>
  <c r="L369" i="8"/>
  <c r="M369" i="8"/>
  <c r="N369" i="8"/>
  <c r="O369" i="8"/>
  <c r="R369" i="8"/>
  <c r="K370" i="8"/>
  <c r="L370" i="8"/>
  <c r="M370" i="8"/>
  <c r="N370" i="8"/>
  <c r="O370" i="8"/>
  <c r="R370" i="8"/>
  <c r="K371" i="8"/>
  <c r="L371" i="8"/>
  <c r="M371" i="8"/>
  <c r="N371" i="8"/>
  <c r="O371" i="8"/>
  <c r="R371" i="8"/>
  <c r="K372" i="8"/>
  <c r="L372" i="8"/>
  <c r="M372" i="8"/>
  <c r="N372" i="8"/>
  <c r="O372" i="8"/>
  <c r="R372" i="8"/>
  <c r="K373" i="8"/>
  <c r="L373" i="8"/>
  <c r="M373" i="8"/>
  <c r="N373" i="8"/>
  <c r="O373" i="8"/>
  <c r="R373" i="8"/>
  <c r="K374" i="8"/>
  <c r="L374" i="8"/>
  <c r="M374" i="8"/>
  <c r="N374" i="8"/>
  <c r="O374" i="8"/>
  <c r="R374" i="8"/>
  <c r="K375" i="8"/>
  <c r="L375" i="8"/>
  <c r="M375" i="8"/>
  <c r="N375" i="8"/>
  <c r="O375" i="8"/>
  <c r="R375" i="8"/>
  <c r="K376" i="8"/>
  <c r="L376" i="8"/>
  <c r="M376" i="8"/>
  <c r="N376" i="8"/>
  <c r="O376" i="8"/>
  <c r="R376" i="8"/>
  <c r="K377" i="8"/>
  <c r="L377" i="8"/>
  <c r="M377" i="8"/>
  <c r="N377" i="8"/>
  <c r="O377" i="8"/>
  <c r="R377" i="8"/>
  <c r="K378" i="8"/>
  <c r="L378" i="8"/>
  <c r="M378" i="8"/>
  <c r="N378" i="8"/>
  <c r="O378" i="8"/>
  <c r="R378" i="8"/>
  <c r="K379" i="8"/>
  <c r="L379" i="8"/>
  <c r="M379" i="8"/>
  <c r="N379" i="8"/>
  <c r="O379" i="8"/>
  <c r="R379" i="8"/>
  <c r="K380" i="8"/>
  <c r="L380" i="8"/>
  <c r="M380" i="8"/>
  <c r="N380" i="8"/>
  <c r="O380" i="8"/>
  <c r="R380" i="8"/>
  <c r="K381" i="8"/>
  <c r="L381" i="8"/>
  <c r="M381" i="8"/>
  <c r="N381" i="8"/>
  <c r="O381" i="8"/>
  <c r="R381" i="8"/>
  <c r="K382" i="8"/>
  <c r="L382" i="8"/>
  <c r="M382" i="8"/>
  <c r="N382" i="8"/>
  <c r="O382" i="8"/>
  <c r="R382" i="8"/>
  <c r="K383" i="8"/>
  <c r="L383" i="8"/>
  <c r="M383" i="8"/>
  <c r="N383" i="8"/>
  <c r="O383" i="8"/>
  <c r="R383" i="8"/>
  <c r="K384" i="8"/>
  <c r="L384" i="8"/>
  <c r="M384" i="8"/>
  <c r="N384" i="8"/>
  <c r="O384" i="8"/>
  <c r="R384" i="8"/>
  <c r="K385" i="8"/>
  <c r="L385" i="8"/>
  <c r="M385" i="8"/>
  <c r="N385" i="8"/>
  <c r="O385" i="8"/>
  <c r="R385" i="8"/>
  <c r="K386" i="8"/>
  <c r="L386" i="8"/>
  <c r="M386" i="8"/>
  <c r="N386" i="8"/>
  <c r="O386" i="8"/>
  <c r="R386" i="8"/>
  <c r="K387" i="8"/>
  <c r="L387" i="8"/>
  <c r="M387" i="8"/>
  <c r="N387" i="8"/>
  <c r="O387" i="8"/>
  <c r="R387" i="8"/>
  <c r="K388" i="8"/>
  <c r="L388" i="8"/>
  <c r="M388" i="8"/>
  <c r="N388" i="8"/>
  <c r="O388" i="8"/>
  <c r="R388" i="8"/>
  <c r="K389" i="8"/>
  <c r="L389" i="8"/>
  <c r="M389" i="8"/>
  <c r="N389" i="8"/>
  <c r="O389" i="8"/>
  <c r="R389" i="8"/>
  <c r="K390" i="8"/>
  <c r="L390" i="8"/>
  <c r="M390" i="8"/>
  <c r="N390" i="8"/>
  <c r="O390" i="8"/>
  <c r="R390" i="8"/>
  <c r="K391" i="8"/>
  <c r="L391" i="8"/>
  <c r="M391" i="8"/>
  <c r="N391" i="8"/>
  <c r="O391" i="8"/>
  <c r="R391" i="8"/>
  <c r="K392" i="8"/>
  <c r="L392" i="8"/>
  <c r="M392" i="8"/>
  <c r="N392" i="8"/>
  <c r="O392" i="8"/>
  <c r="R392" i="8"/>
  <c r="K393" i="8"/>
  <c r="L393" i="8"/>
  <c r="M393" i="8"/>
  <c r="N393" i="8"/>
  <c r="O393" i="8"/>
  <c r="R393" i="8"/>
  <c r="K394" i="8"/>
  <c r="L394" i="8"/>
  <c r="M394" i="8"/>
  <c r="N394" i="8"/>
  <c r="O394" i="8"/>
  <c r="R394" i="8"/>
  <c r="K395" i="8"/>
  <c r="L395" i="8"/>
  <c r="M395" i="8"/>
  <c r="N395" i="8"/>
  <c r="O395" i="8"/>
  <c r="R395" i="8"/>
  <c r="K396" i="8"/>
  <c r="L396" i="8"/>
  <c r="M396" i="8"/>
  <c r="N396" i="8"/>
  <c r="O396" i="8"/>
  <c r="R396" i="8"/>
  <c r="K397" i="8"/>
  <c r="L397" i="8"/>
  <c r="M397" i="8"/>
  <c r="N397" i="8"/>
  <c r="O397" i="8"/>
  <c r="R397" i="8"/>
  <c r="K398" i="8"/>
  <c r="L398" i="8"/>
  <c r="M398" i="8"/>
  <c r="N398" i="8"/>
  <c r="O398" i="8"/>
  <c r="R398" i="8"/>
  <c r="K399" i="8"/>
  <c r="L399" i="8"/>
  <c r="M399" i="8"/>
  <c r="N399" i="8"/>
  <c r="O399" i="8"/>
  <c r="R399" i="8"/>
  <c r="K400" i="8"/>
  <c r="L400" i="8"/>
  <c r="M400" i="8"/>
  <c r="N400" i="8"/>
  <c r="O400" i="8"/>
  <c r="R400" i="8"/>
  <c r="K401" i="8"/>
  <c r="L401" i="8"/>
  <c r="M401" i="8"/>
  <c r="N401" i="8"/>
  <c r="O401" i="8"/>
  <c r="R401" i="8"/>
  <c r="K402" i="8"/>
  <c r="L402" i="8"/>
  <c r="M402" i="8"/>
  <c r="N402" i="8"/>
  <c r="O402" i="8"/>
  <c r="R402" i="8"/>
  <c r="K403" i="8"/>
  <c r="L403" i="8"/>
  <c r="M403" i="8"/>
  <c r="N403" i="8"/>
  <c r="O403" i="8"/>
  <c r="R403" i="8"/>
  <c r="K404" i="8"/>
  <c r="L404" i="8"/>
  <c r="M404" i="8"/>
  <c r="N404" i="8"/>
  <c r="O404" i="8"/>
  <c r="R404" i="8"/>
  <c r="K405" i="8"/>
  <c r="L405" i="8"/>
  <c r="M405" i="8"/>
  <c r="N405" i="8"/>
  <c r="O405" i="8"/>
  <c r="R405" i="8"/>
  <c r="K406" i="8"/>
  <c r="L406" i="8"/>
  <c r="M406" i="8"/>
  <c r="N406" i="8"/>
  <c r="O406" i="8"/>
  <c r="R406" i="8"/>
  <c r="K407" i="8"/>
  <c r="L407" i="8"/>
  <c r="M407" i="8"/>
  <c r="N407" i="8"/>
  <c r="O407" i="8"/>
  <c r="R407" i="8"/>
  <c r="K408" i="8"/>
  <c r="L408" i="8"/>
  <c r="M408" i="8"/>
  <c r="N408" i="8"/>
  <c r="O408" i="8"/>
  <c r="R408" i="8"/>
  <c r="K409" i="8"/>
  <c r="L409" i="8"/>
  <c r="M409" i="8"/>
  <c r="N409" i="8"/>
  <c r="O409" i="8"/>
  <c r="R409" i="8"/>
  <c r="K410" i="8"/>
  <c r="L410" i="8"/>
  <c r="M410" i="8"/>
  <c r="N410" i="8"/>
  <c r="O410" i="8"/>
  <c r="R410" i="8"/>
  <c r="K411" i="8"/>
  <c r="L411" i="8"/>
  <c r="M411" i="8"/>
  <c r="N411" i="8"/>
  <c r="O411" i="8"/>
  <c r="R411" i="8"/>
  <c r="K412" i="8"/>
  <c r="L412" i="8"/>
  <c r="M412" i="8"/>
  <c r="N412" i="8"/>
  <c r="O412" i="8"/>
  <c r="R412" i="8"/>
  <c r="K413" i="8"/>
  <c r="L413" i="8"/>
  <c r="M413" i="8"/>
  <c r="N413" i="8"/>
  <c r="O413" i="8"/>
  <c r="R413" i="8"/>
  <c r="K414" i="8"/>
  <c r="L414" i="8"/>
  <c r="M414" i="8"/>
  <c r="N414" i="8"/>
  <c r="O414" i="8"/>
  <c r="R414" i="8"/>
  <c r="K415" i="8"/>
  <c r="L415" i="8"/>
  <c r="M415" i="8"/>
  <c r="N415" i="8"/>
  <c r="O415" i="8"/>
  <c r="R415" i="8"/>
  <c r="K416" i="8"/>
  <c r="L416" i="8"/>
  <c r="M416" i="8"/>
  <c r="N416" i="8"/>
  <c r="O416" i="8"/>
  <c r="R416" i="8"/>
  <c r="K417" i="8"/>
  <c r="L417" i="8"/>
  <c r="M417" i="8"/>
  <c r="N417" i="8"/>
  <c r="O417" i="8"/>
  <c r="R417" i="8"/>
  <c r="K418" i="8"/>
  <c r="L418" i="8"/>
  <c r="M418" i="8"/>
  <c r="N418" i="8"/>
  <c r="O418" i="8"/>
  <c r="R418" i="8"/>
  <c r="K419" i="8"/>
  <c r="L419" i="8"/>
  <c r="M419" i="8"/>
  <c r="N419" i="8"/>
  <c r="O419" i="8"/>
  <c r="R419" i="8"/>
  <c r="K420" i="8"/>
  <c r="L420" i="8"/>
  <c r="M420" i="8"/>
  <c r="N420" i="8"/>
  <c r="O420" i="8"/>
  <c r="R420" i="8"/>
  <c r="K421" i="8"/>
  <c r="L421" i="8"/>
  <c r="M421" i="8"/>
  <c r="N421" i="8"/>
  <c r="O421" i="8"/>
  <c r="R421" i="8"/>
  <c r="K422" i="8"/>
  <c r="L422" i="8"/>
  <c r="M422" i="8"/>
  <c r="N422" i="8"/>
  <c r="O422" i="8"/>
  <c r="R422" i="8"/>
  <c r="K423" i="8"/>
  <c r="L423" i="8"/>
  <c r="M423" i="8"/>
  <c r="N423" i="8"/>
  <c r="O423" i="8"/>
  <c r="R423" i="8"/>
  <c r="K424" i="8"/>
  <c r="L424" i="8"/>
  <c r="M424" i="8"/>
  <c r="N424" i="8"/>
  <c r="O424" i="8"/>
  <c r="R424" i="8"/>
  <c r="K425" i="8"/>
  <c r="L425" i="8"/>
  <c r="M425" i="8"/>
  <c r="N425" i="8"/>
  <c r="O425" i="8"/>
  <c r="R425" i="8"/>
  <c r="K426" i="8"/>
  <c r="L426" i="8"/>
  <c r="M426" i="8"/>
  <c r="N426" i="8"/>
  <c r="O426" i="8"/>
  <c r="R426" i="8"/>
  <c r="K427" i="8"/>
  <c r="L427" i="8"/>
  <c r="M427" i="8"/>
  <c r="N427" i="8"/>
  <c r="O427" i="8"/>
  <c r="R427" i="8"/>
  <c r="K428" i="8"/>
  <c r="L428" i="8"/>
  <c r="M428" i="8"/>
  <c r="N428" i="8"/>
  <c r="O428" i="8"/>
  <c r="R428" i="8"/>
  <c r="K429" i="8"/>
  <c r="L429" i="8"/>
  <c r="M429" i="8"/>
  <c r="N429" i="8"/>
  <c r="O429" i="8"/>
  <c r="R429" i="8"/>
  <c r="K430" i="8"/>
  <c r="L430" i="8"/>
  <c r="M430" i="8"/>
  <c r="N430" i="8"/>
  <c r="O430" i="8"/>
  <c r="R430" i="8"/>
  <c r="K431" i="8"/>
  <c r="L431" i="8"/>
  <c r="M431" i="8"/>
  <c r="N431" i="8"/>
  <c r="O431" i="8"/>
  <c r="R431" i="8"/>
  <c r="K432" i="8"/>
  <c r="L432" i="8"/>
  <c r="M432" i="8"/>
  <c r="N432" i="8"/>
  <c r="O432" i="8"/>
  <c r="R432" i="8"/>
  <c r="K433" i="8"/>
  <c r="L433" i="8"/>
  <c r="M433" i="8"/>
  <c r="N433" i="8"/>
  <c r="O433" i="8"/>
  <c r="R433" i="8"/>
  <c r="K434" i="8"/>
  <c r="L434" i="8"/>
  <c r="M434" i="8"/>
  <c r="N434" i="8"/>
  <c r="O434" i="8"/>
  <c r="R434" i="8"/>
  <c r="K435" i="8"/>
  <c r="L435" i="8"/>
  <c r="M435" i="8"/>
  <c r="N435" i="8"/>
  <c r="O435" i="8"/>
  <c r="R435" i="8"/>
  <c r="K436" i="8"/>
  <c r="L436" i="8"/>
  <c r="M436" i="8"/>
  <c r="N436" i="8"/>
  <c r="O436" i="8"/>
  <c r="R436" i="8"/>
  <c r="K437" i="8"/>
  <c r="L437" i="8"/>
  <c r="M437" i="8"/>
  <c r="N437" i="8"/>
  <c r="O437" i="8"/>
  <c r="R437" i="8"/>
  <c r="K438" i="8"/>
  <c r="L438" i="8"/>
  <c r="M438" i="8"/>
  <c r="N438" i="8"/>
  <c r="O438" i="8"/>
  <c r="R438" i="8"/>
  <c r="K439" i="8"/>
  <c r="L439" i="8"/>
  <c r="M439" i="8"/>
  <c r="N439" i="8"/>
  <c r="O439" i="8"/>
  <c r="R439" i="8"/>
  <c r="K440" i="8"/>
  <c r="L440" i="8"/>
  <c r="M440" i="8"/>
  <c r="N440" i="8"/>
  <c r="O440" i="8"/>
  <c r="R440" i="8"/>
  <c r="K441" i="8"/>
  <c r="L441" i="8"/>
  <c r="M441" i="8"/>
  <c r="N441" i="8"/>
  <c r="O441" i="8"/>
  <c r="R441" i="8"/>
  <c r="K442" i="8"/>
  <c r="L442" i="8"/>
  <c r="M442" i="8"/>
  <c r="N442" i="8"/>
  <c r="O442" i="8"/>
  <c r="R442" i="8"/>
  <c r="K443" i="8"/>
  <c r="L443" i="8"/>
  <c r="M443" i="8"/>
  <c r="N443" i="8"/>
  <c r="O443" i="8"/>
  <c r="R443" i="8"/>
  <c r="K444" i="8"/>
  <c r="L444" i="8"/>
  <c r="M444" i="8"/>
  <c r="N444" i="8"/>
  <c r="O444" i="8"/>
  <c r="R444" i="8"/>
  <c r="K445" i="8"/>
  <c r="L445" i="8"/>
  <c r="M445" i="8"/>
  <c r="N445" i="8"/>
  <c r="O445" i="8"/>
  <c r="R445" i="8"/>
  <c r="K446" i="8"/>
  <c r="L446" i="8"/>
  <c r="M446" i="8"/>
  <c r="N446" i="8"/>
  <c r="O446" i="8"/>
  <c r="R446" i="8"/>
  <c r="K447" i="8"/>
  <c r="L447" i="8"/>
  <c r="M447" i="8"/>
  <c r="N447" i="8"/>
  <c r="O447" i="8"/>
  <c r="R447" i="8"/>
  <c r="K448" i="8"/>
  <c r="L448" i="8"/>
  <c r="M448" i="8"/>
  <c r="N448" i="8"/>
  <c r="O448" i="8"/>
  <c r="R448" i="8"/>
  <c r="K449" i="8"/>
  <c r="L449" i="8"/>
  <c r="M449" i="8"/>
  <c r="N449" i="8"/>
  <c r="O449" i="8"/>
  <c r="R449" i="8"/>
  <c r="K450" i="8"/>
  <c r="L450" i="8"/>
  <c r="M450" i="8"/>
  <c r="N450" i="8"/>
  <c r="O450" i="8"/>
  <c r="R450" i="8"/>
  <c r="K451" i="8"/>
  <c r="L451" i="8"/>
  <c r="M451" i="8"/>
  <c r="N451" i="8"/>
  <c r="O451" i="8"/>
  <c r="R451" i="8"/>
  <c r="K452" i="8"/>
  <c r="L452" i="8"/>
  <c r="M452" i="8"/>
  <c r="N452" i="8"/>
  <c r="O452" i="8"/>
  <c r="R452" i="8"/>
  <c r="K453" i="8"/>
  <c r="L453" i="8"/>
  <c r="M453" i="8"/>
  <c r="N453" i="8"/>
  <c r="O453" i="8"/>
  <c r="R453" i="8"/>
  <c r="K454" i="8"/>
  <c r="L454" i="8"/>
  <c r="M454" i="8"/>
  <c r="N454" i="8"/>
  <c r="O454" i="8"/>
  <c r="R454" i="8"/>
  <c r="K455" i="8"/>
  <c r="L455" i="8"/>
  <c r="M455" i="8"/>
  <c r="N455" i="8"/>
  <c r="O455" i="8"/>
  <c r="R455" i="8"/>
  <c r="K456" i="8"/>
  <c r="L456" i="8"/>
  <c r="M456" i="8"/>
  <c r="N456" i="8"/>
  <c r="O456" i="8"/>
  <c r="R456" i="8"/>
  <c r="K457" i="8"/>
  <c r="L457" i="8"/>
  <c r="M457" i="8"/>
  <c r="N457" i="8"/>
  <c r="O457" i="8"/>
  <c r="R457" i="8"/>
  <c r="K458" i="8"/>
  <c r="L458" i="8"/>
  <c r="M458" i="8"/>
  <c r="N458" i="8"/>
  <c r="O458" i="8"/>
  <c r="R458" i="8"/>
  <c r="K459" i="8"/>
  <c r="L459" i="8"/>
  <c r="M459" i="8"/>
  <c r="N459" i="8"/>
  <c r="O459" i="8"/>
  <c r="R459" i="8"/>
  <c r="K460" i="8"/>
  <c r="L460" i="8"/>
  <c r="M460" i="8"/>
  <c r="N460" i="8"/>
  <c r="O460" i="8"/>
  <c r="R460" i="8"/>
  <c r="K461" i="8"/>
  <c r="L461" i="8"/>
  <c r="M461" i="8"/>
  <c r="N461" i="8"/>
  <c r="O461" i="8"/>
  <c r="R461" i="8"/>
  <c r="K462" i="8"/>
  <c r="L462" i="8"/>
  <c r="M462" i="8"/>
  <c r="N462" i="8"/>
  <c r="O462" i="8"/>
  <c r="R462" i="8"/>
  <c r="K463" i="8"/>
  <c r="L463" i="8"/>
  <c r="M463" i="8"/>
  <c r="N463" i="8"/>
  <c r="O463" i="8"/>
  <c r="R463" i="8"/>
  <c r="K464" i="8"/>
  <c r="L464" i="8"/>
  <c r="M464" i="8"/>
  <c r="N464" i="8"/>
  <c r="O464" i="8"/>
  <c r="R464" i="8"/>
  <c r="K465" i="8"/>
  <c r="L465" i="8"/>
  <c r="M465" i="8"/>
  <c r="N465" i="8"/>
  <c r="O465" i="8"/>
  <c r="R465" i="8"/>
  <c r="K466" i="8"/>
  <c r="L466" i="8"/>
  <c r="M466" i="8"/>
  <c r="N466" i="8"/>
  <c r="O466" i="8"/>
  <c r="R466" i="8"/>
  <c r="K467" i="8"/>
  <c r="L467" i="8"/>
  <c r="M467" i="8"/>
  <c r="N467" i="8"/>
  <c r="O467" i="8"/>
  <c r="R467" i="8"/>
  <c r="K468" i="8"/>
  <c r="L468" i="8"/>
  <c r="M468" i="8"/>
  <c r="N468" i="8"/>
  <c r="O468" i="8"/>
  <c r="R468" i="8"/>
  <c r="K469" i="8"/>
  <c r="L469" i="8"/>
  <c r="M469" i="8"/>
  <c r="N469" i="8"/>
  <c r="O469" i="8"/>
  <c r="R469" i="8"/>
  <c r="K470" i="8"/>
  <c r="L470" i="8"/>
  <c r="M470" i="8"/>
  <c r="N470" i="8"/>
  <c r="O470" i="8"/>
  <c r="R470" i="8"/>
  <c r="K471" i="8"/>
  <c r="L471" i="8"/>
  <c r="M471" i="8"/>
  <c r="N471" i="8"/>
  <c r="O471" i="8"/>
  <c r="R471" i="8"/>
  <c r="K472" i="8"/>
  <c r="L472" i="8"/>
  <c r="M472" i="8"/>
  <c r="N472" i="8"/>
  <c r="O472" i="8"/>
  <c r="R472" i="8"/>
  <c r="K473" i="8"/>
  <c r="L473" i="8"/>
  <c r="M473" i="8"/>
  <c r="N473" i="8"/>
  <c r="O473" i="8"/>
  <c r="R473" i="8"/>
  <c r="K474" i="8"/>
  <c r="L474" i="8"/>
  <c r="M474" i="8"/>
  <c r="N474" i="8"/>
  <c r="O474" i="8"/>
  <c r="R474" i="8"/>
  <c r="K475" i="8"/>
  <c r="L475" i="8"/>
  <c r="M475" i="8"/>
  <c r="N475" i="8"/>
  <c r="O475" i="8"/>
  <c r="R475" i="8"/>
  <c r="K476" i="8"/>
  <c r="L476" i="8"/>
  <c r="M476" i="8"/>
  <c r="N476" i="8"/>
  <c r="O476" i="8"/>
  <c r="R476" i="8"/>
  <c r="K477" i="8"/>
  <c r="L477" i="8"/>
  <c r="M477" i="8"/>
  <c r="N477" i="8"/>
  <c r="O477" i="8"/>
  <c r="R477" i="8"/>
  <c r="K478" i="8"/>
  <c r="L478" i="8"/>
  <c r="M478" i="8"/>
  <c r="N478" i="8"/>
  <c r="O478" i="8"/>
  <c r="R478" i="8"/>
  <c r="K479" i="8"/>
  <c r="L479" i="8"/>
  <c r="M479" i="8"/>
  <c r="N479" i="8"/>
  <c r="O479" i="8"/>
  <c r="R479" i="8"/>
  <c r="K480" i="8"/>
  <c r="L480" i="8"/>
  <c r="M480" i="8"/>
  <c r="N480" i="8"/>
  <c r="O480" i="8"/>
  <c r="R480" i="8"/>
  <c r="K481" i="8"/>
  <c r="L481" i="8"/>
  <c r="M481" i="8"/>
  <c r="N481" i="8"/>
  <c r="O481" i="8"/>
  <c r="R481" i="8"/>
  <c r="K482" i="8"/>
  <c r="L482" i="8"/>
  <c r="M482" i="8"/>
  <c r="N482" i="8"/>
  <c r="O482" i="8"/>
  <c r="R482" i="8"/>
  <c r="K483" i="8"/>
  <c r="L483" i="8"/>
  <c r="M483" i="8"/>
  <c r="N483" i="8"/>
  <c r="O483" i="8"/>
  <c r="R483" i="8"/>
  <c r="K484" i="8"/>
  <c r="L484" i="8"/>
  <c r="M484" i="8"/>
  <c r="N484" i="8"/>
  <c r="O484" i="8"/>
  <c r="R484" i="8"/>
  <c r="K485" i="8"/>
  <c r="L485" i="8"/>
  <c r="M485" i="8"/>
  <c r="N485" i="8"/>
  <c r="O485" i="8"/>
  <c r="R485" i="8"/>
  <c r="K486" i="8"/>
  <c r="L486" i="8"/>
  <c r="M486" i="8"/>
  <c r="N486" i="8"/>
  <c r="O486" i="8"/>
  <c r="R486" i="8"/>
  <c r="K487" i="8"/>
  <c r="L487" i="8"/>
  <c r="M487" i="8"/>
  <c r="N487" i="8"/>
  <c r="O487" i="8"/>
  <c r="R487" i="8"/>
  <c r="K488" i="8"/>
  <c r="L488" i="8"/>
  <c r="M488" i="8"/>
  <c r="N488" i="8"/>
  <c r="O488" i="8"/>
  <c r="R488" i="8"/>
  <c r="K489" i="8"/>
  <c r="L489" i="8"/>
  <c r="M489" i="8"/>
  <c r="N489" i="8"/>
  <c r="O489" i="8"/>
  <c r="R489" i="8"/>
  <c r="K490" i="8"/>
  <c r="L490" i="8"/>
  <c r="M490" i="8"/>
  <c r="N490" i="8"/>
  <c r="O490" i="8"/>
  <c r="R490" i="8"/>
  <c r="K491" i="8"/>
  <c r="L491" i="8"/>
  <c r="M491" i="8"/>
  <c r="N491" i="8"/>
  <c r="O491" i="8"/>
  <c r="R491" i="8"/>
  <c r="K492" i="8"/>
  <c r="L492" i="8"/>
  <c r="M492" i="8"/>
  <c r="N492" i="8"/>
  <c r="O492" i="8"/>
  <c r="R492" i="8"/>
  <c r="K493" i="8"/>
  <c r="L493" i="8"/>
  <c r="M493" i="8"/>
  <c r="N493" i="8"/>
  <c r="O493" i="8"/>
  <c r="R493" i="8"/>
  <c r="K494" i="8"/>
  <c r="L494" i="8"/>
  <c r="M494" i="8"/>
  <c r="N494" i="8"/>
  <c r="O494" i="8"/>
  <c r="R494" i="8"/>
  <c r="K495" i="8"/>
  <c r="L495" i="8"/>
  <c r="M495" i="8"/>
  <c r="N495" i="8"/>
  <c r="O495" i="8"/>
  <c r="R495" i="8"/>
  <c r="K496" i="8"/>
  <c r="L496" i="8"/>
  <c r="M496" i="8"/>
  <c r="N496" i="8"/>
  <c r="O496" i="8"/>
  <c r="R496" i="8"/>
  <c r="K497" i="8"/>
  <c r="L497" i="8"/>
  <c r="M497" i="8"/>
  <c r="N497" i="8"/>
  <c r="O497" i="8"/>
  <c r="R497" i="8"/>
  <c r="K498" i="8"/>
  <c r="L498" i="8"/>
  <c r="M498" i="8"/>
  <c r="N498" i="8"/>
  <c r="O498" i="8"/>
  <c r="R498" i="8"/>
  <c r="K499" i="8"/>
  <c r="L499" i="8"/>
  <c r="M499" i="8"/>
  <c r="N499" i="8"/>
  <c r="O499" i="8"/>
  <c r="R499" i="8"/>
  <c r="K500" i="8"/>
  <c r="L500" i="8"/>
  <c r="M500" i="8"/>
  <c r="N500" i="8"/>
  <c r="O500" i="8"/>
  <c r="R500" i="8"/>
  <c r="K501" i="8"/>
  <c r="L501" i="8"/>
  <c r="M501" i="8"/>
  <c r="N501" i="8"/>
  <c r="O501" i="8"/>
  <c r="R501" i="8"/>
  <c r="K502" i="8"/>
  <c r="L502" i="8"/>
  <c r="M502" i="8"/>
  <c r="N502" i="8"/>
  <c r="O502" i="8"/>
  <c r="R502" i="8"/>
  <c r="K503" i="8"/>
  <c r="L503" i="8"/>
  <c r="M503" i="8"/>
  <c r="N503" i="8"/>
  <c r="O503" i="8"/>
  <c r="R503" i="8"/>
  <c r="K504" i="8"/>
  <c r="L504" i="8"/>
  <c r="M504" i="8"/>
  <c r="N504" i="8"/>
  <c r="O504" i="8"/>
  <c r="R504" i="8"/>
  <c r="K505" i="8"/>
  <c r="L505" i="8"/>
  <c r="M505" i="8"/>
  <c r="N505" i="8"/>
  <c r="O505" i="8"/>
  <c r="R505" i="8"/>
  <c r="K506" i="8"/>
  <c r="L506" i="8"/>
  <c r="M506" i="8"/>
  <c r="N506" i="8"/>
  <c r="O506" i="8"/>
  <c r="R506" i="8"/>
  <c r="K507" i="8"/>
  <c r="L507" i="8"/>
  <c r="M507" i="8"/>
  <c r="N507" i="8"/>
  <c r="O507" i="8"/>
  <c r="R507" i="8"/>
  <c r="K508" i="8"/>
  <c r="L508" i="8"/>
  <c r="M508" i="8"/>
  <c r="N508" i="8"/>
  <c r="O508" i="8"/>
  <c r="R508" i="8"/>
  <c r="K509" i="8"/>
  <c r="L509" i="8"/>
  <c r="M509" i="8"/>
  <c r="N509" i="8"/>
  <c r="O509" i="8"/>
  <c r="R509" i="8"/>
  <c r="K510" i="8"/>
  <c r="L510" i="8"/>
  <c r="M510" i="8"/>
  <c r="N510" i="8"/>
  <c r="O510" i="8"/>
  <c r="R510" i="8"/>
  <c r="K511" i="8"/>
  <c r="L511" i="8"/>
  <c r="M511" i="8"/>
  <c r="N511" i="8"/>
  <c r="O511" i="8"/>
  <c r="R511" i="8"/>
  <c r="K512" i="8"/>
  <c r="L512" i="8"/>
  <c r="M512" i="8"/>
  <c r="N512" i="8"/>
  <c r="O512" i="8"/>
  <c r="R512" i="8"/>
  <c r="K513" i="8"/>
  <c r="L513" i="8"/>
  <c r="M513" i="8"/>
  <c r="N513" i="8"/>
  <c r="O513" i="8"/>
  <c r="R513" i="8"/>
  <c r="K514" i="8"/>
  <c r="L514" i="8"/>
  <c r="M514" i="8"/>
  <c r="N514" i="8"/>
  <c r="O514" i="8"/>
  <c r="R514" i="8"/>
  <c r="K515" i="8"/>
  <c r="L515" i="8"/>
  <c r="M515" i="8"/>
  <c r="N515" i="8"/>
  <c r="O515" i="8"/>
  <c r="R515" i="8"/>
  <c r="K516" i="8"/>
  <c r="L516" i="8"/>
  <c r="M516" i="8"/>
  <c r="N516" i="8"/>
  <c r="O516" i="8"/>
  <c r="R516" i="8"/>
  <c r="K517" i="8"/>
  <c r="L517" i="8"/>
  <c r="M517" i="8"/>
  <c r="N517" i="8"/>
  <c r="O517" i="8"/>
  <c r="R517" i="8"/>
  <c r="K518" i="8"/>
  <c r="L518" i="8"/>
  <c r="M518" i="8"/>
  <c r="N518" i="8"/>
  <c r="O518" i="8"/>
  <c r="R518" i="8"/>
  <c r="K519" i="8"/>
  <c r="L519" i="8"/>
  <c r="M519" i="8"/>
  <c r="N519" i="8"/>
  <c r="O519" i="8"/>
  <c r="R519" i="8"/>
  <c r="K520" i="8"/>
  <c r="L520" i="8"/>
  <c r="M520" i="8"/>
  <c r="N520" i="8"/>
  <c r="O520" i="8"/>
  <c r="R520" i="8"/>
  <c r="K521" i="8"/>
  <c r="L521" i="8"/>
  <c r="M521" i="8"/>
  <c r="N521" i="8"/>
  <c r="O521" i="8"/>
  <c r="R521" i="8"/>
  <c r="K522" i="8"/>
  <c r="L522" i="8"/>
  <c r="M522" i="8"/>
  <c r="N522" i="8"/>
  <c r="O522" i="8"/>
  <c r="R522" i="8"/>
  <c r="K523" i="8"/>
  <c r="L523" i="8"/>
  <c r="M523" i="8"/>
  <c r="N523" i="8"/>
  <c r="O523" i="8"/>
  <c r="R523" i="8"/>
  <c r="K524" i="8"/>
  <c r="L524" i="8"/>
  <c r="M524" i="8"/>
  <c r="N524" i="8"/>
  <c r="O524" i="8"/>
  <c r="R524" i="8"/>
  <c r="K525" i="8"/>
  <c r="L525" i="8"/>
  <c r="M525" i="8"/>
  <c r="N525" i="8"/>
  <c r="O525" i="8"/>
  <c r="R525" i="8"/>
  <c r="K526" i="8"/>
  <c r="L526" i="8"/>
  <c r="M526" i="8"/>
  <c r="N526" i="8"/>
  <c r="O526" i="8"/>
  <c r="R526" i="8"/>
  <c r="K527" i="8"/>
  <c r="L527" i="8"/>
  <c r="M527" i="8"/>
  <c r="N527" i="8"/>
  <c r="O527" i="8"/>
  <c r="R527" i="8"/>
  <c r="K528" i="8"/>
  <c r="L528" i="8"/>
  <c r="M528" i="8"/>
  <c r="N528" i="8"/>
  <c r="O528" i="8"/>
  <c r="R528" i="8"/>
  <c r="K529" i="8"/>
  <c r="L529" i="8"/>
  <c r="M529" i="8"/>
  <c r="N529" i="8"/>
  <c r="O529" i="8"/>
  <c r="R529" i="8"/>
  <c r="K530" i="8"/>
  <c r="L530" i="8"/>
  <c r="M530" i="8"/>
  <c r="N530" i="8"/>
  <c r="O530" i="8"/>
  <c r="R530" i="8"/>
  <c r="K531" i="8"/>
  <c r="L531" i="8"/>
  <c r="M531" i="8"/>
  <c r="N531" i="8"/>
  <c r="O531" i="8"/>
  <c r="R531" i="8"/>
  <c r="K532" i="8"/>
  <c r="L532" i="8"/>
  <c r="M532" i="8"/>
  <c r="N532" i="8"/>
  <c r="O532" i="8"/>
  <c r="R532" i="8"/>
  <c r="K533" i="8"/>
  <c r="L533" i="8"/>
  <c r="M533" i="8"/>
  <c r="N533" i="8"/>
  <c r="O533" i="8"/>
  <c r="R533" i="8"/>
  <c r="K534" i="8"/>
  <c r="L534" i="8"/>
  <c r="M534" i="8"/>
  <c r="N534" i="8"/>
  <c r="O534" i="8"/>
  <c r="R534" i="8"/>
  <c r="K535" i="8"/>
  <c r="L535" i="8"/>
  <c r="M535" i="8"/>
  <c r="N535" i="8"/>
  <c r="O535" i="8"/>
  <c r="R535" i="8"/>
  <c r="K536" i="8"/>
  <c r="L536" i="8"/>
  <c r="M536" i="8"/>
  <c r="N536" i="8"/>
  <c r="O536" i="8"/>
  <c r="R536" i="8"/>
  <c r="K537" i="8"/>
  <c r="L537" i="8"/>
  <c r="M537" i="8"/>
  <c r="N537" i="8"/>
  <c r="O537" i="8"/>
  <c r="R537" i="8"/>
  <c r="K538" i="8"/>
  <c r="L538" i="8"/>
  <c r="M538" i="8"/>
  <c r="N538" i="8"/>
  <c r="O538" i="8"/>
  <c r="R538" i="8"/>
  <c r="K539" i="8"/>
  <c r="L539" i="8"/>
  <c r="M539" i="8"/>
  <c r="N539" i="8"/>
  <c r="O539" i="8"/>
  <c r="R539" i="8"/>
  <c r="K540" i="8"/>
  <c r="L540" i="8"/>
  <c r="M540" i="8"/>
  <c r="N540" i="8"/>
  <c r="O540" i="8"/>
  <c r="R540" i="8"/>
  <c r="K541" i="8"/>
  <c r="L541" i="8"/>
  <c r="M541" i="8"/>
  <c r="N541" i="8"/>
  <c r="O541" i="8"/>
  <c r="R541" i="8"/>
  <c r="K542" i="8"/>
  <c r="L542" i="8"/>
  <c r="M542" i="8"/>
  <c r="N542" i="8"/>
  <c r="O542" i="8"/>
  <c r="R542" i="8"/>
  <c r="K543" i="8"/>
  <c r="L543" i="8"/>
  <c r="M543" i="8"/>
  <c r="N543" i="8"/>
  <c r="O543" i="8"/>
  <c r="R543" i="8"/>
  <c r="K544" i="8"/>
  <c r="L544" i="8"/>
  <c r="M544" i="8"/>
  <c r="N544" i="8"/>
  <c r="O544" i="8"/>
  <c r="R544" i="8"/>
  <c r="K545" i="8"/>
  <c r="L545" i="8"/>
  <c r="M545" i="8"/>
  <c r="N545" i="8"/>
  <c r="O545" i="8"/>
  <c r="R545" i="8"/>
  <c r="K546" i="8"/>
  <c r="L546" i="8"/>
  <c r="M546" i="8"/>
  <c r="N546" i="8"/>
  <c r="O546" i="8"/>
  <c r="R546" i="8"/>
  <c r="K547" i="8"/>
  <c r="L547" i="8"/>
  <c r="M547" i="8"/>
  <c r="N547" i="8"/>
  <c r="O547" i="8"/>
  <c r="R547" i="8"/>
  <c r="K548" i="8"/>
  <c r="L548" i="8"/>
  <c r="M548" i="8"/>
  <c r="N548" i="8"/>
  <c r="O548" i="8"/>
  <c r="R548" i="8"/>
  <c r="K549" i="8"/>
  <c r="L549" i="8"/>
  <c r="M549" i="8"/>
  <c r="N549" i="8"/>
  <c r="O549" i="8"/>
  <c r="R549" i="8"/>
  <c r="K550" i="8"/>
  <c r="L550" i="8"/>
  <c r="M550" i="8"/>
  <c r="N550" i="8"/>
  <c r="O550" i="8"/>
  <c r="R550" i="8"/>
  <c r="K551" i="8"/>
  <c r="L551" i="8"/>
  <c r="M551" i="8"/>
  <c r="N551" i="8"/>
  <c r="O551" i="8"/>
  <c r="R551" i="8"/>
  <c r="K552" i="8"/>
  <c r="L552" i="8"/>
  <c r="M552" i="8"/>
  <c r="N552" i="8"/>
  <c r="O552" i="8"/>
  <c r="R552" i="8"/>
  <c r="K553" i="8"/>
  <c r="L553" i="8"/>
  <c r="M553" i="8"/>
  <c r="N553" i="8"/>
  <c r="O553" i="8"/>
  <c r="R553" i="8"/>
  <c r="K554" i="8"/>
  <c r="L554" i="8"/>
  <c r="M554" i="8"/>
  <c r="N554" i="8"/>
  <c r="O554" i="8"/>
  <c r="R554" i="8"/>
  <c r="K555" i="8"/>
  <c r="L555" i="8"/>
  <c r="M555" i="8"/>
  <c r="N555" i="8"/>
  <c r="O555" i="8"/>
  <c r="R555" i="8"/>
  <c r="K556" i="8"/>
  <c r="L556" i="8"/>
  <c r="M556" i="8"/>
  <c r="N556" i="8"/>
  <c r="O556" i="8"/>
  <c r="R556" i="8"/>
  <c r="K557" i="8"/>
  <c r="L557" i="8"/>
  <c r="M557" i="8"/>
  <c r="N557" i="8"/>
  <c r="O557" i="8"/>
  <c r="R557" i="8"/>
  <c r="K558" i="8"/>
  <c r="L558" i="8"/>
  <c r="M558" i="8"/>
  <c r="N558" i="8"/>
  <c r="O558" i="8"/>
  <c r="R558" i="8"/>
  <c r="K559" i="8"/>
  <c r="L559" i="8"/>
  <c r="M559" i="8"/>
  <c r="N559" i="8"/>
  <c r="O559" i="8"/>
  <c r="R559" i="8"/>
  <c r="K560" i="8"/>
  <c r="L560" i="8"/>
  <c r="M560" i="8"/>
  <c r="N560" i="8"/>
  <c r="O560" i="8"/>
  <c r="R560" i="8"/>
  <c r="K561" i="8"/>
  <c r="L561" i="8"/>
  <c r="M561" i="8"/>
  <c r="N561" i="8"/>
  <c r="O561" i="8"/>
  <c r="R561" i="8"/>
  <c r="K562" i="8"/>
  <c r="L562" i="8"/>
  <c r="M562" i="8"/>
  <c r="N562" i="8"/>
  <c r="O562" i="8"/>
  <c r="R562" i="8"/>
  <c r="K563" i="8"/>
  <c r="L563" i="8"/>
  <c r="M563" i="8"/>
  <c r="N563" i="8"/>
  <c r="O563" i="8"/>
  <c r="R563" i="8"/>
  <c r="K564" i="8"/>
  <c r="L564" i="8"/>
  <c r="M564" i="8"/>
  <c r="N564" i="8"/>
  <c r="O564" i="8"/>
  <c r="R564" i="8"/>
  <c r="K565" i="8"/>
  <c r="L565" i="8"/>
  <c r="M565" i="8"/>
  <c r="N565" i="8"/>
  <c r="O565" i="8"/>
  <c r="R565" i="8"/>
  <c r="K566" i="8"/>
  <c r="L566" i="8"/>
  <c r="M566" i="8"/>
  <c r="N566" i="8"/>
  <c r="O566" i="8"/>
  <c r="R566" i="8"/>
  <c r="K567" i="8"/>
  <c r="L567" i="8"/>
  <c r="M567" i="8"/>
  <c r="N567" i="8"/>
  <c r="O567" i="8"/>
  <c r="R567" i="8"/>
  <c r="K568" i="8"/>
  <c r="L568" i="8"/>
  <c r="M568" i="8"/>
  <c r="N568" i="8"/>
  <c r="O568" i="8"/>
  <c r="R568" i="8"/>
  <c r="K569" i="8"/>
  <c r="L569" i="8"/>
  <c r="M569" i="8"/>
  <c r="N569" i="8"/>
  <c r="O569" i="8"/>
  <c r="R569" i="8"/>
  <c r="K570" i="8"/>
  <c r="L570" i="8"/>
  <c r="M570" i="8"/>
  <c r="N570" i="8"/>
  <c r="O570" i="8"/>
  <c r="R570" i="8"/>
  <c r="K571" i="8"/>
  <c r="L571" i="8"/>
  <c r="M571" i="8"/>
  <c r="N571" i="8"/>
  <c r="O571" i="8"/>
  <c r="R571" i="8"/>
  <c r="K572" i="8"/>
  <c r="L572" i="8"/>
  <c r="M572" i="8"/>
  <c r="N572" i="8"/>
  <c r="O572" i="8"/>
  <c r="R572" i="8"/>
  <c r="K573" i="8"/>
  <c r="L573" i="8"/>
  <c r="M573" i="8"/>
  <c r="N573" i="8"/>
  <c r="O573" i="8"/>
  <c r="R573" i="8"/>
  <c r="K574" i="8"/>
  <c r="L574" i="8"/>
  <c r="M574" i="8"/>
  <c r="N574" i="8"/>
  <c r="O574" i="8"/>
  <c r="R574" i="8"/>
  <c r="K575" i="8"/>
  <c r="L575" i="8"/>
  <c r="M575" i="8"/>
  <c r="N575" i="8"/>
  <c r="O575" i="8"/>
  <c r="R575" i="8"/>
  <c r="K576" i="8"/>
  <c r="L576" i="8"/>
  <c r="M576" i="8"/>
  <c r="N576" i="8"/>
  <c r="O576" i="8"/>
  <c r="R576" i="8"/>
  <c r="K577" i="8"/>
  <c r="L577" i="8"/>
  <c r="M577" i="8"/>
  <c r="N577" i="8"/>
  <c r="O577" i="8"/>
  <c r="R577" i="8"/>
  <c r="K578" i="8"/>
  <c r="L578" i="8"/>
  <c r="M578" i="8"/>
  <c r="N578" i="8"/>
  <c r="O578" i="8"/>
  <c r="R578" i="8"/>
  <c r="K579" i="8"/>
  <c r="L579" i="8"/>
  <c r="M579" i="8"/>
  <c r="N579" i="8"/>
  <c r="O579" i="8"/>
  <c r="R579" i="8"/>
  <c r="K580" i="8"/>
  <c r="L580" i="8"/>
  <c r="M580" i="8"/>
  <c r="N580" i="8"/>
  <c r="O580" i="8"/>
  <c r="R580" i="8"/>
  <c r="K581" i="8"/>
  <c r="L581" i="8"/>
  <c r="M581" i="8"/>
  <c r="N581" i="8"/>
  <c r="O581" i="8"/>
  <c r="R581" i="8"/>
  <c r="K582" i="8"/>
  <c r="L582" i="8"/>
  <c r="M582" i="8"/>
  <c r="N582" i="8"/>
  <c r="O582" i="8"/>
  <c r="R582" i="8"/>
  <c r="K583" i="8"/>
  <c r="L583" i="8"/>
  <c r="M583" i="8"/>
  <c r="N583" i="8"/>
  <c r="O583" i="8"/>
  <c r="R583" i="8"/>
  <c r="K584" i="8"/>
  <c r="L584" i="8"/>
  <c r="M584" i="8"/>
  <c r="N584" i="8"/>
  <c r="O584" i="8"/>
  <c r="R584" i="8"/>
  <c r="K585" i="8"/>
  <c r="L585" i="8"/>
  <c r="M585" i="8"/>
  <c r="N585" i="8"/>
  <c r="O585" i="8"/>
  <c r="R585" i="8"/>
  <c r="K586" i="8"/>
  <c r="L586" i="8"/>
  <c r="M586" i="8"/>
  <c r="N586" i="8"/>
  <c r="O586" i="8"/>
  <c r="R586" i="8"/>
  <c r="K587" i="8"/>
  <c r="L587" i="8"/>
  <c r="M587" i="8"/>
  <c r="N587" i="8"/>
  <c r="O587" i="8"/>
  <c r="R587" i="8"/>
  <c r="K588" i="8"/>
  <c r="L588" i="8"/>
  <c r="M588" i="8"/>
  <c r="N588" i="8"/>
  <c r="O588" i="8"/>
  <c r="R588" i="8"/>
  <c r="K589" i="8"/>
  <c r="L589" i="8"/>
  <c r="M589" i="8"/>
  <c r="N589" i="8"/>
  <c r="O589" i="8"/>
  <c r="R589" i="8"/>
  <c r="K590" i="8"/>
  <c r="L590" i="8"/>
  <c r="M590" i="8"/>
  <c r="N590" i="8"/>
  <c r="O590" i="8"/>
  <c r="R590" i="8"/>
  <c r="K591" i="8"/>
  <c r="L591" i="8"/>
  <c r="M591" i="8"/>
  <c r="N591" i="8"/>
  <c r="O591" i="8"/>
  <c r="R591" i="8"/>
  <c r="K592" i="8"/>
  <c r="L592" i="8"/>
  <c r="M592" i="8"/>
  <c r="N592" i="8"/>
  <c r="O592" i="8"/>
  <c r="R592" i="8"/>
  <c r="K593" i="8"/>
  <c r="L593" i="8"/>
  <c r="M593" i="8"/>
  <c r="N593" i="8"/>
  <c r="O593" i="8"/>
  <c r="R593" i="8"/>
  <c r="K594" i="8"/>
  <c r="L594" i="8"/>
  <c r="M594" i="8"/>
  <c r="N594" i="8"/>
  <c r="O594" i="8"/>
  <c r="R594" i="8"/>
  <c r="K595" i="8"/>
  <c r="L595" i="8"/>
  <c r="M595" i="8"/>
  <c r="N595" i="8"/>
  <c r="O595" i="8"/>
  <c r="R595" i="8"/>
  <c r="K596" i="8"/>
  <c r="L596" i="8"/>
  <c r="M596" i="8"/>
  <c r="N596" i="8"/>
  <c r="O596" i="8"/>
  <c r="R596" i="8"/>
  <c r="K597" i="8"/>
  <c r="L597" i="8"/>
  <c r="M597" i="8"/>
  <c r="N597" i="8"/>
  <c r="O597" i="8"/>
  <c r="R597" i="8"/>
  <c r="K598" i="8"/>
  <c r="L598" i="8"/>
  <c r="M598" i="8"/>
  <c r="N598" i="8"/>
  <c r="O598" i="8"/>
  <c r="R598" i="8"/>
  <c r="K599" i="8"/>
  <c r="L599" i="8"/>
  <c r="M599" i="8"/>
  <c r="N599" i="8"/>
  <c r="O599" i="8"/>
  <c r="R599" i="8"/>
  <c r="K600" i="8"/>
  <c r="L600" i="8"/>
  <c r="M600" i="8"/>
  <c r="N600" i="8"/>
  <c r="O600" i="8"/>
  <c r="R600" i="8"/>
  <c r="K601" i="8"/>
  <c r="L601" i="8"/>
  <c r="M601" i="8"/>
  <c r="N601" i="8"/>
  <c r="O601" i="8"/>
  <c r="R601" i="8"/>
  <c r="K602" i="8"/>
  <c r="L602" i="8"/>
  <c r="M602" i="8"/>
  <c r="N602" i="8"/>
  <c r="O602" i="8"/>
  <c r="R602" i="8"/>
  <c r="K603" i="8"/>
  <c r="L603" i="8"/>
  <c r="M603" i="8"/>
  <c r="N603" i="8"/>
  <c r="O603" i="8"/>
  <c r="R603" i="8"/>
  <c r="K604" i="8"/>
  <c r="L604" i="8"/>
  <c r="M604" i="8"/>
  <c r="N604" i="8"/>
  <c r="O604" i="8"/>
  <c r="R604" i="8"/>
  <c r="K605" i="8"/>
  <c r="L605" i="8"/>
  <c r="M605" i="8"/>
  <c r="N605" i="8"/>
  <c r="O605" i="8"/>
  <c r="R605" i="8"/>
  <c r="K606" i="8"/>
  <c r="L606" i="8"/>
  <c r="M606" i="8"/>
  <c r="N606" i="8"/>
  <c r="O606" i="8"/>
  <c r="R606" i="8"/>
  <c r="K607" i="8"/>
  <c r="L607" i="8"/>
  <c r="M607" i="8"/>
  <c r="N607" i="8"/>
  <c r="O607" i="8"/>
  <c r="R607" i="8"/>
  <c r="K608" i="8"/>
  <c r="L608" i="8"/>
  <c r="M608" i="8"/>
  <c r="N608" i="8"/>
  <c r="O608" i="8"/>
  <c r="R608" i="8"/>
  <c r="K609" i="8"/>
  <c r="L609" i="8"/>
  <c r="M609" i="8"/>
  <c r="N609" i="8"/>
  <c r="O609" i="8"/>
  <c r="R609" i="8"/>
  <c r="K610" i="8"/>
  <c r="L610" i="8"/>
  <c r="M610" i="8"/>
  <c r="N610" i="8"/>
  <c r="O610" i="8"/>
  <c r="R610" i="8"/>
  <c r="K611" i="8"/>
  <c r="L611" i="8"/>
  <c r="M611" i="8"/>
  <c r="N611" i="8"/>
  <c r="O611" i="8"/>
  <c r="R611" i="8"/>
  <c r="K612" i="8"/>
  <c r="L612" i="8"/>
  <c r="M612" i="8"/>
  <c r="N612" i="8"/>
  <c r="O612" i="8"/>
  <c r="R612" i="8"/>
  <c r="K613" i="8"/>
  <c r="L613" i="8"/>
  <c r="M613" i="8"/>
  <c r="N613" i="8"/>
  <c r="O613" i="8"/>
  <c r="R613" i="8"/>
  <c r="K614" i="8"/>
  <c r="L614" i="8"/>
  <c r="M614" i="8"/>
  <c r="N614" i="8"/>
  <c r="O614" i="8"/>
  <c r="R614" i="8"/>
  <c r="K615" i="8"/>
  <c r="L615" i="8"/>
  <c r="M615" i="8"/>
  <c r="N615" i="8"/>
  <c r="O615" i="8"/>
  <c r="R615" i="8"/>
  <c r="K616" i="8"/>
  <c r="L616" i="8"/>
  <c r="M616" i="8"/>
  <c r="N616" i="8"/>
  <c r="O616" i="8"/>
  <c r="R616" i="8"/>
  <c r="K617" i="8"/>
  <c r="L617" i="8"/>
  <c r="M617" i="8"/>
  <c r="N617" i="8"/>
  <c r="O617" i="8"/>
  <c r="R617" i="8"/>
  <c r="K618" i="8"/>
  <c r="L618" i="8"/>
  <c r="M618" i="8"/>
  <c r="N618" i="8"/>
  <c r="O618" i="8"/>
  <c r="R618" i="8"/>
  <c r="K619" i="8"/>
  <c r="L619" i="8"/>
  <c r="M619" i="8"/>
  <c r="N619" i="8"/>
  <c r="O619" i="8"/>
  <c r="R619" i="8"/>
  <c r="K620" i="8"/>
  <c r="L620" i="8"/>
  <c r="M620" i="8"/>
  <c r="N620" i="8"/>
  <c r="O620" i="8"/>
  <c r="R620" i="8"/>
  <c r="K621" i="8"/>
  <c r="L621" i="8"/>
  <c r="M621" i="8"/>
  <c r="N621" i="8"/>
  <c r="O621" i="8"/>
  <c r="R621" i="8"/>
  <c r="K622" i="8"/>
  <c r="L622" i="8"/>
  <c r="M622" i="8"/>
  <c r="N622" i="8"/>
  <c r="O622" i="8"/>
  <c r="R622" i="8"/>
  <c r="K623" i="8"/>
  <c r="L623" i="8"/>
  <c r="M623" i="8"/>
  <c r="N623" i="8"/>
  <c r="O623" i="8"/>
  <c r="R623" i="8"/>
  <c r="K624" i="8"/>
  <c r="L624" i="8"/>
  <c r="M624" i="8"/>
  <c r="N624" i="8"/>
  <c r="O624" i="8"/>
  <c r="R624" i="8"/>
  <c r="K625" i="8"/>
  <c r="L625" i="8"/>
  <c r="M625" i="8"/>
  <c r="N625" i="8"/>
  <c r="O625" i="8"/>
  <c r="R625" i="8"/>
  <c r="K626" i="8"/>
  <c r="L626" i="8"/>
  <c r="M626" i="8"/>
  <c r="N626" i="8"/>
  <c r="O626" i="8"/>
  <c r="R626" i="8"/>
  <c r="K627" i="8"/>
  <c r="L627" i="8"/>
  <c r="M627" i="8"/>
  <c r="N627" i="8"/>
  <c r="O627" i="8"/>
  <c r="R627" i="8"/>
  <c r="K628" i="8"/>
  <c r="L628" i="8"/>
  <c r="M628" i="8"/>
  <c r="N628" i="8"/>
  <c r="O628" i="8"/>
  <c r="R628" i="8"/>
  <c r="K629" i="8"/>
  <c r="L629" i="8"/>
  <c r="M629" i="8"/>
  <c r="N629" i="8"/>
  <c r="O629" i="8"/>
  <c r="R629" i="8"/>
  <c r="K630" i="8"/>
  <c r="L630" i="8"/>
  <c r="M630" i="8"/>
  <c r="N630" i="8"/>
  <c r="O630" i="8"/>
  <c r="R630" i="8"/>
  <c r="K631" i="8"/>
  <c r="L631" i="8"/>
  <c r="M631" i="8"/>
  <c r="N631" i="8"/>
  <c r="O631" i="8"/>
  <c r="R631" i="8"/>
  <c r="K632" i="8"/>
  <c r="L632" i="8"/>
  <c r="M632" i="8"/>
  <c r="N632" i="8"/>
  <c r="O632" i="8"/>
  <c r="R632" i="8"/>
  <c r="K633" i="8"/>
  <c r="L633" i="8"/>
  <c r="M633" i="8"/>
  <c r="N633" i="8"/>
  <c r="O633" i="8"/>
  <c r="R633" i="8"/>
  <c r="K634" i="8"/>
  <c r="L634" i="8"/>
  <c r="M634" i="8"/>
  <c r="N634" i="8"/>
  <c r="O634" i="8"/>
  <c r="R634" i="8"/>
  <c r="K635" i="8"/>
  <c r="L635" i="8"/>
  <c r="M635" i="8"/>
  <c r="N635" i="8"/>
  <c r="O635" i="8"/>
  <c r="R635" i="8"/>
  <c r="K636" i="8"/>
  <c r="L636" i="8"/>
  <c r="M636" i="8"/>
  <c r="N636" i="8"/>
  <c r="O636" i="8"/>
  <c r="R636" i="8"/>
  <c r="K637" i="8"/>
  <c r="L637" i="8"/>
  <c r="M637" i="8"/>
  <c r="N637" i="8"/>
  <c r="O637" i="8"/>
  <c r="R637" i="8"/>
  <c r="K638" i="8"/>
  <c r="L638" i="8"/>
  <c r="M638" i="8"/>
  <c r="N638" i="8"/>
  <c r="O638" i="8"/>
  <c r="R638" i="8"/>
  <c r="K639" i="8"/>
  <c r="L639" i="8"/>
  <c r="M639" i="8"/>
  <c r="N639" i="8"/>
  <c r="O639" i="8"/>
  <c r="R639" i="8"/>
  <c r="K640" i="8"/>
  <c r="L640" i="8"/>
  <c r="M640" i="8"/>
  <c r="N640" i="8"/>
  <c r="O640" i="8"/>
  <c r="R640" i="8"/>
  <c r="K641" i="8"/>
  <c r="L641" i="8"/>
  <c r="M641" i="8"/>
  <c r="N641" i="8"/>
  <c r="O641" i="8"/>
  <c r="R641" i="8"/>
  <c r="K642" i="8"/>
  <c r="L642" i="8"/>
  <c r="M642" i="8"/>
  <c r="N642" i="8"/>
  <c r="O642" i="8"/>
  <c r="R642" i="8"/>
  <c r="K643" i="8"/>
  <c r="L643" i="8"/>
  <c r="M643" i="8"/>
  <c r="N643" i="8"/>
  <c r="O643" i="8"/>
  <c r="R643" i="8"/>
  <c r="K644" i="8"/>
  <c r="L644" i="8"/>
  <c r="M644" i="8"/>
  <c r="N644" i="8"/>
  <c r="O644" i="8"/>
  <c r="R644" i="8"/>
  <c r="K645" i="8"/>
  <c r="L645" i="8"/>
  <c r="M645" i="8"/>
  <c r="N645" i="8"/>
  <c r="O645" i="8"/>
  <c r="R645" i="8"/>
  <c r="K646" i="8"/>
  <c r="L646" i="8"/>
  <c r="M646" i="8"/>
  <c r="N646" i="8"/>
  <c r="O646" i="8"/>
  <c r="R646" i="8"/>
  <c r="K647" i="8"/>
  <c r="L647" i="8"/>
  <c r="M647" i="8"/>
  <c r="N647" i="8"/>
  <c r="O647" i="8"/>
  <c r="R647" i="8"/>
  <c r="K648" i="8"/>
  <c r="L648" i="8"/>
  <c r="M648" i="8"/>
  <c r="N648" i="8"/>
  <c r="O648" i="8"/>
  <c r="R648" i="8"/>
  <c r="K649" i="8"/>
  <c r="L649" i="8"/>
  <c r="M649" i="8"/>
  <c r="N649" i="8"/>
  <c r="O649" i="8"/>
  <c r="R649" i="8"/>
  <c r="K650" i="8"/>
  <c r="L650" i="8"/>
  <c r="M650" i="8"/>
  <c r="N650" i="8"/>
  <c r="O650" i="8"/>
  <c r="R650" i="8"/>
  <c r="K651" i="8"/>
  <c r="L651" i="8"/>
  <c r="M651" i="8"/>
  <c r="N651" i="8"/>
  <c r="O651" i="8"/>
  <c r="R651" i="8"/>
  <c r="K652" i="8"/>
  <c r="L652" i="8"/>
  <c r="M652" i="8"/>
  <c r="N652" i="8"/>
  <c r="O652" i="8"/>
  <c r="R652" i="8"/>
  <c r="K653" i="8"/>
  <c r="L653" i="8"/>
  <c r="M653" i="8"/>
  <c r="N653" i="8"/>
  <c r="O653" i="8"/>
  <c r="R653" i="8"/>
  <c r="K654" i="8"/>
  <c r="L654" i="8"/>
  <c r="M654" i="8"/>
  <c r="N654" i="8"/>
  <c r="O654" i="8"/>
  <c r="R654" i="8"/>
  <c r="K655" i="8"/>
  <c r="L655" i="8"/>
  <c r="M655" i="8"/>
  <c r="N655" i="8"/>
  <c r="O655" i="8"/>
  <c r="R655" i="8"/>
  <c r="K656" i="8"/>
  <c r="L656" i="8"/>
  <c r="M656" i="8"/>
  <c r="N656" i="8"/>
  <c r="O656" i="8"/>
  <c r="R656" i="8"/>
  <c r="K657" i="8"/>
  <c r="L657" i="8"/>
  <c r="M657" i="8"/>
  <c r="N657" i="8"/>
  <c r="O657" i="8"/>
  <c r="R657" i="8"/>
  <c r="K658" i="8"/>
  <c r="L658" i="8"/>
  <c r="M658" i="8"/>
  <c r="N658" i="8"/>
  <c r="O658" i="8"/>
  <c r="R658" i="8"/>
  <c r="K659" i="8"/>
  <c r="L659" i="8"/>
  <c r="M659" i="8"/>
  <c r="N659" i="8"/>
  <c r="O659" i="8"/>
  <c r="R659" i="8"/>
  <c r="K660" i="8"/>
  <c r="L660" i="8"/>
  <c r="M660" i="8"/>
  <c r="N660" i="8"/>
  <c r="O660" i="8"/>
  <c r="R660" i="8"/>
  <c r="K661" i="8"/>
  <c r="L661" i="8"/>
  <c r="M661" i="8"/>
  <c r="N661" i="8"/>
  <c r="O661" i="8"/>
  <c r="R661" i="8"/>
  <c r="K662" i="8"/>
  <c r="L662" i="8"/>
  <c r="M662" i="8"/>
  <c r="N662" i="8"/>
  <c r="O662" i="8"/>
  <c r="R662" i="8"/>
  <c r="K663" i="8"/>
  <c r="L663" i="8"/>
  <c r="M663" i="8"/>
  <c r="N663" i="8"/>
  <c r="O663" i="8"/>
  <c r="R663" i="8"/>
  <c r="K664" i="8"/>
  <c r="L664" i="8"/>
  <c r="M664" i="8"/>
  <c r="N664" i="8"/>
  <c r="O664" i="8"/>
  <c r="R664" i="8"/>
  <c r="K665" i="8"/>
  <c r="L665" i="8"/>
  <c r="M665" i="8"/>
  <c r="N665" i="8"/>
  <c r="O665" i="8"/>
  <c r="R665" i="8"/>
  <c r="K666" i="8"/>
  <c r="L666" i="8"/>
  <c r="M666" i="8"/>
  <c r="N666" i="8"/>
  <c r="O666" i="8"/>
  <c r="R666" i="8"/>
  <c r="K667" i="8"/>
  <c r="L667" i="8"/>
  <c r="M667" i="8"/>
  <c r="N667" i="8"/>
  <c r="O667" i="8"/>
  <c r="R667" i="8"/>
  <c r="K668" i="8"/>
  <c r="L668" i="8"/>
  <c r="M668" i="8"/>
  <c r="N668" i="8"/>
  <c r="O668" i="8"/>
  <c r="R668" i="8"/>
  <c r="K669" i="8"/>
  <c r="L669" i="8"/>
  <c r="M669" i="8"/>
  <c r="N669" i="8"/>
  <c r="O669" i="8"/>
  <c r="R669" i="8"/>
  <c r="K670" i="8"/>
  <c r="L670" i="8"/>
  <c r="M670" i="8"/>
  <c r="N670" i="8"/>
  <c r="O670" i="8"/>
  <c r="R670" i="8"/>
  <c r="K671" i="8"/>
  <c r="L671" i="8"/>
  <c r="M671" i="8"/>
  <c r="N671" i="8"/>
  <c r="O671" i="8"/>
  <c r="R671" i="8"/>
  <c r="K672" i="8"/>
  <c r="L672" i="8"/>
  <c r="M672" i="8"/>
  <c r="N672" i="8"/>
  <c r="O672" i="8"/>
  <c r="R672" i="8"/>
  <c r="K673" i="8"/>
  <c r="L673" i="8"/>
  <c r="M673" i="8"/>
  <c r="N673" i="8"/>
  <c r="O673" i="8"/>
  <c r="R673" i="8"/>
  <c r="K674" i="8"/>
  <c r="L674" i="8"/>
  <c r="M674" i="8"/>
  <c r="N674" i="8"/>
  <c r="O674" i="8"/>
  <c r="R674" i="8"/>
  <c r="K675" i="8"/>
  <c r="L675" i="8"/>
  <c r="M675" i="8"/>
  <c r="N675" i="8"/>
  <c r="O675" i="8"/>
  <c r="R675" i="8"/>
  <c r="K676" i="8"/>
  <c r="L676" i="8"/>
  <c r="M676" i="8"/>
  <c r="N676" i="8"/>
  <c r="O676" i="8"/>
  <c r="R676" i="8"/>
  <c r="K677" i="8"/>
  <c r="L677" i="8"/>
  <c r="M677" i="8"/>
  <c r="N677" i="8"/>
  <c r="O677" i="8"/>
  <c r="R677" i="8"/>
  <c r="K678" i="8"/>
  <c r="L678" i="8"/>
  <c r="M678" i="8"/>
  <c r="N678" i="8"/>
  <c r="O678" i="8"/>
  <c r="R678" i="8"/>
  <c r="K679" i="8"/>
  <c r="L679" i="8"/>
  <c r="M679" i="8"/>
  <c r="N679" i="8"/>
  <c r="O679" i="8"/>
  <c r="R679" i="8"/>
  <c r="K680" i="8"/>
  <c r="L680" i="8"/>
  <c r="M680" i="8"/>
  <c r="N680" i="8"/>
  <c r="O680" i="8"/>
  <c r="R680" i="8"/>
  <c r="K681" i="8"/>
  <c r="L681" i="8"/>
  <c r="M681" i="8"/>
  <c r="N681" i="8"/>
  <c r="O681" i="8"/>
  <c r="R681" i="8"/>
  <c r="K682" i="8"/>
  <c r="L682" i="8"/>
  <c r="M682" i="8"/>
  <c r="N682" i="8"/>
  <c r="O682" i="8"/>
  <c r="R682" i="8"/>
  <c r="K683" i="8"/>
  <c r="L683" i="8"/>
  <c r="M683" i="8"/>
  <c r="N683" i="8"/>
  <c r="O683" i="8"/>
  <c r="R683" i="8"/>
  <c r="K684" i="8"/>
  <c r="L684" i="8"/>
  <c r="M684" i="8"/>
  <c r="N684" i="8"/>
  <c r="O684" i="8"/>
  <c r="R684" i="8"/>
  <c r="K685" i="8"/>
  <c r="L685" i="8"/>
  <c r="M685" i="8"/>
  <c r="N685" i="8"/>
  <c r="O685" i="8"/>
  <c r="R685" i="8"/>
  <c r="K686" i="8"/>
  <c r="L686" i="8"/>
  <c r="M686" i="8"/>
  <c r="N686" i="8"/>
  <c r="O686" i="8"/>
  <c r="R686" i="8"/>
  <c r="K687" i="8"/>
  <c r="L687" i="8"/>
  <c r="M687" i="8"/>
  <c r="N687" i="8"/>
  <c r="O687" i="8"/>
  <c r="R687" i="8"/>
  <c r="K688" i="8"/>
  <c r="L688" i="8"/>
  <c r="M688" i="8"/>
  <c r="N688" i="8"/>
  <c r="O688" i="8"/>
  <c r="R688" i="8"/>
  <c r="K689" i="8"/>
  <c r="L689" i="8"/>
  <c r="M689" i="8"/>
  <c r="N689" i="8"/>
  <c r="O689" i="8"/>
  <c r="R689" i="8"/>
  <c r="K690" i="8"/>
  <c r="L690" i="8"/>
  <c r="M690" i="8"/>
  <c r="N690" i="8"/>
  <c r="O690" i="8"/>
  <c r="R690" i="8"/>
  <c r="K691" i="8"/>
  <c r="L691" i="8"/>
  <c r="M691" i="8"/>
  <c r="N691" i="8"/>
  <c r="O691" i="8"/>
  <c r="R691" i="8"/>
  <c r="K692" i="8"/>
  <c r="L692" i="8"/>
  <c r="M692" i="8"/>
  <c r="N692" i="8"/>
  <c r="O692" i="8"/>
  <c r="R692" i="8"/>
  <c r="K693" i="8"/>
  <c r="L693" i="8"/>
  <c r="M693" i="8"/>
  <c r="N693" i="8"/>
  <c r="O693" i="8"/>
  <c r="R693" i="8"/>
  <c r="K694" i="8"/>
  <c r="L694" i="8"/>
  <c r="M694" i="8"/>
  <c r="N694" i="8"/>
  <c r="O694" i="8"/>
  <c r="R694" i="8"/>
  <c r="K695" i="8"/>
  <c r="L695" i="8"/>
  <c r="M695" i="8"/>
  <c r="N695" i="8"/>
  <c r="O695" i="8"/>
  <c r="R695" i="8"/>
  <c r="K696" i="8"/>
  <c r="L696" i="8"/>
  <c r="M696" i="8"/>
  <c r="N696" i="8"/>
  <c r="O696" i="8"/>
  <c r="R696" i="8"/>
  <c r="K697" i="8"/>
  <c r="L697" i="8"/>
  <c r="M697" i="8"/>
  <c r="N697" i="8"/>
  <c r="O697" i="8"/>
  <c r="R697" i="8"/>
  <c r="K698" i="8"/>
  <c r="L698" i="8"/>
  <c r="M698" i="8"/>
  <c r="N698" i="8"/>
  <c r="O698" i="8"/>
  <c r="R698" i="8"/>
  <c r="K699" i="8"/>
  <c r="L699" i="8"/>
  <c r="M699" i="8"/>
  <c r="N699" i="8"/>
  <c r="O699" i="8"/>
  <c r="R699" i="8"/>
  <c r="K700" i="8"/>
  <c r="L700" i="8"/>
  <c r="M700" i="8"/>
  <c r="N700" i="8"/>
  <c r="O700" i="8"/>
  <c r="R700" i="8"/>
  <c r="K701" i="8"/>
  <c r="L701" i="8"/>
  <c r="M701" i="8"/>
  <c r="N701" i="8"/>
  <c r="O701" i="8"/>
  <c r="R701" i="8"/>
  <c r="K702" i="8"/>
  <c r="L702" i="8"/>
  <c r="M702" i="8"/>
  <c r="N702" i="8"/>
  <c r="O702" i="8"/>
  <c r="R702" i="8"/>
  <c r="K703" i="8"/>
  <c r="L703" i="8"/>
  <c r="M703" i="8"/>
  <c r="N703" i="8"/>
  <c r="O703" i="8"/>
  <c r="R703" i="8"/>
  <c r="K704" i="8"/>
  <c r="L704" i="8"/>
  <c r="M704" i="8"/>
  <c r="N704" i="8"/>
  <c r="O704" i="8"/>
  <c r="R704" i="8"/>
  <c r="K705" i="8"/>
  <c r="L705" i="8"/>
  <c r="M705" i="8"/>
  <c r="N705" i="8"/>
  <c r="O705" i="8"/>
  <c r="R705" i="8"/>
  <c r="K706" i="8"/>
  <c r="L706" i="8"/>
  <c r="M706" i="8"/>
  <c r="N706" i="8"/>
  <c r="O706" i="8"/>
  <c r="R706" i="8"/>
  <c r="K707" i="8"/>
  <c r="L707" i="8"/>
  <c r="M707" i="8"/>
  <c r="N707" i="8"/>
  <c r="O707" i="8"/>
  <c r="R707" i="8"/>
  <c r="K708" i="8"/>
  <c r="L708" i="8"/>
  <c r="M708" i="8"/>
  <c r="N708" i="8"/>
  <c r="O708" i="8"/>
  <c r="R708" i="8"/>
  <c r="K709" i="8"/>
  <c r="L709" i="8"/>
  <c r="M709" i="8"/>
  <c r="N709" i="8"/>
  <c r="O709" i="8"/>
  <c r="R709" i="8"/>
  <c r="K710" i="8"/>
  <c r="L710" i="8"/>
  <c r="M710" i="8"/>
  <c r="N710" i="8"/>
  <c r="O710" i="8"/>
  <c r="R710" i="8"/>
  <c r="K711" i="8"/>
  <c r="L711" i="8"/>
  <c r="M711" i="8"/>
  <c r="N711" i="8"/>
  <c r="O711" i="8"/>
  <c r="R711" i="8"/>
  <c r="K712" i="8"/>
  <c r="L712" i="8"/>
  <c r="M712" i="8"/>
  <c r="N712" i="8"/>
  <c r="O712" i="8"/>
  <c r="R712" i="8"/>
  <c r="K713" i="8"/>
  <c r="L713" i="8"/>
  <c r="M713" i="8"/>
  <c r="N713" i="8"/>
  <c r="O713" i="8"/>
  <c r="R713" i="8"/>
  <c r="K714" i="8"/>
  <c r="L714" i="8"/>
  <c r="M714" i="8"/>
  <c r="N714" i="8"/>
  <c r="O714" i="8"/>
  <c r="R714" i="8"/>
  <c r="K715" i="8"/>
  <c r="L715" i="8"/>
  <c r="M715" i="8"/>
  <c r="N715" i="8"/>
  <c r="O715" i="8"/>
  <c r="R715" i="8"/>
  <c r="K716" i="8"/>
  <c r="L716" i="8"/>
  <c r="M716" i="8"/>
  <c r="N716" i="8"/>
  <c r="O716" i="8"/>
  <c r="R716" i="8"/>
  <c r="K717" i="8"/>
  <c r="L717" i="8"/>
  <c r="M717" i="8"/>
  <c r="N717" i="8"/>
  <c r="O717" i="8"/>
  <c r="R717" i="8"/>
  <c r="K718" i="8"/>
  <c r="L718" i="8"/>
  <c r="M718" i="8"/>
  <c r="N718" i="8"/>
  <c r="O718" i="8"/>
  <c r="R718" i="8"/>
  <c r="K719" i="8"/>
  <c r="L719" i="8"/>
  <c r="M719" i="8"/>
  <c r="N719" i="8"/>
  <c r="O719" i="8"/>
  <c r="R719" i="8"/>
  <c r="K720" i="8"/>
  <c r="L720" i="8"/>
  <c r="M720" i="8"/>
  <c r="N720" i="8"/>
  <c r="O720" i="8"/>
  <c r="R720" i="8"/>
  <c r="K721" i="8"/>
  <c r="L721" i="8"/>
  <c r="M721" i="8"/>
  <c r="N721" i="8"/>
  <c r="O721" i="8"/>
  <c r="R721" i="8"/>
  <c r="K722" i="8"/>
  <c r="L722" i="8"/>
  <c r="M722" i="8"/>
  <c r="N722" i="8"/>
  <c r="O722" i="8"/>
  <c r="R722" i="8"/>
  <c r="K723" i="8"/>
  <c r="L723" i="8"/>
  <c r="M723" i="8"/>
  <c r="N723" i="8"/>
  <c r="O723" i="8"/>
  <c r="R723" i="8"/>
  <c r="K724" i="8"/>
  <c r="L724" i="8"/>
  <c r="M724" i="8"/>
  <c r="N724" i="8"/>
  <c r="O724" i="8"/>
  <c r="R724" i="8"/>
  <c r="K725" i="8"/>
  <c r="L725" i="8"/>
  <c r="M725" i="8"/>
  <c r="N725" i="8"/>
  <c r="O725" i="8"/>
  <c r="R725" i="8"/>
  <c r="K726" i="8"/>
  <c r="L726" i="8"/>
  <c r="M726" i="8"/>
  <c r="N726" i="8"/>
  <c r="O726" i="8"/>
  <c r="R726" i="8"/>
  <c r="K727" i="8"/>
  <c r="L727" i="8"/>
  <c r="M727" i="8"/>
  <c r="N727" i="8"/>
  <c r="O727" i="8"/>
  <c r="R727" i="8"/>
  <c r="K728" i="8"/>
  <c r="L728" i="8"/>
  <c r="M728" i="8"/>
  <c r="N728" i="8"/>
  <c r="O728" i="8"/>
  <c r="R728" i="8"/>
  <c r="K729" i="8"/>
  <c r="L729" i="8"/>
  <c r="M729" i="8"/>
  <c r="N729" i="8"/>
  <c r="O729" i="8"/>
  <c r="R729" i="8"/>
  <c r="K730" i="8"/>
  <c r="L730" i="8"/>
  <c r="M730" i="8"/>
  <c r="N730" i="8"/>
  <c r="O730" i="8"/>
  <c r="R730" i="8"/>
  <c r="K731" i="8"/>
  <c r="L731" i="8"/>
  <c r="M731" i="8"/>
  <c r="N731" i="8"/>
  <c r="O731" i="8"/>
  <c r="R731" i="8"/>
  <c r="K732" i="8"/>
  <c r="L732" i="8"/>
  <c r="M732" i="8"/>
  <c r="N732" i="8"/>
  <c r="O732" i="8"/>
  <c r="R732" i="8"/>
  <c r="K733" i="8"/>
  <c r="L733" i="8"/>
  <c r="M733" i="8"/>
  <c r="N733" i="8"/>
  <c r="O733" i="8"/>
  <c r="R733" i="8"/>
  <c r="K734" i="8"/>
  <c r="L734" i="8"/>
  <c r="M734" i="8"/>
  <c r="N734" i="8"/>
  <c r="O734" i="8"/>
  <c r="R734" i="8"/>
  <c r="K735" i="8"/>
  <c r="L735" i="8"/>
  <c r="M735" i="8"/>
  <c r="N735" i="8"/>
  <c r="O735" i="8"/>
  <c r="R735" i="8"/>
  <c r="K736" i="8"/>
  <c r="L736" i="8"/>
  <c r="M736" i="8"/>
  <c r="N736" i="8"/>
  <c r="O736" i="8"/>
  <c r="R736" i="8"/>
  <c r="K737" i="8"/>
  <c r="L737" i="8"/>
  <c r="M737" i="8"/>
  <c r="N737" i="8"/>
  <c r="O737" i="8"/>
  <c r="R737" i="8"/>
  <c r="K738" i="8"/>
  <c r="L738" i="8"/>
  <c r="M738" i="8"/>
  <c r="N738" i="8"/>
  <c r="O738" i="8"/>
  <c r="R738" i="8"/>
  <c r="K739" i="8"/>
  <c r="L739" i="8"/>
  <c r="M739" i="8"/>
  <c r="N739" i="8"/>
  <c r="O739" i="8"/>
  <c r="R739" i="8"/>
  <c r="K740" i="8"/>
  <c r="L740" i="8"/>
  <c r="M740" i="8"/>
  <c r="N740" i="8"/>
  <c r="O740" i="8"/>
  <c r="R740" i="8"/>
  <c r="K741" i="8"/>
  <c r="L741" i="8"/>
  <c r="M741" i="8"/>
  <c r="N741" i="8"/>
  <c r="O741" i="8"/>
  <c r="R741" i="8"/>
  <c r="K742" i="8"/>
  <c r="L742" i="8"/>
  <c r="M742" i="8"/>
  <c r="N742" i="8"/>
  <c r="O742" i="8"/>
  <c r="R742" i="8"/>
  <c r="K743" i="8"/>
  <c r="L743" i="8"/>
  <c r="M743" i="8"/>
  <c r="N743" i="8"/>
  <c r="O743" i="8"/>
  <c r="R743" i="8"/>
  <c r="K744" i="8"/>
  <c r="L744" i="8"/>
  <c r="M744" i="8"/>
  <c r="N744" i="8"/>
  <c r="O744" i="8"/>
  <c r="R744" i="8"/>
  <c r="K745" i="8"/>
  <c r="L745" i="8"/>
  <c r="M745" i="8"/>
  <c r="N745" i="8"/>
  <c r="O745" i="8"/>
  <c r="R745" i="8"/>
  <c r="K746" i="8"/>
  <c r="L746" i="8"/>
  <c r="M746" i="8"/>
  <c r="N746" i="8"/>
  <c r="O746" i="8"/>
  <c r="R746" i="8"/>
  <c r="K747" i="8"/>
  <c r="L747" i="8"/>
  <c r="M747" i="8"/>
  <c r="N747" i="8"/>
  <c r="O747" i="8"/>
  <c r="R747" i="8"/>
  <c r="K748" i="8"/>
  <c r="L748" i="8"/>
  <c r="M748" i="8"/>
  <c r="N748" i="8"/>
  <c r="O748" i="8"/>
  <c r="R748" i="8"/>
  <c r="K749" i="8"/>
  <c r="L749" i="8"/>
  <c r="M749" i="8"/>
  <c r="N749" i="8"/>
  <c r="O749" i="8"/>
  <c r="R749" i="8"/>
  <c r="K750" i="8"/>
  <c r="L750" i="8"/>
  <c r="M750" i="8"/>
  <c r="N750" i="8"/>
  <c r="O750" i="8"/>
  <c r="R750" i="8"/>
  <c r="K751" i="8"/>
  <c r="L751" i="8"/>
  <c r="M751" i="8"/>
  <c r="N751" i="8"/>
  <c r="O751" i="8"/>
  <c r="R751" i="8"/>
  <c r="K752" i="8"/>
  <c r="L752" i="8"/>
  <c r="M752" i="8"/>
  <c r="N752" i="8"/>
  <c r="O752" i="8"/>
  <c r="R752" i="8"/>
  <c r="K753" i="8"/>
  <c r="L753" i="8"/>
  <c r="M753" i="8"/>
  <c r="N753" i="8"/>
  <c r="O753" i="8"/>
  <c r="R753" i="8"/>
  <c r="K754" i="8"/>
  <c r="L754" i="8"/>
  <c r="M754" i="8"/>
  <c r="N754" i="8"/>
  <c r="O754" i="8"/>
  <c r="R754" i="8"/>
  <c r="K755" i="8"/>
  <c r="L755" i="8"/>
  <c r="M755" i="8"/>
  <c r="N755" i="8"/>
  <c r="O755" i="8"/>
  <c r="R755" i="8"/>
  <c r="K756" i="8"/>
  <c r="L756" i="8"/>
  <c r="M756" i="8"/>
  <c r="N756" i="8"/>
  <c r="O756" i="8"/>
  <c r="R756" i="8"/>
  <c r="K757" i="8"/>
  <c r="L757" i="8"/>
  <c r="M757" i="8"/>
  <c r="N757" i="8"/>
  <c r="O757" i="8"/>
  <c r="R757" i="8"/>
  <c r="K758" i="8"/>
  <c r="L758" i="8"/>
  <c r="M758" i="8"/>
  <c r="N758" i="8"/>
  <c r="O758" i="8"/>
  <c r="R758" i="8"/>
  <c r="K759" i="8"/>
  <c r="L759" i="8"/>
  <c r="M759" i="8"/>
  <c r="N759" i="8"/>
  <c r="O759" i="8"/>
  <c r="R759" i="8"/>
  <c r="K760" i="8"/>
  <c r="L760" i="8"/>
  <c r="M760" i="8"/>
  <c r="N760" i="8"/>
  <c r="O760" i="8"/>
  <c r="R760" i="8"/>
  <c r="K761" i="8"/>
  <c r="L761" i="8"/>
  <c r="M761" i="8"/>
  <c r="N761" i="8"/>
  <c r="O761" i="8"/>
  <c r="R761" i="8"/>
  <c r="K762" i="8"/>
  <c r="L762" i="8"/>
  <c r="M762" i="8"/>
  <c r="N762" i="8"/>
  <c r="O762" i="8"/>
  <c r="R762" i="8"/>
  <c r="K763" i="8"/>
  <c r="L763" i="8"/>
  <c r="M763" i="8"/>
  <c r="N763" i="8"/>
  <c r="O763" i="8"/>
  <c r="R763" i="8"/>
  <c r="K764" i="8"/>
  <c r="L764" i="8"/>
  <c r="M764" i="8"/>
  <c r="N764" i="8"/>
  <c r="O764" i="8"/>
  <c r="R764" i="8"/>
  <c r="K765" i="8"/>
  <c r="L765" i="8"/>
  <c r="M765" i="8"/>
  <c r="N765" i="8"/>
  <c r="O765" i="8"/>
  <c r="R765" i="8"/>
  <c r="K766" i="8"/>
  <c r="L766" i="8"/>
  <c r="M766" i="8"/>
  <c r="N766" i="8"/>
  <c r="O766" i="8"/>
  <c r="R766" i="8"/>
  <c r="K767" i="8"/>
  <c r="L767" i="8"/>
  <c r="M767" i="8"/>
  <c r="N767" i="8"/>
  <c r="O767" i="8"/>
  <c r="R767" i="8"/>
  <c r="K768" i="8"/>
  <c r="L768" i="8"/>
  <c r="M768" i="8"/>
  <c r="N768" i="8"/>
  <c r="O768" i="8"/>
  <c r="R768" i="8"/>
  <c r="K769" i="8"/>
  <c r="L769" i="8"/>
  <c r="M769" i="8"/>
  <c r="N769" i="8"/>
  <c r="O769" i="8"/>
  <c r="R769" i="8"/>
  <c r="K770" i="8"/>
  <c r="L770" i="8"/>
  <c r="M770" i="8"/>
  <c r="N770" i="8"/>
  <c r="O770" i="8"/>
  <c r="R770" i="8"/>
  <c r="K771" i="8"/>
  <c r="L771" i="8"/>
  <c r="M771" i="8"/>
  <c r="N771" i="8"/>
  <c r="O771" i="8"/>
  <c r="R771" i="8"/>
  <c r="K772" i="8"/>
  <c r="L772" i="8"/>
  <c r="M772" i="8"/>
  <c r="N772" i="8"/>
  <c r="O772" i="8"/>
  <c r="R772" i="8"/>
  <c r="K773" i="8"/>
  <c r="L773" i="8"/>
  <c r="M773" i="8"/>
  <c r="N773" i="8"/>
  <c r="O773" i="8"/>
  <c r="R773" i="8"/>
  <c r="K774" i="8"/>
  <c r="L774" i="8"/>
  <c r="M774" i="8"/>
  <c r="N774" i="8"/>
  <c r="O774" i="8"/>
  <c r="R774" i="8"/>
  <c r="K775" i="8"/>
  <c r="L775" i="8"/>
  <c r="M775" i="8"/>
  <c r="N775" i="8"/>
  <c r="O775" i="8"/>
  <c r="R775" i="8"/>
  <c r="K776" i="8"/>
  <c r="L776" i="8"/>
  <c r="M776" i="8"/>
  <c r="N776" i="8"/>
  <c r="O776" i="8"/>
  <c r="R776" i="8"/>
  <c r="K777" i="8"/>
  <c r="L777" i="8"/>
  <c r="M777" i="8"/>
  <c r="N777" i="8"/>
  <c r="O777" i="8"/>
  <c r="R777" i="8"/>
  <c r="K778" i="8"/>
  <c r="L778" i="8"/>
  <c r="M778" i="8"/>
  <c r="N778" i="8"/>
  <c r="O778" i="8"/>
  <c r="R778" i="8"/>
  <c r="K779" i="8"/>
  <c r="L779" i="8"/>
  <c r="M779" i="8"/>
  <c r="N779" i="8"/>
  <c r="O779" i="8"/>
  <c r="R779" i="8"/>
  <c r="K780" i="8"/>
  <c r="L780" i="8"/>
  <c r="M780" i="8"/>
  <c r="N780" i="8"/>
  <c r="O780" i="8"/>
  <c r="R780" i="8"/>
  <c r="K781" i="8"/>
  <c r="L781" i="8"/>
  <c r="M781" i="8"/>
  <c r="N781" i="8"/>
  <c r="O781" i="8"/>
  <c r="R781" i="8"/>
  <c r="K782" i="8"/>
  <c r="L782" i="8"/>
  <c r="M782" i="8"/>
  <c r="N782" i="8"/>
  <c r="O782" i="8"/>
  <c r="R782" i="8"/>
  <c r="K783" i="8"/>
  <c r="L783" i="8"/>
  <c r="M783" i="8"/>
  <c r="N783" i="8"/>
  <c r="O783" i="8"/>
  <c r="R783" i="8"/>
  <c r="K784" i="8"/>
  <c r="L784" i="8"/>
  <c r="M784" i="8"/>
  <c r="N784" i="8"/>
  <c r="O784" i="8"/>
  <c r="R784" i="8"/>
  <c r="K785" i="8"/>
  <c r="L785" i="8"/>
  <c r="M785" i="8"/>
  <c r="N785" i="8"/>
  <c r="O785" i="8"/>
  <c r="R785" i="8"/>
  <c r="K786" i="8"/>
  <c r="L786" i="8"/>
  <c r="M786" i="8"/>
  <c r="N786" i="8"/>
  <c r="O786" i="8"/>
  <c r="R786" i="8"/>
  <c r="K787" i="8"/>
  <c r="L787" i="8"/>
  <c r="M787" i="8"/>
  <c r="N787" i="8"/>
  <c r="O787" i="8"/>
  <c r="R787" i="8"/>
  <c r="K788" i="8"/>
  <c r="L788" i="8"/>
  <c r="M788" i="8"/>
  <c r="N788" i="8"/>
  <c r="O788" i="8"/>
  <c r="R788" i="8"/>
  <c r="K789" i="8"/>
  <c r="L789" i="8"/>
  <c r="M789" i="8"/>
  <c r="N789" i="8"/>
  <c r="O789" i="8"/>
  <c r="R789" i="8"/>
  <c r="K790" i="8"/>
  <c r="L790" i="8"/>
  <c r="M790" i="8"/>
  <c r="N790" i="8"/>
  <c r="O790" i="8"/>
  <c r="R790" i="8"/>
  <c r="K791" i="8"/>
  <c r="L791" i="8"/>
  <c r="M791" i="8"/>
  <c r="N791" i="8"/>
  <c r="O791" i="8"/>
  <c r="R791" i="8"/>
  <c r="K792" i="8"/>
  <c r="L792" i="8"/>
  <c r="M792" i="8"/>
  <c r="N792" i="8"/>
  <c r="O792" i="8"/>
  <c r="R792" i="8"/>
  <c r="K793" i="8"/>
  <c r="L793" i="8"/>
  <c r="M793" i="8"/>
  <c r="N793" i="8"/>
  <c r="O793" i="8"/>
  <c r="R793" i="8"/>
  <c r="K794" i="8"/>
  <c r="L794" i="8"/>
  <c r="M794" i="8"/>
  <c r="N794" i="8"/>
  <c r="O794" i="8"/>
  <c r="R794" i="8"/>
  <c r="K795" i="8"/>
  <c r="L795" i="8"/>
  <c r="M795" i="8"/>
  <c r="N795" i="8"/>
  <c r="O795" i="8"/>
  <c r="R795" i="8"/>
  <c r="K796" i="8"/>
  <c r="L796" i="8"/>
  <c r="M796" i="8"/>
  <c r="N796" i="8"/>
  <c r="O796" i="8"/>
  <c r="R796" i="8"/>
  <c r="K797" i="8"/>
  <c r="L797" i="8"/>
  <c r="M797" i="8"/>
  <c r="N797" i="8"/>
  <c r="O797" i="8"/>
  <c r="R797" i="8"/>
  <c r="K798" i="8"/>
  <c r="L798" i="8"/>
  <c r="M798" i="8"/>
  <c r="N798" i="8"/>
  <c r="O798" i="8"/>
  <c r="R798" i="8"/>
  <c r="K799" i="8"/>
  <c r="L799" i="8"/>
  <c r="M799" i="8"/>
  <c r="N799" i="8"/>
  <c r="O799" i="8"/>
  <c r="R799" i="8"/>
  <c r="K800" i="8"/>
  <c r="L800" i="8"/>
  <c r="M800" i="8"/>
  <c r="N800" i="8"/>
  <c r="O800" i="8"/>
  <c r="R800" i="8"/>
  <c r="K801" i="8"/>
  <c r="L801" i="8"/>
  <c r="M801" i="8"/>
  <c r="N801" i="8"/>
  <c r="O801" i="8"/>
  <c r="R801" i="8"/>
  <c r="K802" i="8"/>
  <c r="L802" i="8"/>
  <c r="M802" i="8"/>
  <c r="N802" i="8"/>
  <c r="O802" i="8"/>
  <c r="R802" i="8"/>
  <c r="K803" i="8"/>
  <c r="L803" i="8"/>
  <c r="M803" i="8"/>
  <c r="N803" i="8"/>
  <c r="O803" i="8"/>
  <c r="R803" i="8"/>
  <c r="K804" i="8"/>
  <c r="L804" i="8"/>
  <c r="M804" i="8"/>
  <c r="N804" i="8"/>
  <c r="O804" i="8"/>
  <c r="R804" i="8"/>
  <c r="K805" i="8"/>
  <c r="L805" i="8"/>
  <c r="M805" i="8"/>
  <c r="N805" i="8"/>
  <c r="O805" i="8"/>
  <c r="R805" i="8"/>
  <c r="K806" i="8"/>
  <c r="L806" i="8"/>
  <c r="M806" i="8"/>
  <c r="N806" i="8"/>
  <c r="O806" i="8"/>
  <c r="R806" i="8"/>
  <c r="K807" i="8"/>
  <c r="L807" i="8"/>
  <c r="M807" i="8"/>
  <c r="N807" i="8"/>
  <c r="O807" i="8"/>
  <c r="R807" i="8"/>
  <c r="K808" i="8"/>
  <c r="L808" i="8"/>
  <c r="M808" i="8"/>
  <c r="N808" i="8"/>
  <c r="O808" i="8"/>
  <c r="R808" i="8"/>
  <c r="K809" i="8"/>
  <c r="L809" i="8"/>
  <c r="M809" i="8"/>
  <c r="N809" i="8"/>
  <c r="O809" i="8"/>
  <c r="R809" i="8"/>
  <c r="K810" i="8"/>
  <c r="L810" i="8"/>
  <c r="M810" i="8"/>
  <c r="N810" i="8"/>
  <c r="O810" i="8"/>
  <c r="R810" i="8"/>
  <c r="K811" i="8"/>
  <c r="L811" i="8"/>
  <c r="M811" i="8"/>
  <c r="N811" i="8"/>
  <c r="O811" i="8"/>
  <c r="R811" i="8"/>
  <c r="K812" i="8"/>
  <c r="L812" i="8"/>
  <c r="M812" i="8"/>
  <c r="N812" i="8"/>
  <c r="O812" i="8"/>
  <c r="R812" i="8"/>
  <c r="K813" i="8"/>
  <c r="L813" i="8"/>
  <c r="M813" i="8"/>
  <c r="N813" i="8"/>
  <c r="O813" i="8"/>
  <c r="R813" i="8"/>
  <c r="K814" i="8"/>
  <c r="L814" i="8"/>
  <c r="M814" i="8"/>
  <c r="N814" i="8"/>
  <c r="O814" i="8"/>
  <c r="R814" i="8"/>
  <c r="K815" i="8"/>
  <c r="L815" i="8"/>
  <c r="M815" i="8"/>
  <c r="N815" i="8"/>
  <c r="O815" i="8"/>
  <c r="R815" i="8"/>
  <c r="K816" i="8"/>
  <c r="L816" i="8"/>
  <c r="M816" i="8"/>
  <c r="N816" i="8"/>
  <c r="O816" i="8"/>
  <c r="R816" i="8"/>
  <c r="K817" i="8"/>
  <c r="L817" i="8"/>
  <c r="M817" i="8"/>
  <c r="N817" i="8"/>
  <c r="O817" i="8"/>
  <c r="R817" i="8"/>
  <c r="K818" i="8"/>
  <c r="L818" i="8"/>
  <c r="M818" i="8"/>
  <c r="N818" i="8"/>
  <c r="O818" i="8"/>
  <c r="R818" i="8"/>
  <c r="K819" i="8"/>
  <c r="L819" i="8"/>
  <c r="M819" i="8"/>
  <c r="N819" i="8"/>
  <c r="O819" i="8"/>
  <c r="R819" i="8"/>
  <c r="K820" i="8"/>
  <c r="L820" i="8"/>
  <c r="M820" i="8"/>
  <c r="N820" i="8"/>
  <c r="O820" i="8"/>
  <c r="R820" i="8"/>
  <c r="K821" i="8"/>
  <c r="L821" i="8"/>
  <c r="M821" i="8"/>
  <c r="N821" i="8"/>
  <c r="O821" i="8"/>
  <c r="R821" i="8"/>
  <c r="K822" i="8"/>
  <c r="L822" i="8"/>
  <c r="M822" i="8"/>
  <c r="N822" i="8"/>
  <c r="O822" i="8"/>
  <c r="R822" i="8"/>
  <c r="K823" i="8"/>
  <c r="L823" i="8"/>
  <c r="M823" i="8"/>
  <c r="N823" i="8"/>
  <c r="O823" i="8"/>
  <c r="R823" i="8"/>
  <c r="K824" i="8"/>
  <c r="L824" i="8"/>
  <c r="M824" i="8"/>
  <c r="N824" i="8"/>
  <c r="O824" i="8"/>
  <c r="R824" i="8"/>
  <c r="K825" i="8"/>
  <c r="L825" i="8"/>
  <c r="M825" i="8"/>
  <c r="N825" i="8"/>
  <c r="O825" i="8"/>
  <c r="R825" i="8"/>
  <c r="K826" i="8"/>
  <c r="L826" i="8"/>
  <c r="M826" i="8"/>
  <c r="N826" i="8"/>
  <c r="O826" i="8"/>
  <c r="R826" i="8"/>
  <c r="K827" i="8"/>
  <c r="L827" i="8"/>
  <c r="M827" i="8"/>
  <c r="N827" i="8"/>
  <c r="O827" i="8"/>
  <c r="R827" i="8"/>
  <c r="K828" i="8"/>
  <c r="L828" i="8"/>
  <c r="M828" i="8"/>
  <c r="N828" i="8"/>
  <c r="O828" i="8"/>
  <c r="R828" i="8"/>
  <c r="K829" i="8"/>
  <c r="L829" i="8"/>
  <c r="M829" i="8"/>
  <c r="N829" i="8"/>
  <c r="O829" i="8"/>
  <c r="R829" i="8"/>
  <c r="K830" i="8"/>
  <c r="L830" i="8"/>
  <c r="M830" i="8"/>
  <c r="N830" i="8"/>
  <c r="O830" i="8"/>
  <c r="R830" i="8"/>
  <c r="K831" i="8"/>
  <c r="L831" i="8"/>
  <c r="M831" i="8"/>
  <c r="N831" i="8"/>
  <c r="O831" i="8"/>
  <c r="R831" i="8"/>
  <c r="K832" i="8"/>
  <c r="L832" i="8"/>
  <c r="M832" i="8"/>
  <c r="N832" i="8"/>
  <c r="O832" i="8"/>
  <c r="R832" i="8"/>
  <c r="K833" i="8"/>
  <c r="L833" i="8"/>
  <c r="M833" i="8"/>
  <c r="N833" i="8"/>
  <c r="O833" i="8"/>
  <c r="R833" i="8"/>
  <c r="K834" i="8"/>
  <c r="L834" i="8"/>
  <c r="M834" i="8"/>
  <c r="N834" i="8"/>
  <c r="O834" i="8"/>
  <c r="R834" i="8"/>
  <c r="K835" i="8"/>
  <c r="L835" i="8"/>
  <c r="M835" i="8"/>
  <c r="N835" i="8"/>
  <c r="O835" i="8"/>
  <c r="R835" i="8"/>
  <c r="K836" i="8"/>
  <c r="L836" i="8"/>
  <c r="M836" i="8"/>
  <c r="N836" i="8"/>
  <c r="O836" i="8"/>
  <c r="R836" i="8"/>
  <c r="K837" i="8"/>
  <c r="L837" i="8"/>
  <c r="M837" i="8"/>
  <c r="N837" i="8"/>
  <c r="O837" i="8"/>
  <c r="R837" i="8"/>
  <c r="K838" i="8"/>
  <c r="L838" i="8"/>
  <c r="M838" i="8"/>
  <c r="N838" i="8"/>
  <c r="O838" i="8"/>
  <c r="R838" i="8"/>
  <c r="K839" i="8"/>
  <c r="L839" i="8"/>
  <c r="M839" i="8"/>
  <c r="N839" i="8"/>
  <c r="O839" i="8"/>
  <c r="R839" i="8"/>
  <c r="K840" i="8"/>
  <c r="L840" i="8"/>
  <c r="M840" i="8"/>
  <c r="N840" i="8"/>
  <c r="O840" i="8"/>
  <c r="R840" i="8"/>
  <c r="K841" i="8"/>
  <c r="L841" i="8"/>
  <c r="M841" i="8"/>
  <c r="N841" i="8"/>
  <c r="O841" i="8"/>
  <c r="R841" i="8"/>
  <c r="K842" i="8"/>
  <c r="L842" i="8"/>
  <c r="M842" i="8"/>
  <c r="N842" i="8"/>
  <c r="O842" i="8"/>
  <c r="R842" i="8"/>
  <c r="K843" i="8"/>
  <c r="L843" i="8"/>
  <c r="M843" i="8"/>
  <c r="N843" i="8"/>
  <c r="O843" i="8"/>
  <c r="R843" i="8"/>
  <c r="K844" i="8"/>
  <c r="L844" i="8"/>
  <c r="M844" i="8"/>
  <c r="N844" i="8"/>
  <c r="O844" i="8"/>
  <c r="R844" i="8"/>
  <c r="K845" i="8"/>
  <c r="L845" i="8"/>
  <c r="M845" i="8"/>
  <c r="N845" i="8"/>
  <c r="O845" i="8"/>
  <c r="R845" i="8"/>
  <c r="K846" i="8"/>
  <c r="L846" i="8"/>
  <c r="M846" i="8"/>
  <c r="N846" i="8"/>
  <c r="O846" i="8"/>
  <c r="R846" i="8"/>
  <c r="K847" i="8"/>
  <c r="L847" i="8"/>
  <c r="M847" i="8"/>
  <c r="N847" i="8"/>
  <c r="O847" i="8"/>
  <c r="R847" i="8"/>
  <c r="K848" i="8"/>
  <c r="L848" i="8"/>
  <c r="M848" i="8"/>
  <c r="N848" i="8"/>
  <c r="O848" i="8"/>
  <c r="R848" i="8"/>
  <c r="K849" i="8"/>
  <c r="L849" i="8"/>
  <c r="M849" i="8"/>
  <c r="N849" i="8"/>
  <c r="O849" i="8"/>
  <c r="R849" i="8"/>
  <c r="K850" i="8"/>
  <c r="L850" i="8"/>
  <c r="M850" i="8"/>
  <c r="N850" i="8"/>
  <c r="O850" i="8"/>
  <c r="R850" i="8"/>
  <c r="K851" i="8"/>
  <c r="L851" i="8"/>
  <c r="M851" i="8"/>
  <c r="N851" i="8"/>
  <c r="O851" i="8"/>
  <c r="R851" i="8"/>
  <c r="K852" i="8"/>
  <c r="L852" i="8"/>
  <c r="M852" i="8"/>
  <c r="N852" i="8"/>
  <c r="O852" i="8"/>
  <c r="R852" i="8"/>
  <c r="K853" i="8"/>
  <c r="L853" i="8"/>
  <c r="M853" i="8"/>
  <c r="N853" i="8"/>
  <c r="O853" i="8"/>
  <c r="R853" i="8"/>
  <c r="K854" i="8"/>
  <c r="L854" i="8"/>
  <c r="M854" i="8"/>
  <c r="N854" i="8"/>
  <c r="O854" i="8"/>
  <c r="R854" i="8"/>
  <c r="K855" i="8"/>
  <c r="L855" i="8"/>
  <c r="M855" i="8"/>
  <c r="N855" i="8"/>
  <c r="O855" i="8"/>
  <c r="R855" i="8"/>
  <c r="K856" i="8"/>
  <c r="L856" i="8"/>
  <c r="M856" i="8"/>
  <c r="N856" i="8"/>
  <c r="O856" i="8"/>
  <c r="R856" i="8"/>
  <c r="K857" i="8"/>
  <c r="L857" i="8"/>
  <c r="M857" i="8"/>
  <c r="N857" i="8"/>
  <c r="O857" i="8"/>
  <c r="R857" i="8"/>
  <c r="K858" i="8"/>
  <c r="L858" i="8"/>
  <c r="M858" i="8"/>
  <c r="N858" i="8"/>
  <c r="O858" i="8"/>
  <c r="R858" i="8"/>
  <c r="K859" i="8"/>
  <c r="L859" i="8"/>
  <c r="M859" i="8"/>
  <c r="N859" i="8"/>
  <c r="O859" i="8"/>
  <c r="R859" i="8"/>
  <c r="K860" i="8"/>
  <c r="L860" i="8"/>
  <c r="M860" i="8"/>
  <c r="N860" i="8"/>
  <c r="O860" i="8"/>
  <c r="R860" i="8"/>
  <c r="K861" i="8"/>
  <c r="L861" i="8"/>
  <c r="M861" i="8"/>
  <c r="N861" i="8"/>
  <c r="O861" i="8"/>
  <c r="R861" i="8"/>
  <c r="K862" i="8"/>
  <c r="L862" i="8"/>
  <c r="M862" i="8"/>
  <c r="N862" i="8"/>
  <c r="O862" i="8"/>
  <c r="R862" i="8"/>
  <c r="K863" i="8"/>
  <c r="L863" i="8"/>
  <c r="M863" i="8"/>
  <c r="N863" i="8"/>
  <c r="O863" i="8"/>
  <c r="R863" i="8"/>
  <c r="K864" i="8"/>
  <c r="L864" i="8"/>
  <c r="M864" i="8"/>
  <c r="N864" i="8"/>
  <c r="O864" i="8"/>
  <c r="R864" i="8"/>
  <c r="K865" i="8"/>
  <c r="L865" i="8"/>
  <c r="M865" i="8"/>
  <c r="N865" i="8"/>
  <c r="O865" i="8"/>
  <c r="R865" i="8"/>
  <c r="K866" i="8"/>
  <c r="L866" i="8"/>
  <c r="M866" i="8"/>
  <c r="N866" i="8"/>
  <c r="O866" i="8"/>
  <c r="R866" i="8"/>
  <c r="K867" i="8"/>
  <c r="L867" i="8"/>
  <c r="M867" i="8"/>
  <c r="N867" i="8"/>
  <c r="O867" i="8"/>
  <c r="R867" i="8"/>
  <c r="K868" i="8"/>
  <c r="L868" i="8"/>
  <c r="M868" i="8"/>
  <c r="N868" i="8"/>
  <c r="O868" i="8"/>
  <c r="R868" i="8"/>
  <c r="K869" i="8"/>
  <c r="L869" i="8"/>
  <c r="M869" i="8"/>
  <c r="N869" i="8"/>
  <c r="O869" i="8"/>
  <c r="R869" i="8"/>
  <c r="K870" i="8"/>
  <c r="L870" i="8"/>
  <c r="M870" i="8"/>
  <c r="N870" i="8"/>
  <c r="O870" i="8"/>
  <c r="R870" i="8"/>
  <c r="K871" i="8"/>
  <c r="L871" i="8"/>
  <c r="M871" i="8"/>
  <c r="N871" i="8"/>
  <c r="O871" i="8"/>
  <c r="R871" i="8"/>
  <c r="K872" i="8"/>
  <c r="L872" i="8"/>
  <c r="M872" i="8"/>
  <c r="N872" i="8"/>
  <c r="O872" i="8"/>
  <c r="R872" i="8"/>
  <c r="K873" i="8"/>
  <c r="L873" i="8"/>
  <c r="M873" i="8"/>
  <c r="N873" i="8"/>
  <c r="O873" i="8"/>
  <c r="R873" i="8"/>
  <c r="K874" i="8"/>
  <c r="L874" i="8"/>
  <c r="M874" i="8"/>
  <c r="N874" i="8"/>
  <c r="O874" i="8"/>
  <c r="R874" i="8"/>
  <c r="K875" i="8"/>
  <c r="L875" i="8"/>
  <c r="M875" i="8"/>
  <c r="N875" i="8"/>
  <c r="O875" i="8"/>
  <c r="R875" i="8"/>
  <c r="K876" i="8"/>
  <c r="L876" i="8"/>
  <c r="M876" i="8"/>
  <c r="N876" i="8"/>
  <c r="O876" i="8"/>
  <c r="R876" i="8"/>
  <c r="K877" i="8"/>
  <c r="L877" i="8"/>
  <c r="M877" i="8"/>
  <c r="N877" i="8"/>
  <c r="O877" i="8"/>
  <c r="R877" i="8"/>
  <c r="K878" i="8"/>
  <c r="L878" i="8"/>
  <c r="M878" i="8"/>
  <c r="N878" i="8"/>
  <c r="O878" i="8"/>
  <c r="R878" i="8"/>
  <c r="K879" i="8"/>
  <c r="L879" i="8"/>
  <c r="M879" i="8"/>
  <c r="N879" i="8"/>
  <c r="O879" i="8"/>
  <c r="R879" i="8"/>
  <c r="K880" i="8"/>
  <c r="L880" i="8"/>
  <c r="M880" i="8"/>
  <c r="N880" i="8"/>
  <c r="O880" i="8"/>
  <c r="R880" i="8"/>
  <c r="K881" i="8"/>
  <c r="L881" i="8"/>
  <c r="M881" i="8"/>
  <c r="N881" i="8"/>
  <c r="O881" i="8"/>
  <c r="R881" i="8"/>
  <c r="K882" i="8"/>
  <c r="L882" i="8"/>
  <c r="M882" i="8"/>
  <c r="N882" i="8"/>
  <c r="O882" i="8"/>
  <c r="R882" i="8"/>
  <c r="K883" i="8"/>
  <c r="L883" i="8"/>
  <c r="M883" i="8"/>
  <c r="N883" i="8"/>
  <c r="O883" i="8"/>
  <c r="R883" i="8"/>
  <c r="K884" i="8"/>
  <c r="L884" i="8"/>
  <c r="M884" i="8"/>
  <c r="N884" i="8"/>
  <c r="O884" i="8"/>
  <c r="R884" i="8"/>
  <c r="K885" i="8"/>
  <c r="L885" i="8"/>
  <c r="M885" i="8"/>
  <c r="N885" i="8"/>
  <c r="O885" i="8"/>
  <c r="R885" i="8"/>
  <c r="K886" i="8"/>
  <c r="L886" i="8"/>
  <c r="M886" i="8"/>
  <c r="N886" i="8"/>
  <c r="O886" i="8"/>
  <c r="R886" i="8"/>
  <c r="K887" i="8"/>
  <c r="L887" i="8"/>
  <c r="M887" i="8"/>
  <c r="N887" i="8"/>
  <c r="O887" i="8"/>
  <c r="R887" i="8"/>
  <c r="K888" i="8"/>
  <c r="L888" i="8"/>
  <c r="M888" i="8"/>
  <c r="N888" i="8"/>
  <c r="O888" i="8"/>
  <c r="R888" i="8"/>
  <c r="K889" i="8"/>
  <c r="L889" i="8"/>
  <c r="M889" i="8"/>
  <c r="N889" i="8"/>
  <c r="O889" i="8"/>
  <c r="R889" i="8"/>
  <c r="K890" i="8"/>
  <c r="L890" i="8"/>
  <c r="M890" i="8"/>
  <c r="N890" i="8"/>
  <c r="O890" i="8"/>
  <c r="R890" i="8"/>
  <c r="K891" i="8"/>
  <c r="L891" i="8"/>
  <c r="M891" i="8"/>
  <c r="N891" i="8"/>
  <c r="O891" i="8"/>
  <c r="R891" i="8"/>
  <c r="K892" i="8"/>
  <c r="L892" i="8"/>
  <c r="M892" i="8"/>
  <c r="N892" i="8"/>
  <c r="O892" i="8"/>
  <c r="R892" i="8"/>
  <c r="K893" i="8"/>
  <c r="L893" i="8"/>
  <c r="M893" i="8"/>
  <c r="N893" i="8"/>
  <c r="O893" i="8"/>
  <c r="R893" i="8"/>
  <c r="K894" i="8"/>
  <c r="L894" i="8"/>
  <c r="M894" i="8"/>
  <c r="N894" i="8"/>
  <c r="O894" i="8"/>
  <c r="R894" i="8"/>
  <c r="K895" i="8"/>
  <c r="L895" i="8"/>
  <c r="M895" i="8"/>
  <c r="N895" i="8"/>
  <c r="O895" i="8"/>
  <c r="R895" i="8"/>
  <c r="K896" i="8"/>
  <c r="L896" i="8"/>
  <c r="M896" i="8"/>
  <c r="N896" i="8"/>
  <c r="O896" i="8"/>
  <c r="R896" i="8"/>
  <c r="K897" i="8"/>
  <c r="L897" i="8"/>
  <c r="M897" i="8"/>
  <c r="N897" i="8"/>
  <c r="O897" i="8"/>
  <c r="R897" i="8"/>
  <c r="K898" i="8"/>
  <c r="L898" i="8"/>
  <c r="M898" i="8"/>
  <c r="N898" i="8"/>
  <c r="O898" i="8"/>
  <c r="R898" i="8"/>
  <c r="K899" i="8"/>
  <c r="L899" i="8"/>
  <c r="M899" i="8"/>
  <c r="N899" i="8"/>
  <c r="O899" i="8"/>
  <c r="R899" i="8"/>
  <c r="K900" i="8"/>
  <c r="L900" i="8"/>
  <c r="M900" i="8"/>
  <c r="N900" i="8"/>
  <c r="O900" i="8"/>
  <c r="R900" i="8"/>
  <c r="K901" i="8"/>
  <c r="L901" i="8"/>
  <c r="M901" i="8"/>
  <c r="N901" i="8"/>
  <c r="O901" i="8"/>
  <c r="R901" i="8"/>
  <c r="K902" i="8"/>
  <c r="L902" i="8"/>
  <c r="M902" i="8"/>
  <c r="N902" i="8"/>
  <c r="O902" i="8"/>
  <c r="R902" i="8"/>
  <c r="K903" i="8"/>
  <c r="L903" i="8"/>
  <c r="M903" i="8"/>
  <c r="N903" i="8"/>
  <c r="O903" i="8"/>
  <c r="R903" i="8"/>
  <c r="K904" i="8"/>
  <c r="L904" i="8"/>
  <c r="M904" i="8"/>
  <c r="N904" i="8"/>
  <c r="O904" i="8"/>
  <c r="R904" i="8"/>
  <c r="K905" i="8"/>
  <c r="L905" i="8"/>
  <c r="M905" i="8"/>
  <c r="N905" i="8"/>
  <c r="O905" i="8"/>
  <c r="R905" i="8"/>
  <c r="K906" i="8"/>
  <c r="L906" i="8"/>
  <c r="M906" i="8"/>
  <c r="N906" i="8"/>
  <c r="O906" i="8"/>
  <c r="R906" i="8"/>
  <c r="K907" i="8"/>
  <c r="L907" i="8"/>
  <c r="M907" i="8"/>
  <c r="N907" i="8"/>
  <c r="O907" i="8"/>
  <c r="R907" i="8"/>
  <c r="K908" i="8"/>
  <c r="L908" i="8"/>
  <c r="M908" i="8"/>
  <c r="N908" i="8"/>
  <c r="O908" i="8"/>
  <c r="R908" i="8"/>
  <c r="K909" i="8"/>
  <c r="L909" i="8"/>
  <c r="M909" i="8"/>
  <c r="N909" i="8"/>
  <c r="O909" i="8"/>
  <c r="R909" i="8"/>
  <c r="K910" i="8"/>
  <c r="L910" i="8"/>
  <c r="M910" i="8"/>
  <c r="N910" i="8"/>
  <c r="O910" i="8"/>
  <c r="R910" i="8"/>
  <c r="K911" i="8"/>
  <c r="L911" i="8"/>
  <c r="M911" i="8"/>
  <c r="N911" i="8"/>
  <c r="O911" i="8"/>
  <c r="R911" i="8"/>
  <c r="K912" i="8"/>
  <c r="L912" i="8"/>
  <c r="M912" i="8"/>
  <c r="N912" i="8"/>
  <c r="O912" i="8"/>
  <c r="R912" i="8"/>
  <c r="K913" i="8"/>
  <c r="L913" i="8"/>
  <c r="M913" i="8"/>
  <c r="N913" i="8"/>
  <c r="O913" i="8"/>
  <c r="R913" i="8"/>
  <c r="K914" i="8"/>
  <c r="L914" i="8"/>
  <c r="M914" i="8"/>
  <c r="N914" i="8"/>
  <c r="O914" i="8"/>
  <c r="R914" i="8"/>
  <c r="K915" i="8"/>
  <c r="L915" i="8"/>
  <c r="M915" i="8"/>
  <c r="N915" i="8"/>
  <c r="O915" i="8"/>
  <c r="R915" i="8"/>
  <c r="K916" i="8"/>
  <c r="L916" i="8"/>
  <c r="M916" i="8"/>
  <c r="N916" i="8"/>
  <c r="O916" i="8"/>
  <c r="R916" i="8"/>
  <c r="K917" i="8"/>
  <c r="L917" i="8"/>
  <c r="M917" i="8"/>
  <c r="N917" i="8"/>
  <c r="O917" i="8"/>
  <c r="R917" i="8"/>
  <c r="K918" i="8"/>
  <c r="L918" i="8"/>
  <c r="M918" i="8"/>
  <c r="N918" i="8"/>
  <c r="O918" i="8"/>
  <c r="R918" i="8"/>
  <c r="K919" i="8"/>
  <c r="L919" i="8"/>
  <c r="M919" i="8"/>
  <c r="N919" i="8"/>
  <c r="O919" i="8"/>
  <c r="R919" i="8"/>
  <c r="K920" i="8"/>
  <c r="L920" i="8"/>
  <c r="M920" i="8"/>
  <c r="N920" i="8"/>
  <c r="O920" i="8"/>
  <c r="R920" i="8"/>
  <c r="K921" i="8"/>
  <c r="L921" i="8"/>
  <c r="M921" i="8"/>
  <c r="N921" i="8"/>
  <c r="O921" i="8"/>
  <c r="R921" i="8"/>
  <c r="K922" i="8"/>
  <c r="L922" i="8"/>
  <c r="M922" i="8"/>
  <c r="N922" i="8"/>
  <c r="O922" i="8"/>
  <c r="R922" i="8"/>
  <c r="K923" i="8"/>
  <c r="L923" i="8"/>
  <c r="M923" i="8"/>
  <c r="N923" i="8"/>
  <c r="O923" i="8"/>
  <c r="R923" i="8"/>
  <c r="K924" i="8"/>
  <c r="L924" i="8"/>
  <c r="M924" i="8"/>
  <c r="N924" i="8"/>
  <c r="O924" i="8"/>
  <c r="R924" i="8"/>
  <c r="K925" i="8"/>
  <c r="L925" i="8"/>
  <c r="M925" i="8"/>
  <c r="N925" i="8"/>
  <c r="O925" i="8"/>
  <c r="R925" i="8"/>
  <c r="K926" i="8"/>
  <c r="L926" i="8"/>
  <c r="M926" i="8"/>
  <c r="N926" i="8"/>
  <c r="O926" i="8"/>
  <c r="R926" i="8"/>
  <c r="K927" i="8"/>
  <c r="L927" i="8"/>
  <c r="M927" i="8"/>
  <c r="N927" i="8"/>
  <c r="O927" i="8"/>
  <c r="R927" i="8"/>
  <c r="K928" i="8"/>
  <c r="L928" i="8"/>
  <c r="M928" i="8"/>
  <c r="N928" i="8"/>
  <c r="O928" i="8"/>
  <c r="R928" i="8"/>
  <c r="K929" i="8"/>
  <c r="L929" i="8"/>
  <c r="M929" i="8"/>
  <c r="N929" i="8"/>
  <c r="O929" i="8"/>
  <c r="R929" i="8"/>
  <c r="K930" i="8"/>
  <c r="L930" i="8"/>
  <c r="M930" i="8"/>
  <c r="N930" i="8"/>
  <c r="O930" i="8"/>
  <c r="R930" i="8"/>
  <c r="K931" i="8"/>
  <c r="L931" i="8"/>
  <c r="M931" i="8"/>
  <c r="N931" i="8"/>
  <c r="O931" i="8"/>
  <c r="R931" i="8"/>
  <c r="K932" i="8"/>
  <c r="L932" i="8"/>
  <c r="M932" i="8"/>
  <c r="N932" i="8"/>
  <c r="O932" i="8"/>
  <c r="R932" i="8"/>
  <c r="K933" i="8"/>
  <c r="L933" i="8"/>
  <c r="M933" i="8"/>
  <c r="N933" i="8"/>
  <c r="O933" i="8"/>
  <c r="R933" i="8"/>
  <c r="K934" i="8"/>
  <c r="L934" i="8"/>
  <c r="M934" i="8"/>
  <c r="N934" i="8"/>
  <c r="O934" i="8"/>
  <c r="R934" i="8"/>
  <c r="K935" i="8"/>
  <c r="L935" i="8"/>
  <c r="M935" i="8"/>
  <c r="N935" i="8"/>
  <c r="O935" i="8"/>
  <c r="R935" i="8"/>
  <c r="K936" i="8"/>
  <c r="L936" i="8"/>
  <c r="M936" i="8"/>
  <c r="N936" i="8"/>
  <c r="O936" i="8"/>
  <c r="R936" i="8"/>
  <c r="K937" i="8"/>
  <c r="L937" i="8"/>
  <c r="M937" i="8"/>
  <c r="N937" i="8"/>
  <c r="O937" i="8"/>
  <c r="R937" i="8"/>
  <c r="K938" i="8"/>
  <c r="L938" i="8"/>
  <c r="M938" i="8"/>
  <c r="N938" i="8"/>
  <c r="O938" i="8"/>
  <c r="R938" i="8"/>
  <c r="K939" i="8"/>
  <c r="L939" i="8"/>
  <c r="M939" i="8"/>
  <c r="N939" i="8"/>
  <c r="O939" i="8"/>
  <c r="R939" i="8"/>
  <c r="K940" i="8"/>
  <c r="L940" i="8"/>
  <c r="M940" i="8"/>
  <c r="N940" i="8"/>
  <c r="O940" i="8"/>
  <c r="R940" i="8"/>
  <c r="K941" i="8"/>
  <c r="L941" i="8"/>
  <c r="M941" i="8"/>
  <c r="N941" i="8"/>
  <c r="O941" i="8"/>
  <c r="R941" i="8"/>
  <c r="K942" i="8"/>
  <c r="L942" i="8"/>
  <c r="M942" i="8"/>
  <c r="N942" i="8"/>
  <c r="O942" i="8"/>
  <c r="R942" i="8"/>
  <c r="K943" i="8"/>
  <c r="L943" i="8"/>
  <c r="M943" i="8"/>
  <c r="N943" i="8"/>
  <c r="O943" i="8"/>
  <c r="R943" i="8"/>
  <c r="K944" i="8"/>
  <c r="L944" i="8"/>
  <c r="M944" i="8"/>
  <c r="N944" i="8"/>
  <c r="O944" i="8"/>
  <c r="R944" i="8"/>
  <c r="K945" i="8"/>
  <c r="L945" i="8"/>
  <c r="M945" i="8"/>
  <c r="N945" i="8"/>
  <c r="O945" i="8"/>
  <c r="R945" i="8"/>
  <c r="K946" i="8"/>
  <c r="L946" i="8"/>
  <c r="M946" i="8"/>
  <c r="N946" i="8"/>
  <c r="O946" i="8"/>
  <c r="R946" i="8"/>
  <c r="K947" i="8"/>
  <c r="L947" i="8"/>
  <c r="M947" i="8"/>
  <c r="N947" i="8"/>
  <c r="O947" i="8"/>
  <c r="R947" i="8"/>
  <c r="K948" i="8"/>
  <c r="L948" i="8"/>
  <c r="M948" i="8"/>
  <c r="N948" i="8"/>
  <c r="O948" i="8"/>
  <c r="R948" i="8"/>
  <c r="K949" i="8"/>
  <c r="L949" i="8"/>
  <c r="M949" i="8"/>
  <c r="N949" i="8"/>
  <c r="O949" i="8"/>
  <c r="R949" i="8"/>
  <c r="K950" i="8"/>
  <c r="L950" i="8"/>
  <c r="M950" i="8"/>
  <c r="N950" i="8"/>
  <c r="O950" i="8"/>
  <c r="R950" i="8"/>
  <c r="K951" i="8"/>
  <c r="L951" i="8"/>
  <c r="M951" i="8"/>
  <c r="N951" i="8"/>
  <c r="O951" i="8"/>
  <c r="R951" i="8"/>
  <c r="K952" i="8"/>
  <c r="L952" i="8"/>
  <c r="M952" i="8"/>
  <c r="N952" i="8"/>
  <c r="O952" i="8"/>
  <c r="R952" i="8"/>
  <c r="K953" i="8"/>
  <c r="L953" i="8"/>
  <c r="M953" i="8"/>
  <c r="N953" i="8"/>
  <c r="O953" i="8"/>
  <c r="R953" i="8"/>
  <c r="K954" i="8"/>
  <c r="L954" i="8"/>
  <c r="M954" i="8"/>
  <c r="N954" i="8"/>
  <c r="O954" i="8"/>
  <c r="R954" i="8"/>
  <c r="K955" i="8"/>
  <c r="L955" i="8"/>
  <c r="M955" i="8"/>
  <c r="N955" i="8"/>
  <c r="O955" i="8"/>
  <c r="R955" i="8"/>
  <c r="K956" i="8"/>
  <c r="L956" i="8"/>
  <c r="M956" i="8"/>
  <c r="N956" i="8"/>
  <c r="O956" i="8"/>
  <c r="R956" i="8"/>
  <c r="K957" i="8"/>
  <c r="L957" i="8"/>
  <c r="M957" i="8"/>
  <c r="N957" i="8"/>
  <c r="O957" i="8"/>
  <c r="R957" i="8"/>
  <c r="K958" i="8"/>
  <c r="L958" i="8"/>
  <c r="M958" i="8"/>
  <c r="N958" i="8"/>
  <c r="O958" i="8"/>
  <c r="R958" i="8"/>
  <c r="K959" i="8"/>
  <c r="L959" i="8"/>
  <c r="M959" i="8"/>
  <c r="N959" i="8"/>
  <c r="O959" i="8"/>
  <c r="R959" i="8"/>
  <c r="K960" i="8"/>
  <c r="L960" i="8"/>
  <c r="M960" i="8"/>
  <c r="N960" i="8"/>
  <c r="O960" i="8"/>
  <c r="R960" i="8"/>
  <c r="K961" i="8"/>
  <c r="L961" i="8"/>
  <c r="M961" i="8"/>
  <c r="N961" i="8"/>
  <c r="O961" i="8"/>
  <c r="R961" i="8"/>
  <c r="K962" i="8"/>
  <c r="L962" i="8"/>
  <c r="M962" i="8"/>
  <c r="N962" i="8"/>
  <c r="O962" i="8"/>
  <c r="R962" i="8"/>
  <c r="K963" i="8"/>
  <c r="L963" i="8"/>
  <c r="M963" i="8"/>
  <c r="N963" i="8"/>
  <c r="O963" i="8"/>
  <c r="R963" i="8"/>
  <c r="K964" i="8"/>
  <c r="L964" i="8"/>
  <c r="M964" i="8"/>
  <c r="N964" i="8"/>
  <c r="O964" i="8"/>
  <c r="R964" i="8"/>
  <c r="K965" i="8"/>
  <c r="L965" i="8"/>
  <c r="M965" i="8"/>
  <c r="N965" i="8"/>
  <c r="O965" i="8"/>
  <c r="R965" i="8"/>
  <c r="K966" i="8"/>
  <c r="L966" i="8"/>
  <c r="M966" i="8"/>
  <c r="N966" i="8"/>
  <c r="O966" i="8"/>
  <c r="R966" i="8"/>
  <c r="K967" i="8"/>
  <c r="L967" i="8"/>
  <c r="M967" i="8"/>
  <c r="N967" i="8"/>
  <c r="O967" i="8"/>
  <c r="R967" i="8"/>
  <c r="K968" i="8"/>
  <c r="L968" i="8"/>
  <c r="M968" i="8"/>
  <c r="N968" i="8"/>
  <c r="O968" i="8"/>
  <c r="R968" i="8"/>
  <c r="K969" i="8"/>
  <c r="L969" i="8"/>
  <c r="M969" i="8"/>
  <c r="N969" i="8"/>
  <c r="O969" i="8"/>
  <c r="R969" i="8"/>
  <c r="K970" i="8"/>
  <c r="L970" i="8"/>
  <c r="M970" i="8"/>
  <c r="N970" i="8"/>
  <c r="O970" i="8"/>
  <c r="R970" i="8"/>
  <c r="K971" i="8"/>
  <c r="L971" i="8"/>
  <c r="M971" i="8"/>
  <c r="N971" i="8"/>
  <c r="O971" i="8"/>
  <c r="R971" i="8"/>
  <c r="K972" i="8"/>
  <c r="L972" i="8"/>
  <c r="M972" i="8"/>
  <c r="N972" i="8"/>
  <c r="O972" i="8"/>
  <c r="R972" i="8"/>
  <c r="K973" i="8"/>
  <c r="L973" i="8"/>
  <c r="M973" i="8"/>
  <c r="N973" i="8"/>
  <c r="O973" i="8"/>
  <c r="R973" i="8"/>
  <c r="K974" i="8"/>
  <c r="L974" i="8"/>
  <c r="M974" i="8"/>
  <c r="N974" i="8"/>
  <c r="O974" i="8"/>
  <c r="R974" i="8"/>
  <c r="K975" i="8"/>
  <c r="L975" i="8"/>
  <c r="M975" i="8"/>
  <c r="N975" i="8"/>
  <c r="O975" i="8"/>
  <c r="R975" i="8"/>
  <c r="K976" i="8"/>
  <c r="L976" i="8"/>
  <c r="M976" i="8"/>
  <c r="N976" i="8"/>
  <c r="O976" i="8"/>
  <c r="R976" i="8"/>
  <c r="K977" i="8"/>
  <c r="L977" i="8"/>
  <c r="M977" i="8"/>
  <c r="N977" i="8"/>
  <c r="O977" i="8"/>
  <c r="R977" i="8"/>
  <c r="K978" i="8"/>
  <c r="L978" i="8"/>
  <c r="M978" i="8"/>
  <c r="N978" i="8"/>
  <c r="O978" i="8"/>
  <c r="R978" i="8"/>
  <c r="K979" i="8"/>
  <c r="L979" i="8"/>
  <c r="M979" i="8"/>
  <c r="N979" i="8"/>
  <c r="O979" i="8"/>
  <c r="R979" i="8"/>
  <c r="K980" i="8"/>
  <c r="L980" i="8"/>
  <c r="M980" i="8"/>
  <c r="N980" i="8"/>
  <c r="O980" i="8"/>
  <c r="R980" i="8"/>
  <c r="K981" i="8"/>
  <c r="L981" i="8"/>
  <c r="M981" i="8"/>
  <c r="N981" i="8"/>
  <c r="O981" i="8"/>
  <c r="R981" i="8"/>
  <c r="K982" i="8"/>
  <c r="L982" i="8"/>
  <c r="M982" i="8"/>
  <c r="N982" i="8"/>
  <c r="O982" i="8"/>
  <c r="R982" i="8"/>
  <c r="K983" i="8"/>
  <c r="L983" i="8"/>
  <c r="M983" i="8"/>
  <c r="N983" i="8"/>
  <c r="O983" i="8"/>
  <c r="R983" i="8"/>
  <c r="K984" i="8"/>
  <c r="L984" i="8"/>
  <c r="M984" i="8"/>
  <c r="N984" i="8"/>
  <c r="O984" i="8"/>
  <c r="R984" i="8"/>
  <c r="K985" i="8"/>
  <c r="L985" i="8"/>
  <c r="M985" i="8"/>
  <c r="N985" i="8"/>
  <c r="O985" i="8"/>
  <c r="R985" i="8"/>
  <c r="K986" i="8"/>
  <c r="L986" i="8"/>
  <c r="M986" i="8"/>
  <c r="N986" i="8"/>
  <c r="O986" i="8"/>
  <c r="R986" i="8"/>
  <c r="K987" i="8"/>
  <c r="L987" i="8"/>
  <c r="M987" i="8"/>
  <c r="N987" i="8"/>
  <c r="O987" i="8"/>
  <c r="R987" i="8"/>
  <c r="K988" i="8"/>
  <c r="L988" i="8"/>
  <c r="M988" i="8"/>
  <c r="N988" i="8"/>
  <c r="O988" i="8"/>
  <c r="R988" i="8"/>
  <c r="K989" i="8"/>
  <c r="L989" i="8"/>
  <c r="M989" i="8"/>
  <c r="N989" i="8"/>
  <c r="O989" i="8"/>
  <c r="R989" i="8"/>
  <c r="K990" i="8"/>
  <c r="L990" i="8"/>
  <c r="M990" i="8"/>
  <c r="N990" i="8"/>
  <c r="O990" i="8"/>
  <c r="R990" i="8"/>
  <c r="K991" i="8"/>
  <c r="L991" i="8"/>
  <c r="M991" i="8"/>
  <c r="N991" i="8"/>
  <c r="O991" i="8"/>
  <c r="R991" i="8"/>
  <c r="K992" i="8"/>
  <c r="L992" i="8"/>
  <c r="M992" i="8"/>
  <c r="N992" i="8"/>
  <c r="O992" i="8"/>
  <c r="R992" i="8"/>
  <c r="K993" i="8"/>
  <c r="L993" i="8"/>
  <c r="M993" i="8"/>
  <c r="N993" i="8"/>
  <c r="O993" i="8"/>
  <c r="R993" i="8"/>
  <c r="K994" i="8"/>
  <c r="L994" i="8"/>
  <c r="M994" i="8"/>
  <c r="N994" i="8"/>
  <c r="O994" i="8"/>
  <c r="R994" i="8"/>
  <c r="K995" i="8"/>
  <c r="L995" i="8"/>
  <c r="M995" i="8"/>
  <c r="N995" i="8"/>
  <c r="O995" i="8"/>
  <c r="R995" i="8"/>
  <c r="K996" i="8"/>
  <c r="L996" i="8"/>
  <c r="M996" i="8"/>
  <c r="N996" i="8"/>
  <c r="O996" i="8"/>
  <c r="R996" i="8"/>
  <c r="K997" i="8"/>
  <c r="L997" i="8"/>
  <c r="M997" i="8"/>
  <c r="N997" i="8"/>
  <c r="O997" i="8"/>
  <c r="R997" i="8"/>
  <c r="K998" i="8"/>
  <c r="L998" i="8"/>
  <c r="M998" i="8"/>
  <c r="N998" i="8"/>
  <c r="O998" i="8"/>
  <c r="R998" i="8"/>
  <c r="K999" i="8"/>
  <c r="L999" i="8"/>
  <c r="M999" i="8"/>
  <c r="N999" i="8"/>
  <c r="O999" i="8"/>
  <c r="R999" i="8"/>
  <c r="K1000" i="8"/>
  <c r="L1000" i="8"/>
  <c r="M1000" i="8"/>
  <c r="N1000" i="8"/>
  <c r="O1000" i="8"/>
  <c r="R1000" i="8"/>
  <c r="K1001" i="8"/>
  <c r="L1001" i="8"/>
  <c r="M1001" i="8"/>
  <c r="N1001" i="8"/>
  <c r="O1001" i="8"/>
  <c r="R1001"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H18" i="8"/>
  <c r="R18" i="8" s="1"/>
  <c r="H19" i="8"/>
  <c r="R19" i="8" s="1"/>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H58" i="8"/>
  <c r="H59" i="8"/>
  <c r="H60" i="8"/>
  <c r="H61" i="8"/>
  <c r="H62" i="8"/>
  <c r="H63" i="8"/>
  <c r="H64" i="8"/>
  <c r="H65" i="8"/>
  <c r="H66" i="8"/>
  <c r="H67" i="8"/>
  <c r="H68" i="8"/>
  <c r="H69" i="8"/>
  <c r="H70" i="8"/>
  <c r="H71" i="8"/>
  <c r="H72" i="8"/>
  <c r="H73" i="8"/>
  <c r="H74" i="8"/>
  <c r="H75" i="8"/>
  <c r="H76" i="8"/>
  <c r="H77" i="8"/>
  <c r="H78" i="8"/>
  <c r="H79" i="8"/>
  <c r="H80" i="8"/>
  <c r="H81" i="8"/>
  <c r="H82" i="8"/>
  <c r="H83" i="8"/>
  <c r="H84" i="8"/>
  <c r="H85" i="8"/>
  <c r="H86" i="8"/>
  <c r="H87" i="8"/>
  <c r="H88" i="8"/>
  <c r="H89" i="8"/>
  <c r="H90" i="8"/>
  <c r="H91" i="8"/>
  <c r="H92" i="8"/>
  <c r="H93" i="8"/>
  <c r="H94" i="8"/>
  <c r="H95" i="8"/>
  <c r="H96" i="8"/>
  <c r="H97" i="8"/>
  <c r="H98" i="8"/>
  <c r="H99" i="8"/>
  <c r="H100" i="8"/>
  <c r="H101" i="8"/>
  <c r="H102" i="8"/>
  <c r="H103" i="8"/>
  <c r="H104" i="8"/>
  <c r="H105" i="8"/>
  <c r="H106" i="8"/>
  <c r="H107" i="8"/>
  <c r="H108" i="8"/>
  <c r="H109" i="8"/>
  <c r="H110" i="8"/>
  <c r="H111" i="8"/>
  <c r="H112" i="8"/>
  <c r="H113" i="8"/>
  <c r="H114" i="8"/>
  <c r="H115" i="8"/>
  <c r="H116" i="8"/>
  <c r="H117" i="8"/>
  <c r="H118" i="8"/>
  <c r="H119" i="8"/>
  <c r="H120" i="8"/>
  <c r="H121" i="8"/>
  <c r="H122" i="8"/>
  <c r="H123" i="8"/>
  <c r="H124" i="8"/>
  <c r="H125" i="8"/>
  <c r="H126" i="8"/>
  <c r="H127" i="8"/>
  <c r="H128" i="8"/>
  <c r="H129" i="8"/>
  <c r="H130" i="8"/>
  <c r="H131" i="8"/>
  <c r="H132" i="8"/>
  <c r="H133" i="8"/>
  <c r="H134" i="8"/>
  <c r="H135" i="8"/>
  <c r="H136" i="8"/>
  <c r="H137" i="8"/>
  <c r="H138" i="8"/>
  <c r="H139" i="8"/>
  <c r="H140" i="8"/>
  <c r="H141" i="8"/>
  <c r="H142" i="8"/>
  <c r="H143" i="8"/>
  <c r="H144" i="8"/>
  <c r="H145" i="8"/>
  <c r="H146" i="8"/>
  <c r="H147" i="8"/>
  <c r="H148" i="8"/>
  <c r="H149" i="8"/>
  <c r="H150" i="8"/>
  <c r="H151" i="8"/>
  <c r="H152" i="8"/>
  <c r="H153" i="8"/>
  <c r="H154" i="8"/>
  <c r="H155" i="8"/>
  <c r="H156" i="8"/>
  <c r="H157" i="8"/>
  <c r="H158" i="8"/>
  <c r="H159" i="8"/>
  <c r="H160" i="8"/>
  <c r="H161" i="8"/>
  <c r="H162" i="8"/>
  <c r="H163" i="8"/>
  <c r="H164" i="8"/>
  <c r="H165" i="8"/>
  <c r="H166" i="8"/>
  <c r="H167" i="8"/>
  <c r="H168" i="8"/>
  <c r="H169" i="8"/>
  <c r="H170" i="8"/>
  <c r="H171" i="8"/>
  <c r="H172" i="8"/>
  <c r="H173" i="8"/>
  <c r="H174" i="8"/>
  <c r="H175" i="8"/>
  <c r="H176" i="8"/>
  <c r="H177" i="8"/>
  <c r="H178" i="8"/>
  <c r="H179" i="8"/>
  <c r="H180" i="8"/>
  <c r="H181" i="8"/>
  <c r="H182" i="8"/>
  <c r="H183" i="8"/>
  <c r="H184" i="8"/>
  <c r="H185" i="8"/>
  <c r="H186" i="8"/>
  <c r="H187" i="8"/>
  <c r="H188" i="8"/>
  <c r="H189" i="8"/>
  <c r="H190" i="8"/>
  <c r="H191" i="8"/>
  <c r="H192" i="8"/>
  <c r="H193" i="8"/>
  <c r="H194" i="8"/>
  <c r="H195" i="8"/>
  <c r="H196" i="8"/>
  <c r="H197" i="8"/>
  <c r="H198" i="8"/>
  <c r="H199" i="8"/>
  <c r="H200" i="8"/>
  <c r="H201" i="8"/>
  <c r="H202" i="8"/>
  <c r="H203" i="8"/>
  <c r="H204" i="8"/>
  <c r="H205" i="8"/>
  <c r="H206" i="8"/>
  <c r="H207" i="8"/>
  <c r="H208" i="8"/>
  <c r="H209" i="8"/>
  <c r="H210" i="8"/>
  <c r="H211" i="8"/>
  <c r="H212" i="8"/>
  <c r="H213" i="8"/>
  <c r="H214" i="8"/>
  <c r="H215" i="8"/>
  <c r="H216" i="8"/>
  <c r="H217" i="8"/>
  <c r="H218" i="8"/>
  <c r="H219" i="8"/>
  <c r="H220" i="8"/>
  <c r="H221" i="8"/>
  <c r="H222" i="8"/>
  <c r="H223" i="8"/>
  <c r="H224" i="8"/>
  <c r="H225" i="8"/>
  <c r="H226" i="8"/>
  <c r="H227" i="8"/>
  <c r="H228" i="8"/>
  <c r="H229" i="8"/>
  <c r="H230" i="8"/>
  <c r="H231" i="8"/>
  <c r="H232" i="8"/>
  <c r="H233" i="8"/>
  <c r="H234" i="8"/>
  <c r="H235" i="8"/>
  <c r="H236" i="8"/>
  <c r="H237" i="8"/>
  <c r="H238" i="8"/>
  <c r="H239" i="8"/>
  <c r="H240" i="8"/>
  <c r="H241" i="8"/>
  <c r="H242" i="8"/>
  <c r="H243" i="8"/>
  <c r="H244" i="8"/>
  <c r="H245" i="8"/>
  <c r="H246" i="8"/>
  <c r="H247" i="8"/>
  <c r="H248" i="8"/>
  <c r="H249" i="8"/>
  <c r="H250" i="8"/>
  <c r="H251" i="8"/>
  <c r="H252" i="8"/>
  <c r="H253" i="8"/>
  <c r="H254" i="8"/>
  <c r="H255" i="8"/>
  <c r="H256" i="8"/>
  <c r="H257" i="8"/>
  <c r="H258" i="8"/>
  <c r="H259" i="8"/>
  <c r="H260" i="8"/>
  <c r="H261" i="8"/>
  <c r="H262" i="8"/>
  <c r="H263" i="8"/>
  <c r="H264" i="8"/>
  <c r="H265" i="8"/>
  <c r="H266" i="8"/>
  <c r="H267" i="8"/>
  <c r="H268" i="8"/>
  <c r="H269" i="8"/>
  <c r="H270" i="8"/>
  <c r="H271" i="8"/>
  <c r="H272" i="8"/>
  <c r="H273" i="8"/>
  <c r="H274" i="8"/>
  <c r="H275" i="8"/>
  <c r="H276" i="8"/>
  <c r="H277" i="8"/>
  <c r="H278" i="8"/>
  <c r="H279" i="8"/>
  <c r="H280" i="8"/>
  <c r="H281" i="8"/>
  <c r="H282" i="8"/>
  <c r="H283" i="8"/>
  <c r="H284" i="8"/>
  <c r="H285" i="8"/>
  <c r="H286" i="8"/>
  <c r="H287" i="8"/>
  <c r="H288" i="8"/>
  <c r="H289" i="8"/>
  <c r="H290" i="8"/>
  <c r="H291" i="8"/>
  <c r="H292" i="8"/>
  <c r="H293" i="8"/>
  <c r="H294" i="8"/>
  <c r="H295" i="8"/>
  <c r="H296" i="8"/>
  <c r="H297" i="8"/>
  <c r="H298" i="8"/>
  <c r="H299" i="8"/>
  <c r="H300" i="8"/>
  <c r="H301" i="8"/>
  <c r="H302" i="8"/>
  <c r="H303" i="8"/>
  <c r="H304" i="8"/>
  <c r="H305" i="8"/>
  <c r="H306" i="8"/>
  <c r="H307" i="8"/>
  <c r="H308" i="8"/>
  <c r="H309" i="8"/>
  <c r="H310" i="8"/>
  <c r="H311" i="8"/>
  <c r="H312" i="8"/>
  <c r="H313" i="8"/>
  <c r="H314" i="8"/>
  <c r="H315" i="8"/>
  <c r="H316" i="8"/>
  <c r="H317" i="8"/>
  <c r="H318" i="8"/>
  <c r="H319" i="8"/>
  <c r="H320" i="8"/>
  <c r="H321" i="8"/>
  <c r="H322" i="8"/>
  <c r="H323" i="8"/>
  <c r="H324" i="8"/>
  <c r="H325" i="8"/>
  <c r="H326" i="8"/>
  <c r="H327" i="8"/>
  <c r="H328" i="8"/>
  <c r="H329" i="8"/>
  <c r="H330" i="8"/>
  <c r="H331" i="8"/>
  <c r="H332" i="8"/>
  <c r="H333" i="8"/>
  <c r="H334" i="8"/>
  <c r="H335" i="8"/>
  <c r="H336" i="8"/>
  <c r="H337" i="8"/>
  <c r="H338" i="8"/>
  <c r="H339" i="8"/>
  <c r="H340" i="8"/>
  <c r="H341" i="8"/>
  <c r="H342" i="8"/>
  <c r="H343" i="8"/>
  <c r="H344" i="8"/>
  <c r="H345" i="8"/>
  <c r="H346" i="8"/>
  <c r="H347" i="8"/>
  <c r="H348" i="8"/>
  <c r="H349" i="8"/>
  <c r="H350" i="8"/>
  <c r="H351" i="8"/>
  <c r="H352" i="8"/>
  <c r="H353" i="8"/>
  <c r="H354" i="8"/>
  <c r="H355" i="8"/>
  <c r="H356" i="8"/>
  <c r="H357" i="8"/>
  <c r="H358" i="8"/>
  <c r="H359" i="8"/>
  <c r="H360" i="8"/>
  <c r="H361" i="8"/>
  <c r="H362" i="8"/>
  <c r="H363" i="8"/>
  <c r="H364" i="8"/>
  <c r="H365" i="8"/>
  <c r="H366" i="8"/>
  <c r="H367" i="8"/>
  <c r="H368" i="8"/>
  <c r="H369" i="8"/>
  <c r="H370" i="8"/>
  <c r="H371" i="8"/>
  <c r="H372" i="8"/>
  <c r="H373" i="8"/>
  <c r="H374" i="8"/>
  <c r="H375" i="8"/>
  <c r="H376" i="8"/>
  <c r="H377" i="8"/>
  <c r="H378" i="8"/>
  <c r="H379" i="8"/>
  <c r="H380" i="8"/>
  <c r="H381" i="8"/>
  <c r="H382" i="8"/>
  <c r="H383" i="8"/>
  <c r="H384" i="8"/>
  <c r="H385" i="8"/>
  <c r="H386" i="8"/>
  <c r="H387" i="8"/>
  <c r="H388" i="8"/>
  <c r="H389" i="8"/>
  <c r="H390" i="8"/>
  <c r="H391" i="8"/>
  <c r="H392" i="8"/>
  <c r="H393" i="8"/>
  <c r="H394" i="8"/>
  <c r="H395" i="8"/>
  <c r="H396" i="8"/>
  <c r="H397" i="8"/>
  <c r="H398" i="8"/>
  <c r="H399" i="8"/>
  <c r="H400" i="8"/>
  <c r="H401" i="8"/>
  <c r="H402" i="8"/>
  <c r="H403" i="8"/>
  <c r="H404" i="8"/>
  <c r="H405" i="8"/>
  <c r="H406" i="8"/>
  <c r="H407" i="8"/>
  <c r="H408" i="8"/>
  <c r="H409" i="8"/>
  <c r="H410" i="8"/>
  <c r="H411" i="8"/>
  <c r="H412" i="8"/>
  <c r="H413" i="8"/>
  <c r="H414" i="8"/>
  <c r="H415" i="8"/>
  <c r="H416" i="8"/>
  <c r="H417" i="8"/>
  <c r="H418" i="8"/>
  <c r="H419" i="8"/>
  <c r="H420" i="8"/>
  <c r="H421" i="8"/>
  <c r="H422" i="8"/>
  <c r="H423" i="8"/>
  <c r="H424" i="8"/>
  <c r="H425" i="8"/>
  <c r="H426" i="8"/>
  <c r="H427" i="8"/>
  <c r="H428" i="8"/>
  <c r="H429" i="8"/>
  <c r="H430" i="8"/>
  <c r="H431" i="8"/>
  <c r="H432" i="8"/>
  <c r="H433" i="8"/>
  <c r="H434" i="8"/>
  <c r="H435" i="8"/>
  <c r="H436" i="8"/>
  <c r="H437" i="8"/>
  <c r="H438" i="8"/>
  <c r="H439" i="8"/>
  <c r="H440" i="8"/>
  <c r="H441" i="8"/>
  <c r="H442" i="8"/>
  <c r="H443" i="8"/>
  <c r="H444" i="8"/>
  <c r="H445" i="8"/>
  <c r="H446" i="8"/>
  <c r="H447" i="8"/>
  <c r="H448" i="8"/>
  <c r="H449" i="8"/>
  <c r="H450" i="8"/>
  <c r="H451" i="8"/>
  <c r="H452" i="8"/>
  <c r="H453" i="8"/>
  <c r="H454" i="8"/>
  <c r="H455" i="8"/>
  <c r="H456" i="8"/>
  <c r="H457" i="8"/>
  <c r="H458" i="8"/>
  <c r="H459" i="8"/>
  <c r="H460" i="8"/>
  <c r="H461" i="8"/>
  <c r="H462" i="8"/>
  <c r="H463" i="8"/>
  <c r="H464" i="8"/>
  <c r="H465" i="8"/>
  <c r="H466" i="8"/>
  <c r="H467" i="8"/>
  <c r="H468" i="8"/>
  <c r="H469" i="8"/>
  <c r="H470" i="8"/>
  <c r="H471" i="8"/>
  <c r="H472" i="8"/>
  <c r="H473" i="8"/>
  <c r="H474" i="8"/>
  <c r="H475" i="8"/>
  <c r="H476" i="8"/>
  <c r="H477" i="8"/>
  <c r="H478" i="8"/>
  <c r="H479" i="8"/>
  <c r="H480" i="8"/>
  <c r="H481" i="8"/>
  <c r="H482" i="8"/>
  <c r="H483" i="8"/>
  <c r="H484" i="8"/>
  <c r="H485" i="8"/>
  <c r="H486" i="8"/>
  <c r="H487" i="8"/>
  <c r="H488" i="8"/>
  <c r="H489" i="8"/>
  <c r="H490" i="8"/>
  <c r="H491" i="8"/>
  <c r="H492" i="8"/>
  <c r="H493" i="8"/>
  <c r="H494" i="8"/>
  <c r="H495" i="8"/>
  <c r="H496" i="8"/>
  <c r="H497" i="8"/>
  <c r="H498" i="8"/>
  <c r="H499" i="8"/>
  <c r="H500" i="8"/>
  <c r="H501" i="8"/>
  <c r="H502" i="8"/>
  <c r="H503" i="8"/>
  <c r="H504" i="8"/>
  <c r="H505" i="8"/>
  <c r="H506" i="8"/>
  <c r="H507" i="8"/>
  <c r="H508" i="8"/>
  <c r="H509" i="8"/>
  <c r="H510" i="8"/>
  <c r="H511" i="8"/>
  <c r="H512" i="8"/>
  <c r="H513" i="8"/>
  <c r="H514" i="8"/>
  <c r="H515" i="8"/>
  <c r="H516" i="8"/>
  <c r="H517" i="8"/>
  <c r="H518" i="8"/>
  <c r="H519" i="8"/>
  <c r="H520" i="8"/>
  <c r="H521" i="8"/>
  <c r="H522" i="8"/>
  <c r="H523" i="8"/>
  <c r="H524" i="8"/>
  <c r="H525" i="8"/>
  <c r="H526" i="8"/>
  <c r="H527" i="8"/>
  <c r="H528" i="8"/>
  <c r="H529" i="8"/>
  <c r="H530" i="8"/>
  <c r="H531" i="8"/>
  <c r="H532" i="8"/>
  <c r="H533" i="8"/>
  <c r="H534" i="8"/>
  <c r="H535" i="8"/>
  <c r="H536" i="8"/>
  <c r="H537" i="8"/>
  <c r="H538" i="8"/>
  <c r="H539" i="8"/>
  <c r="H540" i="8"/>
  <c r="H541" i="8"/>
  <c r="H542" i="8"/>
  <c r="H543" i="8"/>
  <c r="H544" i="8"/>
  <c r="H545" i="8"/>
  <c r="H546" i="8"/>
  <c r="H547" i="8"/>
  <c r="H548" i="8"/>
  <c r="H549" i="8"/>
  <c r="H550" i="8"/>
  <c r="H551" i="8"/>
  <c r="H552" i="8"/>
  <c r="H553" i="8"/>
  <c r="H554" i="8"/>
  <c r="H555" i="8"/>
  <c r="H556" i="8"/>
  <c r="H557" i="8"/>
  <c r="H558" i="8"/>
  <c r="H559" i="8"/>
  <c r="H560" i="8"/>
  <c r="H561" i="8"/>
  <c r="H562" i="8"/>
  <c r="H563" i="8"/>
  <c r="H564" i="8"/>
  <c r="H565" i="8"/>
  <c r="H566" i="8"/>
  <c r="H567" i="8"/>
  <c r="H568" i="8"/>
  <c r="H569" i="8"/>
  <c r="H570" i="8"/>
  <c r="H571" i="8"/>
  <c r="H572" i="8"/>
  <c r="H573" i="8"/>
  <c r="H574" i="8"/>
  <c r="H575" i="8"/>
  <c r="H576" i="8"/>
  <c r="H577" i="8"/>
  <c r="H578" i="8"/>
  <c r="H579" i="8"/>
  <c r="H580" i="8"/>
  <c r="H581" i="8"/>
  <c r="H582" i="8"/>
  <c r="H583" i="8"/>
  <c r="H584" i="8"/>
  <c r="H585" i="8"/>
  <c r="H586" i="8"/>
  <c r="H587" i="8"/>
  <c r="H588" i="8"/>
  <c r="H589" i="8"/>
  <c r="H590" i="8"/>
  <c r="H591" i="8"/>
  <c r="H592" i="8"/>
  <c r="H593" i="8"/>
  <c r="H594" i="8"/>
  <c r="H595" i="8"/>
  <c r="H596" i="8"/>
  <c r="H597" i="8"/>
  <c r="H598" i="8"/>
  <c r="H599" i="8"/>
  <c r="H600" i="8"/>
  <c r="H601" i="8"/>
  <c r="H602" i="8"/>
  <c r="H603" i="8"/>
  <c r="H604" i="8"/>
  <c r="H605" i="8"/>
  <c r="H606" i="8"/>
  <c r="H607" i="8"/>
  <c r="H608" i="8"/>
  <c r="H609" i="8"/>
  <c r="H610" i="8"/>
  <c r="H611" i="8"/>
  <c r="H612" i="8"/>
  <c r="H613" i="8"/>
  <c r="H614" i="8"/>
  <c r="H615" i="8"/>
  <c r="H616" i="8"/>
  <c r="H617" i="8"/>
  <c r="H618" i="8"/>
  <c r="H619" i="8"/>
  <c r="H620" i="8"/>
  <c r="H621" i="8"/>
  <c r="H622" i="8"/>
  <c r="H623" i="8"/>
  <c r="H624" i="8"/>
  <c r="H625" i="8"/>
  <c r="H626" i="8"/>
  <c r="H627" i="8"/>
  <c r="H628" i="8"/>
  <c r="H629" i="8"/>
  <c r="H630" i="8"/>
  <c r="H631" i="8"/>
  <c r="H632" i="8"/>
  <c r="H633" i="8"/>
  <c r="H634" i="8"/>
  <c r="H635" i="8"/>
  <c r="H636" i="8"/>
  <c r="H637" i="8"/>
  <c r="H638" i="8"/>
  <c r="H639" i="8"/>
  <c r="H640" i="8"/>
  <c r="H641" i="8"/>
  <c r="H642" i="8"/>
  <c r="H643" i="8"/>
  <c r="H644" i="8"/>
  <c r="H645" i="8"/>
  <c r="H646" i="8"/>
  <c r="H647" i="8"/>
  <c r="H648" i="8"/>
  <c r="H649" i="8"/>
  <c r="H650" i="8"/>
  <c r="H651" i="8"/>
  <c r="H652" i="8"/>
  <c r="H653" i="8"/>
  <c r="H654" i="8"/>
  <c r="H655" i="8"/>
  <c r="H656" i="8"/>
  <c r="H657" i="8"/>
  <c r="H658" i="8"/>
  <c r="H659" i="8"/>
  <c r="H660" i="8"/>
  <c r="H661" i="8"/>
  <c r="H662" i="8"/>
  <c r="H663" i="8"/>
  <c r="H664" i="8"/>
  <c r="H665" i="8"/>
  <c r="H666" i="8"/>
  <c r="H667" i="8"/>
  <c r="H668" i="8"/>
  <c r="H669" i="8"/>
  <c r="H670" i="8"/>
  <c r="H671" i="8"/>
  <c r="H672" i="8"/>
  <c r="H673" i="8"/>
  <c r="H674" i="8"/>
  <c r="H675" i="8"/>
  <c r="H676" i="8"/>
  <c r="H677" i="8"/>
  <c r="H678" i="8"/>
  <c r="H679" i="8"/>
  <c r="H680" i="8"/>
  <c r="H681" i="8"/>
  <c r="H682" i="8"/>
  <c r="H683" i="8"/>
  <c r="H684" i="8"/>
  <c r="H685" i="8"/>
  <c r="H686" i="8"/>
  <c r="H687" i="8"/>
  <c r="H688" i="8"/>
  <c r="H689" i="8"/>
  <c r="H690" i="8"/>
  <c r="H691" i="8"/>
  <c r="H692" i="8"/>
  <c r="H693" i="8"/>
  <c r="H694" i="8"/>
  <c r="H695" i="8"/>
  <c r="H696" i="8"/>
  <c r="H697" i="8"/>
  <c r="H698" i="8"/>
  <c r="H699" i="8"/>
  <c r="H700" i="8"/>
  <c r="H701" i="8"/>
  <c r="H702" i="8"/>
  <c r="H703" i="8"/>
  <c r="H704" i="8"/>
  <c r="H705" i="8"/>
  <c r="H706" i="8"/>
  <c r="H707" i="8"/>
  <c r="H708" i="8"/>
  <c r="H709" i="8"/>
  <c r="H710" i="8"/>
  <c r="H711" i="8"/>
  <c r="H712" i="8"/>
  <c r="H713" i="8"/>
  <c r="H714" i="8"/>
  <c r="H715" i="8"/>
  <c r="H716" i="8"/>
  <c r="H717" i="8"/>
  <c r="H718" i="8"/>
  <c r="H719" i="8"/>
  <c r="H720" i="8"/>
  <c r="H721" i="8"/>
  <c r="H722" i="8"/>
  <c r="H723" i="8"/>
  <c r="H724" i="8"/>
  <c r="H725" i="8"/>
  <c r="H726" i="8"/>
  <c r="H727" i="8"/>
  <c r="H728" i="8"/>
  <c r="H729" i="8"/>
  <c r="H730" i="8"/>
  <c r="H731" i="8"/>
  <c r="H732" i="8"/>
  <c r="H733" i="8"/>
  <c r="H734" i="8"/>
  <c r="H735" i="8"/>
  <c r="H736" i="8"/>
  <c r="H737" i="8"/>
  <c r="H738" i="8"/>
  <c r="H739" i="8"/>
  <c r="H740" i="8"/>
  <c r="H741" i="8"/>
  <c r="H742" i="8"/>
  <c r="H743" i="8"/>
  <c r="H744" i="8"/>
  <c r="H745" i="8"/>
  <c r="H746" i="8"/>
  <c r="H747" i="8"/>
  <c r="H748" i="8"/>
  <c r="H749" i="8"/>
  <c r="H750" i="8"/>
  <c r="H751" i="8"/>
  <c r="H752" i="8"/>
  <c r="H753" i="8"/>
  <c r="H754" i="8"/>
  <c r="H755" i="8"/>
  <c r="H756" i="8"/>
  <c r="H757" i="8"/>
  <c r="H758" i="8"/>
  <c r="H759" i="8"/>
  <c r="H760" i="8"/>
  <c r="H761" i="8"/>
  <c r="H762" i="8"/>
  <c r="H763" i="8"/>
  <c r="H764" i="8"/>
  <c r="H765" i="8"/>
  <c r="H766" i="8"/>
  <c r="H767" i="8"/>
  <c r="H768" i="8"/>
  <c r="H769" i="8"/>
  <c r="H770" i="8"/>
  <c r="H771" i="8"/>
  <c r="H772" i="8"/>
  <c r="H773" i="8"/>
  <c r="H774" i="8"/>
  <c r="H775" i="8"/>
  <c r="H776" i="8"/>
  <c r="H777" i="8"/>
  <c r="H778" i="8"/>
  <c r="H779" i="8"/>
  <c r="H780" i="8"/>
  <c r="H781" i="8"/>
  <c r="H782" i="8"/>
  <c r="H783" i="8"/>
  <c r="H784" i="8"/>
  <c r="H785" i="8"/>
  <c r="H786" i="8"/>
  <c r="H787" i="8"/>
  <c r="H788" i="8"/>
  <c r="H789" i="8"/>
  <c r="H790" i="8"/>
  <c r="H791" i="8"/>
  <c r="H792" i="8"/>
  <c r="H793" i="8"/>
  <c r="H794" i="8"/>
  <c r="H795" i="8"/>
  <c r="H796" i="8"/>
  <c r="H797" i="8"/>
  <c r="H798" i="8"/>
  <c r="H799" i="8"/>
  <c r="H800" i="8"/>
  <c r="H801" i="8"/>
  <c r="H802" i="8"/>
  <c r="H803" i="8"/>
  <c r="H804" i="8"/>
  <c r="H805" i="8"/>
  <c r="H806" i="8"/>
  <c r="H807" i="8"/>
  <c r="H808" i="8"/>
  <c r="H809" i="8"/>
  <c r="H810" i="8"/>
  <c r="H811" i="8"/>
  <c r="H812" i="8"/>
  <c r="H813" i="8"/>
  <c r="H814" i="8"/>
  <c r="H815" i="8"/>
  <c r="H816" i="8"/>
  <c r="H817" i="8"/>
  <c r="H818" i="8"/>
  <c r="H819" i="8"/>
  <c r="H820" i="8"/>
  <c r="H821" i="8"/>
  <c r="H822" i="8"/>
  <c r="H823" i="8"/>
  <c r="H824" i="8"/>
  <c r="H825" i="8"/>
  <c r="H826" i="8"/>
  <c r="H827" i="8"/>
  <c r="H828" i="8"/>
  <c r="H829" i="8"/>
  <c r="H830" i="8"/>
  <c r="H831" i="8"/>
  <c r="H832" i="8"/>
  <c r="H833" i="8"/>
  <c r="H834" i="8"/>
  <c r="H835" i="8"/>
  <c r="H836" i="8"/>
  <c r="H837" i="8"/>
  <c r="H838" i="8"/>
  <c r="H839" i="8"/>
  <c r="H840" i="8"/>
  <c r="H841" i="8"/>
  <c r="H842" i="8"/>
  <c r="H843" i="8"/>
  <c r="H844" i="8"/>
  <c r="H845" i="8"/>
  <c r="H846" i="8"/>
  <c r="H847" i="8"/>
  <c r="H848" i="8"/>
  <c r="H849" i="8"/>
  <c r="H850" i="8"/>
  <c r="H851" i="8"/>
  <c r="H852" i="8"/>
  <c r="H853" i="8"/>
  <c r="H854" i="8"/>
  <c r="H855" i="8"/>
  <c r="H856" i="8"/>
  <c r="H857" i="8"/>
  <c r="H858" i="8"/>
  <c r="H859" i="8"/>
  <c r="H860" i="8"/>
  <c r="H861" i="8"/>
  <c r="H862" i="8"/>
  <c r="H863" i="8"/>
  <c r="H864" i="8"/>
  <c r="H865" i="8"/>
  <c r="H866" i="8"/>
  <c r="H867" i="8"/>
  <c r="H868" i="8"/>
  <c r="H869" i="8"/>
  <c r="H870" i="8"/>
  <c r="H871" i="8"/>
  <c r="H872" i="8"/>
  <c r="H873" i="8"/>
  <c r="H874" i="8"/>
  <c r="H875" i="8"/>
  <c r="H876" i="8"/>
  <c r="H877" i="8"/>
  <c r="H878" i="8"/>
  <c r="H879" i="8"/>
  <c r="H880" i="8"/>
  <c r="H881" i="8"/>
  <c r="H882" i="8"/>
  <c r="H883" i="8"/>
  <c r="H884" i="8"/>
  <c r="H885" i="8"/>
  <c r="H886" i="8"/>
  <c r="H887" i="8"/>
  <c r="H888" i="8"/>
  <c r="H889" i="8"/>
  <c r="H890" i="8"/>
  <c r="H891" i="8"/>
  <c r="H892" i="8"/>
  <c r="H893" i="8"/>
  <c r="H894" i="8"/>
  <c r="H895" i="8"/>
  <c r="H896" i="8"/>
  <c r="H897" i="8"/>
  <c r="H898" i="8"/>
  <c r="H899" i="8"/>
  <c r="H900" i="8"/>
  <c r="H901" i="8"/>
  <c r="H902" i="8"/>
  <c r="H903" i="8"/>
  <c r="H904" i="8"/>
  <c r="H905" i="8"/>
  <c r="H906" i="8"/>
  <c r="H907" i="8"/>
  <c r="H908" i="8"/>
  <c r="H909" i="8"/>
  <c r="H910" i="8"/>
  <c r="H911" i="8"/>
  <c r="H912" i="8"/>
  <c r="H913" i="8"/>
  <c r="H914" i="8"/>
  <c r="H915" i="8"/>
  <c r="H916" i="8"/>
  <c r="H917" i="8"/>
  <c r="H918" i="8"/>
  <c r="H919" i="8"/>
  <c r="H920" i="8"/>
  <c r="H921" i="8"/>
  <c r="H922" i="8"/>
  <c r="H923" i="8"/>
  <c r="H924" i="8"/>
  <c r="H925" i="8"/>
  <c r="H926" i="8"/>
  <c r="H927" i="8"/>
  <c r="H928" i="8"/>
  <c r="H929" i="8"/>
  <c r="H930" i="8"/>
  <c r="H931" i="8"/>
  <c r="H932" i="8"/>
  <c r="H933" i="8"/>
  <c r="H934" i="8"/>
  <c r="H935" i="8"/>
  <c r="H936" i="8"/>
  <c r="H937" i="8"/>
  <c r="H938" i="8"/>
  <c r="H939" i="8"/>
  <c r="H940" i="8"/>
  <c r="H941" i="8"/>
  <c r="H942" i="8"/>
  <c r="H943" i="8"/>
  <c r="H944" i="8"/>
  <c r="H945" i="8"/>
  <c r="H946" i="8"/>
  <c r="H947" i="8"/>
  <c r="H948" i="8"/>
  <c r="H949" i="8"/>
  <c r="H950" i="8"/>
  <c r="H951" i="8"/>
  <c r="H952" i="8"/>
  <c r="H953" i="8"/>
  <c r="H954" i="8"/>
  <c r="H955" i="8"/>
  <c r="H956" i="8"/>
  <c r="H957" i="8"/>
  <c r="H958" i="8"/>
  <c r="H959" i="8"/>
  <c r="H960" i="8"/>
  <c r="H961" i="8"/>
  <c r="H962" i="8"/>
  <c r="H963" i="8"/>
  <c r="H964" i="8"/>
  <c r="H965" i="8"/>
  <c r="H966" i="8"/>
  <c r="H967" i="8"/>
  <c r="H968" i="8"/>
  <c r="H969" i="8"/>
  <c r="H970" i="8"/>
  <c r="H971" i="8"/>
  <c r="H972" i="8"/>
  <c r="H973" i="8"/>
  <c r="H974" i="8"/>
  <c r="H975" i="8"/>
  <c r="H976" i="8"/>
  <c r="H977" i="8"/>
  <c r="H978" i="8"/>
  <c r="H979" i="8"/>
  <c r="H980" i="8"/>
  <c r="H981" i="8"/>
  <c r="H982" i="8"/>
  <c r="H983" i="8"/>
  <c r="H984" i="8"/>
  <c r="H985" i="8"/>
  <c r="H986" i="8"/>
  <c r="H987" i="8"/>
  <c r="H988" i="8"/>
  <c r="H989" i="8"/>
  <c r="H990" i="8"/>
  <c r="H991" i="8"/>
  <c r="H992" i="8"/>
  <c r="H993" i="8"/>
  <c r="H994" i="8"/>
  <c r="H995" i="8"/>
  <c r="H996" i="8"/>
  <c r="H997" i="8"/>
  <c r="H998" i="8"/>
  <c r="H999" i="8"/>
  <c r="H1000" i="8"/>
  <c r="H1001" i="8"/>
  <c r="G20" i="8"/>
  <c r="G21" i="8"/>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583" i="8"/>
  <c r="E584" i="8"/>
  <c r="E585" i="8"/>
  <c r="E586" i="8"/>
  <c r="E587" i="8"/>
  <c r="E588" i="8"/>
  <c r="E589" i="8"/>
  <c r="E590" i="8"/>
  <c r="E591" i="8"/>
  <c r="E592" i="8"/>
  <c r="E593" i="8"/>
  <c r="E594" i="8"/>
  <c r="E595" i="8"/>
  <c r="E596" i="8"/>
  <c r="E597" i="8"/>
  <c r="E598" i="8"/>
  <c r="E599" i="8"/>
  <c r="E600" i="8"/>
  <c r="E601" i="8"/>
  <c r="E602" i="8"/>
  <c r="E603" i="8"/>
  <c r="E604" i="8"/>
  <c r="E605" i="8"/>
  <c r="E606" i="8"/>
  <c r="E607" i="8"/>
  <c r="E608" i="8"/>
  <c r="E609" i="8"/>
  <c r="E610" i="8"/>
  <c r="E611" i="8"/>
  <c r="E612" i="8"/>
  <c r="E613" i="8"/>
  <c r="E614" i="8"/>
  <c r="E615" i="8"/>
  <c r="E616" i="8"/>
  <c r="E617" i="8"/>
  <c r="E618" i="8"/>
  <c r="E619" i="8"/>
  <c r="E620" i="8"/>
  <c r="E621" i="8"/>
  <c r="E622" i="8"/>
  <c r="E623" i="8"/>
  <c r="E624" i="8"/>
  <c r="E625" i="8"/>
  <c r="E626" i="8"/>
  <c r="E627" i="8"/>
  <c r="E628" i="8"/>
  <c r="E629" i="8"/>
  <c r="E630" i="8"/>
  <c r="E631" i="8"/>
  <c r="E632" i="8"/>
  <c r="E633" i="8"/>
  <c r="E634" i="8"/>
  <c r="E635" i="8"/>
  <c r="E636" i="8"/>
  <c r="E637" i="8"/>
  <c r="E638" i="8"/>
  <c r="E639" i="8"/>
  <c r="E640" i="8"/>
  <c r="E641" i="8"/>
  <c r="E642" i="8"/>
  <c r="E643" i="8"/>
  <c r="E644" i="8"/>
  <c r="E645" i="8"/>
  <c r="E646" i="8"/>
  <c r="E647" i="8"/>
  <c r="E648" i="8"/>
  <c r="E649" i="8"/>
  <c r="E650" i="8"/>
  <c r="E651" i="8"/>
  <c r="E652" i="8"/>
  <c r="E653" i="8"/>
  <c r="E654" i="8"/>
  <c r="E655" i="8"/>
  <c r="E656" i="8"/>
  <c r="E657" i="8"/>
  <c r="E658" i="8"/>
  <c r="E659" i="8"/>
  <c r="E660" i="8"/>
  <c r="E661" i="8"/>
  <c r="E662" i="8"/>
  <c r="E663" i="8"/>
  <c r="E664" i="8"/>
  <c r="E665" i="8"/>
  <c r="E666" i="8"/>
  <c r="E667" i="8"/>
  <c r="E668" i="8"/>
  <c r="E669" i="8"/>
  <c r="E670" i="8"/>
  <c r="E671" i="8"/>
  <c r="E672" i="8"/>
  <c r="E673" i="8"/>
  <c r="E674" i="8"/>
  <c r="E675" i="8"/>
  <c r="E676" i="8"/>
  <c r="E677" i="8"/>
  <c r="E678" i="8"/>
  <c r="E679" i="8"/>
  <c r="E680" i="8"/>
  <c r="E681" i="8"/>
  <c r="E682" i="8"/>
  <c r="E683" i="8"/>
  <c r="E684" i="8"/>
  <c r="E685" i="8"/>
  <c r="E686" i="8"/>
  <c r="E687" i="8"/>
  <c r="E688" i="8"/>
  <c r="E689" i="8"/>
  <c r="E690" i="8"/>
  <c r="E691" i="8"/>
  <c r="E692" i="8"/>
  <c r="E693" i="8"/>
  <c r="E694" i="8"/>
  <c r="E695" i="8"/>
  <c r="E696" i="8"/>
  <c r="E697" i="8"/>
  <c r="E698" i="8"/>
  <c r="E699" i="8"/>
  <c r="E700" i="8"/>
  <c r="E701" i="8"/>
  <c r="E702" i="8"/>
  <c r="E703" i="8"/>
  <c r="E704" i="8"/>
  <c r="E705" i="8"/>
  <c r="E706" i="8"/>
  <c r="E707" i="8"/>
  <c r="E708" i="8"/>
  <c r="E709" i="8"/>
  <c r="E710" i="8"/>
  <c r="E711" i="8"/>
  <c r="E712" i="8"/>
  <c r="E713" i="8"/>
  <c r="E714" i="8"/>
  <c r="E715" i="8"/>
  <c r="E716" i="8"/>
  <c r="E717" i="8"/>
  <c r="E718" i="8"/>
  <c r="E719" i="8"/>
  <c r="E720" i="8"/>
  <c r="E721" i="8"/>
  <c r="E722" i="8"/>
  <c r="E723" i="8"/>
  <c r="E724" i="8"/>
  <c r="E725" i="8"/>
  <c r="E726" i="8"/>
  <c r="E727" i="8"/>
  <c r="E728" i="8"/>
  <c r="E729" i="8"/>
  <c r="E730" i="8"/>
  <c r="E731" i="8"/>
  <c r="E732" i="8"/>
  <c r="E733" i="8"/>
  <c r="E734" i="8"/>
  <c r="E735" i="8"/>
  <c r="E736" i="8"/>
  <c r="E737" i="8"/>
  <c r="E738" i="8"/>
  <c r="E739" i="8"/>
  <c r="E740" i="8"/>
  <c r="E741" i="8"/>
  <c r="E742" i="8"/>
  <c r="E743" i="8"/>
  <c r="E744" i="8"/>
  <c r="E745" i="8"/>
  <c r="E746" i="8"/>
  <c r="E747" i="8"/>
  <c r="E748" i="8"/>
  <c r="E749" i="8"/>
  <c r="E750" i="8"/>
  <c r="E751" i="8"/>
  <c r="E752" i="8"/>
  <c r="E753" i="8"/>
  <c r="E754" i="8"/>
  <c r="E755" i="8"/>
  <c r="E756" i="8"/>
  <c r="E757" i="8"/>
  <c r="E758" i="8"/>
  <c r="E759" i="8"/>
  <c r="E760" i="8"/>
  <c r="E761" i="8"/>
  <c r="E762" i="8"/>
  <c r="E763" i="8"/>
  <c r="E764" i="8"/>
  <c r="E765" i="8"/>
  <c r="E766" i="8"/>
  <c r="E767" i="8"/>
  <c r="E768" i="8"/>
  <c r="E769" i="8"/>
  <c r="E770" i="8"/>
  <c r="E771" i="8"/>
  <c r="E772" i="8"/>
  <c r="E773" i="8"/>
  <c r="E774" i="8"/>
  <c r="E775" i="8"/>
  <c r="E776" i="8"/>
  <c r="E777" i="8"/>
  <c r="E778" i="8"/>
  <c r="E779" i="8"/>
  <c r="E780" i="8"/>
  <c r="E781" i="8"/>
  <c r="E782" i="8"/>
  <c r="E783" i="8"/>
  <c r="E784" i="8"/>
  <c r="E785" i="8"/>
  <c r="E786" i="8"/>
  <c r="E787" i="8"/>
  <c r="E788" i="8"/>
  <c r="E789" i="8"/>
  <c r="E790" i="8"/>
  <c r="E791" i="8"/>
  <c r="E792" i="8"/>
  <c r="E793" i="8"/>
  <c r="E794" i="8"/>
  <c r="E795" i="8"/>
  <c r="E796" i="8"/>
  <c r="E797" i="8"/>
  <c r="E798" i="8"/>
  <c r="E799" i="8"/>
  <c r="E800" i="8"/>
  <c r="E801" i="8"/>
  <c r="E802" i="8"/>
  <c r="E803" i="8"/>
  <c r="E804" i="8"/>
  <c r="E805" i="8"/>
  <c r="E806" i="8"/>
  <c r="E807" i="8"/>
  <c r="E808" i="8"/>
  <c r="E809" i="8"/>
  <c r="E810" i="8"/>
  <c r="E811" i="8"/>
  <c r="E812" i="8"/>
  <c r="E813" i="8"/>
  <c r="E814" i="8"/>
  <c r="E815" i="8"/>
  <c r="E816" i="8"/>
  <c r="E817" i="8"/>
  <c r="E818" i="8"/>
  <c r="E819" i="8"/>
  <c r="E820" i="8"/>
  <c r="E821" i="8"/>
  <c r="E822" i="8"/>
  <c r="E823" i="8"/>
  <c r="E824" i="8"/>
  <c r="E825" i="8"/>
  <c r="E826" i="8"/>
  <c r="E827" i="8"/>
  <c r="E828" i="8"/>
  <c r="E829" i="8"/>
  <c r="E830" i="8"/>
  <c r="E831" i="8"/>
  <c r="E832" i="8"/>
  <c r="E833" i="8"/>
  <c r="E834" i="8"/>
  <c r="E835" i="8"/>
  <c r="E836" i="8"/>
  <c r="E837" i="8"/>
  <c r="E838" i="8"/>
  <c r="E839" i="8"/>
  <c r="E840" i="8"/>
  <c r="E841" i="8"/>
  <c r="E842" i="8"/>
  <c r="E843" i="8"/>
  <c r="E844" i="8"/>
  <c r="E845" i="8"/>
  <c r="E846" i="8"/>
  <c r="E847" i="8"/>
  <c r="E848" i="8"/>
  <c r="E849" i="8"/>
  <c r="E850" i="8"/>
  <c r="E851" i="8"/>
  <c r="E852" i="8"/>
  <c r="E853" i="8"/>
  <c r="E854" i="8"/>
  <c r="E855" i="8"/>
  <c r="E856" i="8"/>
  <c r="E857" i="8"/>
  <c r="E858" i="8"/>
  <c r="E859" i="8"/>
  <c r="E860" i="8"/>
  <c r="E861" i="8"/>
  <c r="E862" i="8"/>
  <c r="E863" i="8"/>
  <c r="E864" i="8"/>
  <c r="E865" i="8"/>
  <c r="E866" i="8"/>
  <c r="E867" i="8"/>
  <c r="E868" i="8"/>
  <c r="E869" i="8"/>
  <c r="E870" i="8"/>
  <c r="E871" i="8"/>
  <c r="E872" i="8"/>
  <c r="E873" i="8"/>
  <c r="E874" i="8"/>
  <c r="E875" i="8"/>
  <c r="E876" i="8"/>
  <c r="E877" i="8"/>
  <c r="E878" i="8"/>
  <c r="E879" i="8"/>
  <c r="E880" i="8"/>
  <c r="E881" i="8"/>
  <c r="E882" i="8"/>
  <c r="E883" i="8"/>
  <c r="E884" i="8"/>
  <c r="E885" i="8"/>
  <c r="E886" i="8"/>
  <c r="E887" i="8"/>
  <c r="E888" i="8"/>
  <c r="E889" i="8"/>
  <c r="E890" i="8"/>
  <c r="E891" i="8"/>
  <c r="E892" i="8"/>
  <c r="E893" i="8"/>
  <c r="E894" i="8"/>
  <c r="E895" i="8"/>
  <c r="E896" i="8"/>
  <c r="E897" i="8"/>
  <c r="E898" i="8"/>
  <c r="E899" i="8"/>
  <c r="E900" i="8"/>
  <c r="E901" i="8"/>
  <c r="E902" i="8"/>
  <c r="E903" i="8"/>
  <c r="E904" i="8"/>
  <c r="E905" i="8"/>
  <c r="E906" i="8"/>
  <c r="E907" i="8"/>
  <c r="E908" i="8"/>
  <c r="E909" i="8"/>
  <c r="E910" i="8"/>
  <c r="E911" i="8"/>
  <c r="E912" i="8"/>
  <c r="E913" i="8"/>
  <c r="E914" i="8"/>
  <c r="E915" i="8"/>
  <c r="E916" i="8"/>
  <c r="E917" i="8"/>
  <c r="E918" i="8"/>
  <c r="E919" i="8"/>
  <c r="E920" i="8"/>
  <c r="E921" i="8"/>
  <c r="E922" i="8"/>
  <c r="E923" i="8"/>
  <c r="E924" i="8"/>
  <c r="E925" i="8"/>
  <c r="E926" i="8"/>
  <c r="E927" i="8"/>
  <c r="E928" i="8"/>
  <c r="E929" i="8"/>
  <c r="E930" i="8"/>
  <c r="E931" i="8"/>
  <c r="E932" i="8"/>
  <c r="E933" i="8"/>
  <c r="E934" i="8"/>
  <c r="E935" i="8"/>
  <c r="E936" i="8"/>
  <c r="E937" i="8"/>
  <c r="E938" i="8"/>
  <c r="E939" i="8"/>
  <c r="E940" i="8"/>
  <c r="E941" i="8"/>
  <c r="E942" i="8"/>
  <c r="E943" i="8"/>
  <c r="E944" i="8"/>
  <c r="E945" i="8"/>
  <c r="E946" i="8"/>
  <c r="E947" i="8"/>
  <c r="E948" i="8"/>
  <c r="E949" i="8"/>
  <c r="E950" i="8"/>
  <c r="E951" i="8"/>
  <c r="E952" i="8"/>
  <c r="E953" i="8"/>
  <c r="E954" i="8"/>
  <c r="E955" i="8"/>
  <c r="E956" i="8"/>
  <c r="E957" i="8"/>
  <c r="E958" i="8"/>
  <c r="E959" i="8"/>
  <c r="E960" i="8"/>
  <c r="E961" i="8"/>
  <c r="E962" i="8"/>
  <c r="E963" i="8"/>
  <c r="E964" i="8"/>
  <c r="E965" i="8"/>
  <c r="E966" i="8"/>
  <c r="E967" i="8"/>
  <c r="E968" i="8"/>
  <c r="E969" i="8"/>
  <c r="E970" i="8"/>
  <c r="E971" i="8"/>
  <c r="E972" i="8"/>
  <c r="E973" i="8"/>
  <c r="E974" i="8"/>
  <c r="E975" i="8"/>
  <c r="E976" i="8"/>
  <c r="E977" i="8"/>
  <c r="E978" i="8"/>
  <c r="E979" i="8"/>
  <c r="E980" i="8"/>
  <c r="E981" i="8"/>
  <c r="E982" i="8"/>
  <c r="E983" i="8"/>
  <c r="E984" i="8"/>
  <c r="E985" i="8"/>
  <c r="E986" i="8"/>
  <c r="E987" i="8"/>
  <c r="E988" i="8"/>
  <c r="E989" i="8"/>
  <c r="E990" i="8"/>
  <c r="E991" i="8"/>
  <c r="E992" i="8"/>
  <c r="E993" i="8"/>
  <c r="E994" i="8"/>
  <c r="E995" i="8"/>
  <c r="E996" i="8"/>
  <c r="E997" i="8"/>
  <c r="E998" i="8"/>
  <c r="E999" i="8"/>
  <c r="E1000" i="8"/>
  <c r="E1001"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I17" i="5"/>
  <c r="I18" i="5"/>
  <c r="I19" i="5"/>
  <c r="M17" i="8" l="1"/>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7" i="8"/>
  <c r="A18" i="12"/>
  <c r="A19" i="12"/>
  <c r="A20" i="12"/>
  <c r="A21" i="12"/>
  <c r="A22" i="12"/>
  <c r="A23" i="12"/>
  <c r="A24" i="12"/>
  <c r="A25" i="12"/>
  <c r="A26"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201" i="12"/>
  <c r="A202" i="12"/>
  <c r="A203" i="12"/>
  <c r="A204" i="12"/>
  <c r="A205" i="12"/>
  <c r="A206" i="12"/>
  <c r="A207" i="12"/>
  <c r="A208" i="12"/>
  <c r="A209" i="12"/>
  <c r="A210" i="12"/>
  <c r="A211" i="12"/>
  <c r="A212" i="12"/>
  <c r="A213" i="12"/>
  <c r="A214" i="12"/>
  <c r="A215" i="12"/>
  <c r="A216" i="12"/>
  <c r="A217" i="12"/>
  <c r="A218" i="12"/>
  <c r="A219" i="12"/>
  <c r="A220" i="12"/>
  <c r="A221" i="12"/>
  <c r="A222" i="12"/>
  <c r="A223" i="12"/>
  <c r="A224" i="12"/>
  <c r="A225" i="12"/>
  <c r="A226" i="12"/>
  <c r="A227" i="12"/>
  <c r="A228" i="12"/>
  <c r="A229" i="12"/>
  <c r="A230" i="12"/>
  <c r="A231" i="12"/>
  <c r="A232" i="12"/>
  <c r="A233" i="12"/>
  <c r="A234" i="12"/>
  <c r="A235" i="12"/>
  <c r="A236" i="12"/>
  <c r="A237" i="12"/>
  <c r="A238" i="12"/>
  <c r="A239" i="12"/>
  <c r="A240" i="12"/>
  <c r="A241" i="12"/>
  <c r="A242" i="12"/>
  <c r="A243" i="12"/>
  <c r="A244" i="12"/>
  <c r="A245" i="12"/>
  <c r="A246" i="12"/>
  <c r="A247" i="12"/>
  <c r="A248" i="12"/>
  <c r="A249" i="12"/>
  <c r="A250" i="12"/>
  <c r="A251" i="12"/>
  <c r="A252" i="12"/>
  <c r="A253" i="12"/>
  <c r="A254" i="12"/>
  <c r="A255" i="12"/>
  <c r="A256" i="12"/>
  <c r="A257" i="12"/>
  <c r="A258" i="12"/>
  <c r="A259" i="12"/>
  <c r="A260" i="12"/>
  <c r="A261" i="12"/>
  <c r="A262" i="12"/>
  <c r="A263" i="12"/>
  <c r="A264" i="12"/>
  <c r="A265" i="12"/>
  <c r="A266" i="12"/>
  <c r="A267" i="12"/>
  <c r="A268" i="12"/>
  <c r="A269" i="12"/>
  <c r="A270" i="12"/>
  <c r="A271" i="12"/>
  <c r="A272" i="12"/>
  <c r="A273" i="12"/>
  <c r="A274" i="12"/>
  <c r="A275" i="12"/>
  <c r="A276" i="12"/>
  <c r="A277" i="12"/>
  <c r="A278" i="12"/>
  <c r="A279" i="12"/>
  <c r="A280" i="12"/>
  <c r="A281" i="12"/>
  <c r="A282" i="12"/>
  <c r="A283" i="12"/>
  <c r="A284" i="12"/>
  <c r="A285" i="12"/>
  <c r="A286" i="12"/>
  <c r="A287" i="12"/>
  <c r="A288" i="12"/>
  <c r="A289" i="12"/>
  <c r="A290" i="12"/>
  <c r="A291" i="12"/>
  <c r="A292" i="12"/>
  <c r="A293" i="12"/>
  <c r="A294" i="12"/>
  <c r="A295" i="12"/>
  <c r="A296" i="12"/>
  <c r="A297" i="12"/>
  <c r="A298" i="12"/>
  <c r="A299" i="12"/>
  <c r="A300" i="12"/>
  <c r="B18" i="12"/>
  <c r="B19" i="12"/>
  <c r="B20" i="12"/>
  <c r="B21" i="12"/>
  <c r="B22" i="12"/>
  <c r="B23" i="12"/>
  <c r="B24" i="12"/>
  <c r="B26" i="12"/>
  <c r="B27" i="12"/>
  <c r="B28" i="12"/>
  <c r="B29" i="12"/>
  <c r="B30" i="12"/>
  <c r="B31" i="12"/>
  <c r="B32" i="12"/>
  <c r="B34" i="12"/>
  <c r="B35" i="12"/>
  <c r="B36" i="12"/>
  <c r="B37" i="12"/>
  <c r="B38" i="12"/>
  <c r="B39" i="12"/>
  <c r="B40" i="12"/>
  <c r="B42" i="12"/>
  <c r="B43" i="12"/>
  <c r="B44" i="12"/>
  <c r="B45" i="12"/>
  <c r="B46" i="12"/>
  <c r="B47" i="12"/>
  <c r="B48" i="12"/>
  <c r="B50" i="12"/>
  <c r="B51" i="12"/>
  <c r="B52" i="12"/>
  <c r="B53" i="12"/>
  <c r="B54" i="12"/>
  <c r="B55" i="12"/>
  <c r="B56" i="12"/>
  <c r="B58" i="12"/>
  <c r="B59" i="12"/>
  <c r="B60" i="12"/>
  <c r="B61" i="12"/>
  <c r="B62" i="12"/>
  <c r="B63" i="12"/>
  <c r="B64" i="12"/>
  <c r="B66" i="12"/>
  <c r="B67" i="12"/>
  <c r="B68" i="12"/>
  <c r="B69" i="12"/>
  <c r="B70" i="12"/>
  <c r="B71" i="12"/>
  <c r="B72" i="12"/>
  <c r="B74" i="12"/>
  <c r="B75" i="12"/>
  <c r="B76" i="12"/>
  <c r="B77" i="12"/>
  <c r="B78" i="12"/>
  <c r="B79" i="12"/>
  <c r="B80" i="12"/>
  <c r="B82" i="12"/>
  <c r="B83" i="12"/>
  <c r="B84" i="12"/>
  <c r="B85" i="12"/>
  <c r="B86" i="12"/>
  <c r="B87" i="12"/>
  <c r="B88" i="12"/>
  <c r="B90" i="12"/>
  <c r="B91" i="12"/>
  <c r="B92" i="12"/>
  <c r="B93" i="12"/>
  <c r="B94" i="12"/>
  <c r="B95" i="12"/>
  <c r="B96" i="12"/>
  <c r="B98" i="12"/>
  <c r="B99" i="12"/>
  <c r="B100" i="12"/>
  <c r="B101" i="12"/>
  <c r="B102" i="12"/>
  <c r="B103" i="12"/>
  <c r="B104" i="12"/>
  <c r="B106" i="12"/>
  <c r="B107" i="12"/>
  <c r="B108" i="12"/>
  <c r="B109" i="12"/>
  <c r="B110" i="12"/>
  <c r="B111" i="12"/>
  <c r="B112" i="12"/>
  <c r="B114" i="12"/>
  <c r="B115" i="12"/>
  <c r="B116" i="12"/>
  <c r="B117" i="12"/>
  <c r="B118" i="12"/>
  <c r="B119" i="12"/>
  <c r="B120" i="12"/>
  <c r="B122" i="12"/>
  <c r="B123" i="12"/>
  <c r="B124" i="12"/>
  <c r="B125" i="12"/>
  <c r="B126" i="12"/>
  <c r="B127" i="12"/>
  <c r="B128" i="12"/>
  <c r="B130" i="12"/>
  <c r="B131" i="12"/>
  <c r="B132" i="12"/>
  <c r="B133" i="12"/>
  <c r="B134" i="12"/>
  <c r="B135" i="12"/>
  <c r="B136" i="12"/>
  <c r="B138" i="12"/>
  <c r="B139" i="12"/>
  <c r="B140" i="12"/>
  <c r="B141" i="12"/>
  <c r="B142" i="12"/>
  <c r="B143" i="12"/>
  <c r="B144" i="12"/>
  <c r="B146" i="12"/>
  <c r="B147" i="12"/>
  <c r="B148" i="12"/>
  <c r="B149" i="12"/>
  <c r="B150" i="12"/>
  <c r="B151" i="12"/>
  <c r="B152" i="12"/>
  <c r="B154" i="12"/>
  <c r="B155" i="12"/>
  <c r="B156" i="12"/>
  <c r="B157" i="12"/>
  <c r="B158" i="12"/>
  <c r="B159" i="12"/>
  <c r="B160" i="12"/>
  <c r="B162" i="12"/>
  <c r="B163" i="12"/>
  <c r="B164" i="12"/>
  <c r="B165" i="12"/>
  <c r="B166" i="12"/>
  <c r="B167" i="12"/>
  <c r="B168" i="12"/>
  <c r="B170" i="12"/>
  <c r="B171" i="12"/>
  <c r="B172" i="12"/>
  <c r="B173" i="12"/>
  <c r="B174" i="12"/>
  <c r="B175" i="12"/>
  <c r="B176" i="12"/>
  <c r="B178" i="12"/>
  <c r="B179" i="12"/>
  <c r="B180" i="12"/>
  <c r="B181" i="12"/>
  <c r="B182" i="12"/>
  <c r="B183" i="12"/>
  <c r="B184" i="12"/>
  <c r="B186" i="12"/>
  <c r="B187" i="12"/>
  <c r="B188" i="12"/>
  <c r="B189" i="12"/>
  <c r="B190" i="12"/>
  <c r="B191" i="12"/>
  <c r="B192" i="12"/>
  <c r="B194" i="12"/>
  <c r="B195" i="12"/>
  <c r="B196" i="12"/>
  <c r="B197" i="12"/>
  <c r="B198" i="12"/>
  <c r="B199" i="12"/>
  <c r="B200" i="12"/>
  <c r="B202" i="12"/>
  <c r="B203" i="12"/>
  <c r="B204" i="12"/>
  <c r="B205" i="12"/>
  <c r="B206" i="12"/>
  <c r="B207" i="12"/>
  <c r="B208" i="12"/>
  <c r="B210" i="12"/>
  <c r="B211" i="12"/>
  <c r="B212" i="12"/>
  <c r="B213" i="12"/>
  <c r="B214" i="12"/>
  <c r="B215" i="12"/>
  <c r="B216" i="12"/>
  <c r="B218" i="12"/>
  <c r="B219" i="12"/>
  <c r="B220" i="12"/>
  <c r="B221" i="12"/>
  <c r="B222" i="12"/>
  <c r="B223" i="12"/>
  <c r="B224" i="12"/>
  <c r="B226" i="12"/>
  <c r="B227" i="12"/>
  <c r="B228" i="12"/>
  <c r="B229" i="12"/>
  <c r="B230" i="12"/>
  <c r="B231" i="12"/>
  <c r="B232" i="12"/>
  <c r="B234" i="12"/>
  <c r="B235" i="12"/>
  <c r="B236" i="12"/>
  <c r="B237" i="12"/>
  <c r="B238" i="12"/>
  <c r="B239" i="12"/>
  <c r="B240" i="12"/>
  <c r="B242" i="12"/>
  <c r="B243" i="12"/>
  <c r="B244" i="12"/>
  <c r="B245" i="12"/>
  <c r="B246" i="12"/>
  <c r="B247" i="12"/>
  <c r="B248" i="12"/>
  <c r="B250" i="12"/>
  <c r="B251" i="12"/>
  <c r="B252" i="12"/>
  <c r="B253" i="12"/>
  <c r="B254" i="12"/>
  <c r="B255" i="12"/>
  <c r="B256" i="12"/>
  <c r="B258" i="12"/>
  <c r="B259" i="12"/>
  <c r="B260" i="12"/>
  <c r="B261" i="12"/>
  <c r="B262" i="12"/>
  <c r="B263" i="12"/>
  <c r="B264" i="12"/>
  <c r="B266" i="12"/>
  <c r="B267" i="12"/>
  <c r="B268" i="12"/>
  <c r="B269" i="12"/>
  <c r="B270" i="12"/>
  <c r="B271" i="12"/>
  <c r="B272" i="12"/>
  <c r="B274" i="12"/>
  <c r="B275" i="12"/>
  <c r="B276" i="12"/>
  <c r="B277" i="12"/>
  <c r="B278" i="12"/>
  <c r="B279" i="12"/>
  <c r="B280" i="12"/>
  <c r="B282" i="12"/>
  <c r="B283" i="12"/>
  <c r="B284" i="12"/>
  <c r="B285" i="12"/>
  <c r="B286" i="12"/>
  <c r="B287" i="12"/>
  <c r="B288" i="12"/>
  <c r="B290" i="12"/>
  <c r="B291" i="12"/>
  <c r="B292" i="12"/>
  <c r="B293" i="12"/>
  <c r="B294" i="12"/>
  <c r="B295" i="12"/>
  <c r="B296" i="12"/>
  <c r="B298" i="12"/>
  <c r="B299" i="12"/>
  <c r="B300" i="12"/>
  <c r="C18" i="12"/>
  <c r="C19" i="12"/>
  <c r="C20" i="12"/>
  <c r="C21" i="12"/>
  <c r="C22" i="12"/>
  <c r="C23" i="12"/>
  <c r="C24" i="12"/>
  <c r="C26" i="12"/>
  <c r="C27" i="12"/>
  <c r="C28" i="12"/>
  <c r="C29" i="12"/>
  <c r="C30" i="12"/>
  <c r="C31" i="12"/>
  <c r="C32" i="12"/>
  <c r="C34" i="12"/>
  <c r="C35" i="12"/>
  <c r="C36" i="12"/>
  <c r="C37" i="12"/>
  <c r="C38" i="12"/>
  <c r="C39" i="12"/>
  <c r="C40" i="12"/>
  <c r="C42" i="12"/>
  <c r="C43" i="12"/>
  <c r="C44" i="12"/>
  <c r="C45" i="12"/>
  <c r="C46" i="12"/>
  <c r="C47" i="12"/>
  <c r="C48" i="12"/>
  <c r="C50" i="12"/>
  <c r="C51" i="12"/>
  <c r="C52" i="12"/>
  <c r="C53" i="12"/>
  <c r="C54" i="12"/>
  <c r="C55" i="12"/>
  <c r="C56" i="12"/>
  <c r="C58" i="12"/>
  <c r="C59" i="12"/>
  <c r="C60" i="12"/>
  <c r="C61" i="12"/>
  <c r="C62" i="12"/>
  <c r="C63" i="12"/>
  <c r="C64" i="12"/>
  <c r="C66" i="12"/>
  <c r="C67" i="12"/>
  <c r="C68" i="12"/>
  <c r="C69" i="12"/>
  <c r="C70" i="12"/>
  <c r="C71" i="12"/>
  <c r="C72" i="12"/>
  <c r="C74" i="12"/>
  <c r="C75" i="12"/>
  <c r="C76" i="12"/>
  <c r="C77" i="12"/>
  <c r="C78" i="12"/>
  <c r="C79" i="12"/>
  <c r="C80" i="12"/>
  <c r="C82" i="12"/>
  <c r="C83" i="12"/>
  <c r="C84" i="12"/>
  <c r="C85" i="12"/>
  <c r="C86" i="12"/>
  <c r="C87" i="12"/>
  <c r="C88" i="12"/>
  <c r="C90" i="12"/>
  <c r="C91" i="12"/>
  <c r="C92" i="12"/>
  <c r="C93" i="12"/>
  <c r="C94" i="12"/>
  <c r="C95" i="12"/>
  <c r="C96" i="12"/>
  <c r="C98" i="12"/>
  <c r="C99" i="12"/>
  <c r="C100" i="12"/>
  <c r="C101" i="12"/>
  <c r="C102" i="12"/>
  <c r="C103" i="12"/>
  <c r="C104" i="12"/>
  <c r="C106" i="12"/>
  <c r="C107" i="12"/>
  <c r="C108" i="12"/>
  <c r="C109" i="12"/>
  <c r="C110" i="12"/>
  <c r="C111" i="12"/>
  <c r="C112" i="12"/>
  <c r="C114" i="12"/>
  <c r="C115" i="12"/>
  <c r="C116" i="12"/>
  <c r="C117" i="12"/>
  <c r="C118" i="12"/>
  <c r="C119" i="12"/>
  <c r="C120" i="12"/>
  <c r="C122" i="12"/>
  <c r="C123" i="12"/>
  <c r="C124" i="12"/>
  <c r="C125" i="12"/>
  <c r="C126" i="12"/>
  <c r="C127" i="12"/>
  <c r="C128" i="12"/>
  <c r="C130" i="12"/>
  <c r="C131" i="12"/>
  <c r="C132" i="12"/>
  <c r="C133" i="12"/>
  <c r="C134" i="12"/>
  <c r="C135" i="12"/>
  <c r="C136" i="12"/>
  <c r="C138" i="12"/>
  <c r="C139" i="12"/>
  <c r="C140" i="12"/>
  <c r="C141" i="12"/>
  <c r="C142" i="12"/>
  <c r="C143" i="12"/>
  <c r="C144" i="12"/>
  <c r="C146" i="12"/>
  <c r="C147" i="12"/>
  <c r="C148" i="12"/>
  <c r="C149" i="12"/>
  <c r="C150" i="12"/>
  <c r="C151" i="12"/>
  <c r="C152" i="12"/>
  <c r="C154" i="12"/>
  <c r="C155" i="12"/>
  <c r="C156" i="12"/>
  <c r="C157" i="12"/>
  <c r="C158" i="12"/>
  <c r="C159" i="12"/>
  <c r="C160" i="12"/>
  <c r="C162" i="12"/>
  <c r="C163" i="12"/>
  <c r="C164" i="12"/>
  <c r="C165" i="12"/>
  <c r="C166" i="12"/>
  <c r="C167" i="12"/>
  <c r="C168" i="12"/>
  <c r="C170" i="12"/>
  <c r="C171" i="12"/>
  <c r="C172" i="12"/>
  <c r="C173" i="12"/>
  <c r="C174" i="12"/>
  <c r="C175" i="12"/>
  <c r="C176" i="12"/>
  <c r="C178" i="12"/>
  <c r="C179" i="12"/>
  <c r="C180" i="12"/>
  <c r="C181" i="12"/>
  <c r="C182" i="12"/>
  <c r="C183" i="12"/>
  <c r="C184" i="12"/>
  <c r="C186" i="12"/>
  <c r="C187" i="12"/>
  <c r="C188" i="12"/>
  <c r="C189" i="12"/>
  <c r="C190" i="12"/>
  <c r="C191" i="12"/>
  <c r="C192" i="12"/>
  <c r="C194" i="12"/>
  <c r="C195" i="12"/>
  <c r="C196" i="12"/>
  <c r="C197" i="12"/>
  <c r="C198" i="12"/>
  <c r="C199" i="12"/>
  <c r="C200" i="12"/>
  <c r="C202" i="12"/>
  <c r="C203" i="12"/>
  <c r="C204" i="12"/>
  <c r="C205" i="12"/>
  <c r="C206" i="12"/>
  <c r="C207" i="12"/>
  <c r="C208" i="12"/>
  <c r="C210" i="12"/>
  <c r="C211" i="12"/>
  <c r="C212" i="12"/>
  <c r="C213" i="12"/>
  <c r="C214" i="12"/>
  <c r="C215" i="12"/>
  <c r="C216" i="12"/>
  <c r="C218" i="12"/>
  <c r="C219" i="12"/>
  <c r="C220" i="12"/>
  <c r="C221" i="12"/>
  <c r="C222" i="12"/>
  <c r="C223" i="12"/>
  <c r="C224" i="12"/>
  <c r="C226" i="12"/>
  <c r="C227" i="12"/>
  <c r="C228" i="12"/>
  <c r="C229" i="12"/>
  <c r="C230" i="12"/>
  <c r="C231" i="12"/>
  <c r="C232" i="12"/>
  <c r="C234" i="12"/>
  <c r="C235" i="12"/>
  <c r="C236" i="12"/>
  <c r="C237" i="12"/>
  <c r="C238" i="12"/>
  <c r="C239" i="12"/>
  <c r="C240" i="12"/>
  <c r="C242" i="12"/>
  <c r="C243" i="12"/>
  <c r="C244" i="12"/>
  <c r="C245" i="12"/>
  <c r="C246" i="12"/>
  <c r="C247" i="12"/>
  <c r="C248" i="12"/>
  <c r="C250" i="12"/>
  <c r="C251" i="12"/>
  <c r="C252" i="12"/>
  <c r="C253" i="12"/>
  <c r="C254" i="12"/>
  <c r="C255" i="12"/>
  <c r="C256" i="12"/>
  <c r="C258" i="12"/>
  <c r="C259" i="12"/>
  <c r="C260" i="12"/>
  <c r="C261" i="12"/>
  <c r="C262" i="12"/>
  <c r="C263" i="12"/>
  <c r="C264" i="12"/>
  <c r="C266" i="12"/>
  <c r="C267" i="12"/>
  <c r="C268" i="12"/>
  <c r="C269" i="12"/>
  <c r="C270" i="12"/>
  <c r="C271" i="12"/>
  <c r="C272" i="12"/>
  <c r="C274" i="12"/>
  <c r="C275" i="12"/>
  <c r="C276" i="12"/>
  <c r="C277" i="12"/>
  <c r="C278" i="12"/>
  <c r="C279" i="12"/>
  <c r="C280" i="12"/>
  <c r="C282" i="12"/>
  <c r="C283" i="12"/>
  <c r="C284" i="12"/>
  <c r="C285" i="12"/>
  <c r="C286" i="12"/>
  <c r="C287" i="12"/>
  <c r="C288" i="12"/>
  <c r="C290" i="12"/>
  <c r="C291" i="12"/>
  <c r="C292" i="12"/>
  <c r="C293" i="12"/>
  <c r="C294" i="12"/>
  <c r="C295" i="12"/>
  <c r="C296" i="12"/>
  <c r="C298" i="12"/>
  <c r="C299" i="12"/>
  <c r="C300" i="12"/>
  <c r="D21" i="12"/>
  <c r="D22" i="12"/>
  <c r="D23" i="12"/>
  <c r="D24" i="12"/>
  <c r="D26" i="12"/>
  <c r="D27" i="12"/>
  <c r="D28" i="12"/>
  <c r="D29" i="12"/>
  <c r="D30" i="12"/>
  <c r="D31" i="12"/>
  <c r="D32" i="12"/>
  <c r="D34" i="12"/>
  <c r="D35" i="12"/>
  <c r="D36" i="12"/>
  <c r="D37" i="12"/>
  <c r="D38" i="12"/>
  <c r="D39" i="12"/>
  <c r="D40" i="12"/>
  <c r="D42" i="12"/>
  <c r="D43" i="12"/>
  <c r="D44" i="12"/>
  <c r="D45" i="12"/>
  <c r="D46" i="12"/>
  <c r="D47" i="12"/>
  <c r="D48" i="12"/>
  <c r="D50" i="12"/>
  <c r="D51" i="12"/>
  <c r="D52" i="12"/>
  <c r="D53" i="12"/>
  <c r="D54" i="12"/>
  <c r="D55" i="12"/>
  <c r="D56" i="12"/>
  <c r="D58" i="12"/>
  <c r="D59" i="12"/>
  <c r="D60" i="12"/>
  <c r="D61" i="12"/>
  <c r="D62" i="12"/>
  <c r="D63" i="12"/>
  <c r="D64" i="12"/>
  <c r="D66" i="12"/>
  <c r="D67" i="12"/>
  <c r="D68" i="12"/>
  <c r="D69" i="12"/>
  <c r="D70" i="12"/>
  <c r="D71" i="12"/>
  <c r="D72" i="12"/>
  <c r="D74" i="12"/>
  <c r="D75" i="12"/>
  <c r="D76" i="12"/>
  <c r="D77" i="12"/>
  <c r="D78" i="12"/>
  <c r="D79" i="12"/>
  <c r="D80" i="12"/>
  <c r="D82" i="12"/>
  <c r="D83" i="12"/>
  <c r="D84" i="12"/>
  <c r="D85" i="12"/>
  <c r="D86" i="12"/>
  <c r="D87" i="12"/>
  <c r="D88" i="12"/>
  <c r="D90" i="12"/>
  <c r="D91" i="12"/>
  <c r="D92" i="12"/>
  <c r="D93" i="12"/>
  <c r="D94" i="12"/>
  <c r="D95" i="12"/>
  <c r="D96" i="12"/>
  <c r="D98" i="12"/>
  <c r="D99" i="12"/>
  <c r="D100" i="12"/>
  <c r="D101" i="12"/>
  <c r="D102" i="12"/>
  <c r="D103" i="12"/>
  <c r="D104" i="12"/>
  <c r="D106" i="12"/>
  <c r="D107" i="12"/>
  <c r="D108" i="12"/>
  <c r="D109" i="12"/>
  <c r="D110" i="12"/>
  <c r="D111" i="12"/>
  <c r="D112" i="12"/>
  <c r="D114" i="12"/>
  <c r="D115" i="12"/>
  <c r="D116" i="12"/>
  <c r="D117" i="12"/>
  <c r="D118" i="12"/>
  <c r="D119" i="12"/>
  <c r="D120" i="12"/>
  <c r="D122" i="12"/>
  <c r="D123" i="12"/>
  <c r="D124" i="12"/>
  <c r="D125" i="12"/>
  <c r="D126" i="12"/>
  <c r="D127" i="12"/>
  <c r="D128" i="12"/>
  <c r="D130" i="12"/>
  <c r="D131" i="12"/>
  <c r="D132" i="12"/>
  <c r="D133" i="12"/>
  <c r="D134" i="12"/>
  <c r="D135" i="12"/>
  <c r="D136" i="12"/>
  <c r="D138" i="12"/>
  <c r="D139" i="12"/>
  <c r="D140" i="12"/>
  <c r="D141" i="12"/>
  <c r="D142" i="12"/>
  <c r="D143" i="12"/>
  <c r="D144" i="12"/>
  <c r="D146" i="12"/>
  <c r="D147" i="12"/>
  <c r="D148" i="12"/>
  <c r="D149" i="12"/>
  <c r="D150" i="12"/>
  <c r="D151" i="12"/>
  <c r="D152" i="12"/>
  <c r="D154" i="12"/>
  <c r="D155" i="12"/>
  <c r="D156" i="12"/>
  <c r="D157" i="12"/>
  <c r="D158" i="12"/>
  <c r="D159" i="12"/>
  <c r="D160" i="12"/>
  <c r="D162" i="12"/>
  <c r="D163" i="12"/>
  <c r="D164" i="12"/>
  <c r="D165" i="12"/>
  <c r="D166" i="12"/>
  <c r="D167" i="12"/>
  <c r="D168" i="12"/>
  <c r="D170" i="12"/>
  <c r="D171" i="12"/>
  <c r="D172" i="12"/>
  <c r="D173" i="12"/>
  <c r="D174" i="12"/>
  <c r="D175" i="12"/>
  <c r="D176" i="12"/>
  <c r="D178" i="12"/>
  <c r="D179" i="12"/>
  <c r="D180" i="12"/>
  <c r="D181" i="12"/>
  <c r="D182" i="12"/>
  <c r="D183" i="12"/>
  <c r="D184" i="12"/>
  <c r="D186" i="12"/>
  <c r="D187" i="12"/>
  <c r="D188" i="12"/>
  <c r="D189" i="12"/>
  <c r="D190" i="12"/>
  <c r="D191" i="12"/>
  <c r="D192" i="12"/>
  <c r="D194" i="12"/>
  <c r="D195" i="12"/>
  <c r="D196" i="12"/>
  <c r="D197" i="12"/>
  <c r="D198" i="12"/>
  <c r="D199" i="12"/>
  <c r="D200" i="12"/>
  <c r="D202" i="12"/>
  <c r="D203" i="12"/>
  <c r="D204" i="12"/>
  <c r="D205" i="12"/>
  <c r="D206" i="12"/>
  <c r="D207" i="12"/>
  <c r="D208" i="12"/>
  <c r="D210" i="12"/>
  <c r="D211" i="12"/>
  <c r="D212" i="12"/>
  <c r="D213" i="12"/>
  <c r="D214" i="12"/>
  <c r="D215" i="12"/>
  <c r="D216" i="12"/>
  <c r="D218" i="12"/>
  <c r="D219" i="12"/>
  <c r="D220" i="12"/>
  <c r="D221" i="12"/>
  <c r="D222" i="12"/>
  <c r="D223" i="12"/>
  <c r="D224" i="12"/>
  <c r="D226" i="12"/>
  <c r="D227" i="12"/>
  <c r="D228" i="12"/>
  <c r="D229" i="12"/>
  <c r="D230" i="12"/>
  <c r="D231" i="12"/>
  <c r="D232" i="12"/>
  <c r="D234" i="12"/>
  <c r="D235" i="12"/>
  <c r="D236" i="12"/>
  <c r="D237" i="12"/>
  <c r="D238" i="12"/>
  <c r="D239" i="12"/>
  <c r="D240" i="12"/>
  <c r="D242" i="12"/>
  <c r="D243" i="12"/>
  <c r="D244" i="12"/>
  <c r="D245" i="12"/>
  <c r="D246" i="12"/>
  <c r="D247" i="12"/>
  <c r="D248" i="12"/>
  <c r="D250" i="12"/>
  <c r="D251" i="12"/>
  <c r="D252" i="12"/>
  <c r="D253" i="12"/>
  <c r="D254" i="12"/>
  <c r="D255" i="12"/>
  <c r="D256" i="12"/>
  <c r="D258" i="12"/>
  <c r="D259" i="12"/>
  <c r="D260" i="12"/>
  <c r="D261" i="12"/>
  <c r="D262" i="12"/>
  <c r="D263" i="12"/>
  <c r="D264" i="12"/>
  <c r="D266" i="12"/>
  <c r="D267" i="12"/>
  <c r="D268" i="12"/>
  <c r="D269" i="12"/>
  <c r="D270" i="12"/>
  <c r="D271" i="12"/>
  <c r="D272" i="12"/>
  <c r="D274" i="12"/>
  <c r="D275" i="12"/>
  <c r="D276" i="12"/>
  <c r="D277" i="12"/>
  <c r="D278" i="12"/>
  <c r="D279" i="12"/>
  <c r="D280" i="12"/>
  <c r="D282" i="12"/>
  <c r="D283" i="12"/>
  <c r="D284" i="12"/>
  <c r="D285" i="12"/>
  <c r="D286" i="12"/>
  <c r="D287" i="12"/>
  <c r="D288" i="12"/>
  <c r="D290" i="12"/>
  <c r="D291" i="12"/>
  <c r="D292" i="12"/>
  <c r="D293" i="12"/>
  <c r="D294" i="12"/>
  <c r="D295" i="12"/>
  <c r="D296" i="12"/>
  <c r="D298" i="12"/>
  <c r="D299" i="12"/>
  <c r="D300" i="12"/>
  <c r="D20" i="12"/>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17" i="11"/>
  <c r="B5" i="11"/>
  <c r="B6" i="11"/>
  <c r="B7" i="11"/>
  <c r="B8" i="11"/>
  <c r="B9" i="11"/>
  <c r="I295" i="12" l="1"/>
  <c r="G295" i="12"/>
  <c r="H295" i="12"/>
  <c r="F295" i="12"/>
  <c r="E295" i="12"/>
  <c r="G287" i="12"/>
  <c r="H287" i="12"/>
  <c r="I287" i="12"/>
  <c r="E287" i="12"/>
  <c r="F287" i="12"/>
  <c r="I279" i="12"/>
  <c r="G279" i="12"/>
  <c r="F279" i="12"/>
  <c r="E279" i="12"/>
  <c r="H279" i="12"/>
  <c r="G271" i="12"/>
  <c r="H271" i="12"/>
  <c r="E271" i="12"/>
  <c r="F271" i="12"/>
  <c r="I271" i="12"/>
  <c r="I263" i="12"/>
  <c r="G263" i="12"/>
  <c r="H263" i="12"/>
  <c r="F263" i="12"/>
  <c r="E263" i="12"/>
  <c r="G255" i="12"/>
  <c r="H255" i="12"/>
  <c r="I255" i="12"/>
  <c r="E255" i="12"/>
  <c r="F255" i="12"/>
  <c r="I247" i="12"/>
  <c r="G247" i="12"/>
  <c r="H247" i="12"/>
  <c r="F247" i="12"/>
  <c r="E247" i="12"/>
  <c r="G239" i="12"/>
  <c r="H239" i="12"/>
  <c r="E239" i="12"/>
  <c r="F239" i="12"/>
  <c r="I239" i="12"/>
  <c r="I231" i="12"/>
  <c r="G231" i="12"/>
  <c r="H231" i="12"/>
  <c r="F231" i="12"/>
  <c r="E231" i="12"/>
  <c r="G223" i="12"/>
  <c r="H223" i="12"/>
  <c r="F223" i="12"/>
  <c r="I223" i="12"/>
  <c r="E223" i="12"/>
  <c r="I215" i="12"/>
  <c r="G215" i="12"/>
  <c r="F215" i="12"/>
  <c r="H215" i="12"/>
  <c r="E215" i="12"/>
  <c r="G207" i="12"/>
  <c r="H207" i="12"/>
  <c r="F207" i="12"/>
  <c r="I207" i="12"/>
  <c r="E207" i="12"/>
  <c r="I199" i="12"/>
  <c r="G199" i="12"/>
  <c r="F199" i="12"/>
  <c r="H199" i="12"/>
  <c r="E199" i="12"/>
  <c r="G191" i="12"/>
  <c r="H191" i="12"/>
  <c r="F191" i="12"/>
  <c r="I191" i="12"/>
  <c r="E191" i="12"/>
  <c r="I183" i="12"/>
  <c r="G183" i="12"/>
  <c r="F183" i="12"/>
  <c r="H183" i="12"/>
  <c r="E183" i="12"/>
  <c r="G175" i="12"/>
  <c r="H175" i="12"/>
  <c r="F175" i="12"/>
  <c r="E175" i="12"/>
  <c r="I175" i="12"/>
  <c r="I167" i="12"/>
  <c r="G167" i="12"/>
  <c r="F167" i="12"/>
  <c r="H167" i="12"/>
  <c r="E167" i="12"/>
  <c r="G159" i="12"/>
  <c r="H159" i="12"/>
  <c r="F159" i="12"/>
  <c r="I159" i="12"/>
  <c r="E159" i="12"/>
  <c r="I151" i="12"/>
  <c r="G151" i="12"/>
  <c r="F151" i="12"/>
  <c r="E151" i="12"/>
  <c r="H151" i="12"/>
  <c r="G143" i="12"/>
  <c r="H143" i="12"/>
  <c r="F143" i="12"/>
  <c r="E143" i="12"/>
  <c r="I143" i="12"/>
  <c r="I135" i="12"/>
  <c r="G135" i="12"/>
  <c r="F135" i="12"/>
  <c r="E135" i="12"/>
  <c r="H135" i="12"/>
  <c r="H127" i="12"/>
  <c r="G127" i="12"/>
  <c r="F127" i="12"/>
  <c r="I127" i="12"/>
  <c r="E127" i="12"/>
  <c r="I119" i="12"/>
  <c r="F119" i="12"/>
  <c r="E119" i="12"/>
  <c r="H119" i="12"/>
  <c r="G119" i="12"/>
  <c r="G111" i="12"/>
  <c r="H111" i="12"/>
  <c r="F111" i="12"/>
  <c r="E111" i="12"/>
  <c r="I111" i="12"/>
  <c r="I103" i="12"/>
  <c r="G103" i="12"/>
  <c r="F103" i="12"/>
  <c r="E103" i="12"/>
  <c r="H103" i="12"/>
  <c r="H95" i="12"/>
  <c r="G95" i="12"/>
  <c r="F95" i="12"/>
  <c r="I95" i="12"/>
  <c r="E95" i="12"/>
  <c r="I87" i="12"/>
  <c r="G87" i="12"/>
  <c r="F87" i="12"/>
  <c r="E87" i="12"/>
  <c r="H87" i="12"/>
  <c r="H79" i="12"/>
  <c r="F79" i="12"/>
  <c r="I79" i="12"/>
  <c r="G79" i="12"/>
  <c r="E79" i="12"/>
  <c r="I71" i="12"/>
  <c r="G71" i="12"/>
  <c r="F71" i="12"/>
  <c r="E71" i="12"/>
  <c r="H71" i="12"/>
  <c r="H63" i="12"/>
  <c r="G63" i="12"/>
  <c r="F63" i="12"/>
  <c r="I63" i="12"/>
  <c r="E63" i="12"/>
  <c r="I55" i="12"/>
  <c r="G55" i="12"/>
  <c r="F55" i="12"/>
  <c r="E55" i="12"/>
  <c r="H55" i="12"/>
  <c r="H47" i="12"/>
  <c r="F47" i="12"/>
  <c r="G47" i="12"/>
  <c r="E47" i="12"/>
  <c r="I47" i="12"/>
  <c r="I39" i="12"/>
  <c r="G39" i="12"/>
  <c r="F39" i="12"/>
  <c r="E39" i="12"/>
  <c r="H39" i="12"/>
  <c r="H31" i="12"/>
  <c r="G31" i="12"/>
  <c r="F31" i="12"/>
  <c r="I31" i="12"/>
  <c r="E31" i="12"/>
  <c r="I23" i="12"/>
  <c r="G23" i="12"/>
  <c r="F23" i="12"/>
  <c r="E23" i="12"/>
  <c r="H23" i="12"/>
  <c r="I294" i="12"/>
  <c r="G294" i="12"/>
  <c r="H294" i="12"/>
  <c r="F294" i="12"/>
  <c r="E294" i="12"/>
  <c r="I286" i="12"/>
  <c r="G286" i="12"/>
  <c r="H286" i="12"/>
  <c r="F286" i="12"/>
  <c r="E286" i="12"/>
  <c r="I278" i="12"/>
  <c r="G278" i="12"/>
  <c r="F278" i="12"/>
  <c r="H278" i="12"/>
  <c r="E278" i="12"/>
  <c r="I270" i="12"/>
  <c r="G270" i="12"/>
  <c r="H270" i="12"/>
  <c r="F270" i="12"/>
  <c r="E270" i="12"/>
  <c r="I262" i="12"/>
  <c r="G262" i="12"/>
  <c r="H262" i="12"/>
  <c r="F262" i="12"/>
  <c r="E262" i="12"/>
  <c r="I254" i="12"/>
  <c r="G254" i="12"/>
  <c r="H254" i="12"/>
  <c r="F254" i="12"/>
  <c r="E254" i="12"/>
  <c r="I246" i="12"/>
  <c r="G246" i="12"/>
  <c r="F246" i="12"/>
  <c r="H246" i="12"/>
  <c r="E246" i="12"/>
  <c r="I238" i="12"/>
  <c r="G238" i="12"/>
  <c r="H238" i="12"/>
  <c r="F238" i="12"/>
  <c r="E238" i="12"/>
  <c r="I230" i="12"/>
  <c r="G230" i="12"/>
  <c r="H230" i="12"/>
  <c r="F230" i="12"/>
  <c r="E230" i="12"/>
  <c r="I222" i="12"/>
  <c r="G222" i="12"/>
  <c r="H222" i="12"/>
  <c r="E222" i="12"/>
  <c r="F222" i="12"/>
  <c r="I214" i="12"/>
  <c r="G214" i="12"/>
  <c r="F214" i="12"/>
  <c r="H214" i="12"/>
  <c r="E214" i="12"/>
  <c r="I206" i="12"/>
  <c r="G206" i="12"/>
  <c r="H206" i="12"/>
  <c r="F206" i="12"/>
  <c r="E206" i="12"/>
  <c r="I198" i="12"/>
  <c r="G198" i="12"/>
  <c r="H198" i="12"/>
  <c r="F198" i="12"/>
  <c r="E198" i="12"/>
  <c r="I190" i="12"/>
  <c r="G190" i="12"/>
  <c r="H190" i="12"/>
  <c r="E190" i="12"/>
  <c r="F190" i="12"/>
  <c r="I182" i="12"/>
  <c r="G182" i="12"/>
  <c r="E182" i="12"/>
  <c r="F182" i="12"/>
  <c r="H182" i="12"/>
  <c r="I174" i="12"/>
  <c r="G174" i="12"/>
  <c r="H174" i="12"/>
  <c r="E174" i="12"/>
  <c r="F174" i="12"/>
  <c r="I166" i="12"/>
  <c r="G166" i="12"/>
  <c r="E166" i="12"/>
  <c r="H166" i="12"/>
  <c r="F166" i="12"/>
  <c r="I158" i="12"/>
  <c r="G158" i="12"/>
  <c r="H158" i="12"/>
  <c r="E158" i="12"/>
  <c r="F158" i="12"/>
  <c r="I150" i="12"/>
  <c r="G150" i="12"/>
  <c r="E150" i="12"/>
  <c r="F150" i="12"/>
  <c r="H150" i="12"/>
  <c r="I142" i="12"/>
  <c r="G142" i="12"/>
  <c r="H142" i="12"/>
  <c r="E142" i="12"/>
  <c r="F142" i="12"/>
  <c r="I134" i="12"/>
  <c r="G134" i="12"/>
  <c r="E134" i="12"/>
  <c r="H134" i="12"/>
  <c r="F134" i="12"/>
  <c r="I126" i="12"/>
  <c r="H126" i="12"/>
  <c r="G126" i="12"/>
  <c r="E126" i="12"/>
  <c r="F126" i="12"/>
  <c r="I118" i="12"/>
  <c r="E118" i="12"/>
  <c r="H118" i="12"/>
  <c r="F118" i="12"/>
  <c r="G118" i="12"/>
  <c r="I110" i="12"/>
  <c r="H110" i="12"/>
  <c r="E110" i="12"/>
  <c r="G110" i="12"/>
  <c r="F110" i="12"/>
  <c r="I102" i="12"/>
  <c r="G102" i="12"/>
  <c r="E102" i="12"/>
  <c r="H102" i="12"/>
  <c r="F102" i="12"/>
  <c r="I94" i="12"/>
  <c r="H94" i="12"/>
  <c r="E94" i="12"/>
  <c r="G94" i="12"/>
  <c r="F94" i="12"/>
  <c r="I86" i="12"/>
  <c r="G86" i="12"/>
  <c r="E86" i="12"/>
  <c r="F86" i="12"/>
  <c r="H86" i="12"/>
  <c r="I78" i="12"/>
  <c r="H78" i="12"/>
  <c r="E78" i="12"/>
  <c r="G78" i="12"/>
  <c r="F78" i="12"/>
  <c r="I70" i="12"/>
  <c r="G70" i="12"/>
  <c r="E70" i="12"/>
  <c r="H70" i="12"/>
  <c r="F70" i="12"/>
  <c r="I62" i="12"/>
  <c r="H62" i="12"/>
  <c r="E62" i="12"/>
  <c r="G62" i="12"/>
  <c r="F62" i="12"/>
  <c r="I54" i="12"/>
  <c r="G54" i="12"/>
  <c r="E54" i="12"/>
  <c r="F54" i="12"/>
  <c r="H54" i="12"/>
  <c r="I46" i="12"/>
  <c r="H46" i="12"/>
  <c r="E46" i="12"/>
  <c r="G46" i="12"/>
  <c r="F46" i="12"/>
  <c r="I38" i="12"/>
  <c r="G38" i="12"/>
  <c r="E38" i="12"/>
  <c r="H38" i="12"/>
  <c r="F38" i="12"/>
  <c r="I30" i="12"/>
  <c r="H30" i="12"/>
  <c r="E30" i="12"/>
  <c r="G30" i="12"/>
  <c r="F30" i="12"/>
  <c r="I22" i="12"/>
  <c r="G22" i="12"/>
  <c r="E22" i="12"/>
  <c r="F22" i="12"/>
  <c r="H22" i="12"/>
  <c r="I293" i="12"/>
  <c r="H293" i="12"/>
  <c r="E293" i="12"/>
  <c r="G293" i="12"/>
  <c r="F293" i="12"/>
  <c r="I285" i="12"/>
  <c r="H285" i="12"/>
  <c r="G285" i="12"/>
  <c r="E285" i="12"/>
  <c r="F285" i="12"/>
  <c r="I277" i="12"/>
  <c r="H277" i="12"/>
  <c r="G277" i="12"/>
  <c r="E277" i="12"/>
  <c r="F277" i="12"/>
  <c r="I269" i="12"/>
  <c r="H269" i="12"/>
  <c r="G269" i="12"/>
  <c r="E269" i="12"/>
  <c r="F269" i="12"/>
  <c r="I261" i="12"/>
  <c r="H261" i="12"/>
  <c r="G261" i="12"/>
  <c r="F261" i="12"/>
  <c r="E261" i="12"/>
  <c r="I253" i="12"/>
  <c r="H253" i="12"/>
  <c r="G253" i="12"/>
  <c r="F253" i="12"/>
  <c r="E253" i="12"/>
  <c r="I245" i="12"/>
  <c r="H245" i="12"/>
  <c r="G245" i="12"/>
  <c r="F245" i="12"/>
  <c r="E245" i="12"/>
  <c r="I237" i="12"/>
  <c r="H237" i="12"/>
  <c r="G237" i="12"/>
  <c r="E237" i="12"/>
  <c r="F237" i="12"/>
  <c r="I229" i="12"/>
  <c r="H229" i="12"/>
  <c r="F229" i="12"/>
  <c r="G229" i="12"/>
  <c r="E229" i="12"/>
  <c r="I221" i="12"/>
  <c r="H221" i="12"/>
  <c r="G221" i="12"/>
  <c r="E221" i="12"/>
  <c r="F221" i="12"/>
  <c r="I213" i="12"/>
  <c r="H213" i="12"/>
  <c r="F213" i="12"/>
  <c r="G213" i="12"/>
  <c r="E213" i="12"/>
  <c r="I205" i="12"/>
  <c r="H205" i="12"/>
  <c r="G205" i="12"/>
  <c r="E205" i="12"/>
  <c r="F205" i="12"/>
  <c r="I197" i="12"/>
  <c r="H197" i="12"/>
  <c r="E197" i="12"/>
  <c r="G197" i="12"/>
  <c r="F197" i="12"/>
  <c r="I189" i="12"/>
  <c r="H189" i="12"/>
  <c r="G189" i="12"/>
  <c r="F189" i="12"/>
  <c r="E189" i="12"/>
  <c r="I181" i="12"/>
  <c r="H181" i="12"/>
  <c r="F181" i="12"/>
  <c r="G181" i="12"/>
  <c r="E181" i="12"/>
  <c r="I173" i="12"/>
  <c r="H173" i="12"/>
  <c r="E173" i="12"/>
  <c r="G173" i="12"/>
  <c r="F173" i="12"/>
  <c r="I165" i="12"/>
  <c r="H165" i="12"/>
  <c r="E165" i="12"/>
  <c r="G165" i="12"/>
  <c r="F165" i="12"/>
  <c r="I157" i="12"/>
  <c r="H157" i="12"/>
  <c r="E157" i="12"/>
  <c r="G157" i="12"/>
  <c r="F157" i="12"/>
  <c r="I149" i="12"/>
  <c r="H149" i="12"/>
  <c r="E149" i="12"/>
  <c r="F149" i="12"/>
  <c r="G149" i="12"/>
  <c r="I141" i="12"/>
  <c r="H141" i="12"/>
  <c r="E141" i="12"/>
  <c r="G141" i="12"/>
  <c r="F141" i="12"/>
  <c r="I133" i="12"/>
  <c r="H133" i="12"/>
  <c r="E133" i="12"/>
  <c r="F133" i="12"/>
  <c r="G133" i="12"/>
  <c r="I125" i="12"/>
  <c r="H125" i="12"/>
  <c r="G125" i="12"/>
  <c r="E125" i="12"/>
  <c r="F125" i="12"/>
  <c r="I117" i="12"/>
  <c r="H117" i="12"/>
  <c r="E117" i="12"/>
  <c r="G117" i="12"/>
  <c r="F117" i="12"/>
  <c r="I109" i="12"/>
  <c r="H109" i="12"/>
  <c r="E109" i="12"/>
  <c r="G109" i="12"/>
  <c r="F109" i="12"/>
  <c r="I101" i="12"/>
  <c r="H101" i="12"/>
  <c r="G101" i="12"/>
  <c r="E101" i="12"/>
  <c r="F101" i="12"/>
  <c r="I93" i="12"/>
  <c r="H93" i="12"/>
  <c r="E93" i="12"/>
  <c r="G93" i="12"/>
  <c r="F93" i="12"/>
  <c r="I85" i="12"/>
  <c r="H85" i="12"/>
  <c r="G85" i="12"/>
  <c r="E85" i="12"/>
  <c r="F85" i="12"/>
  <c r="I77" i="12"/>
  <c r="H77" i="12"/>
  <c r="E77" i="12"/>
  <c r="G77" i="12"/>
  <c r="F77" i="12"/>
  <c r="I69" i="12"/>
  <c r="H69" i="12"/>
  <c r="G69" i="12"/>
  <c r="E69" i="12"/>
  <c r="F69" i="12"/>
  <c r="I61" i="12"/>
  <c r="H61" i="12"/>
  <c r="E61" i="12"/>
  <c r="G61" i="12"/>
  <c r="F61" i="12"/>
  <c r="I53" i="12"/>
  <c r="H53" i="12"/>
  <c r="G53" i="12"/>
  <c r="E53" i="12"/>
  <c r="F53" i="12"/>
  <c r="I45" i="12"/>
  <c r="H45" i="12"/>
  <c r="E45" i="12"/>
  <c r="G45" i="12"/>
  <c r="F45" i="12"/>
  <c r="I37" i="12"/>
  <c r="H37" i="12"/>
  <c r="G37" i="12"/>
  <c r="E37" i="12"/>
  <c r="F37" i="12"/>
  <c r="I29" i="12"/>
  <c r="H29" i="12"/>
  <c r="E29" i="12"/>
  <c r="F29" i="12"/>
  <c r="G29" i="12"/>
  <c r="I21" i="12"/>
  <c r="H21" i="12"/>
  <c r="G21" i="12"/>
  <c r="E21" i="12"/>
  <c r="F21" i="12"/>
  <c r="I300" i="12"/>
  <c r="H300" i="12"/>
  <c r="G300" i="12"/>
  <c r="E300" i="12"/>
  <c r="F300" i="12"/>
  <c r="I292" i="12"/>
  <c r="H292" i="12"/>
  <c r="G292" i="12"/>
  <c r="E292" i="12"/>
  <c r="F292" i="12"/>
  <c r="I284" i="12"/>
  <c r="H284" i="12"/>
  <c r="E284" i="12"/>
  <c r="G284" i="12"/>
  <c r="F284" i="12"/>
  <c r="I276" i="12"/>
  <c r="H276" i="12"/>
  <c r="G276" i="12"/>
  <c r="F276" i="12"/>
  <c r="E276" i="12"/>
  <c r="I268" i="12"/>
  <c r="H268" i="12"/>
  <c r="F268" i="12"/>
  <c r="G268" i="12"/>
  <c r="E268" i="12"/>
  <c r="I260" i="12"/>
  <c r="H260" i="12"/>
  <c r="G260" i="12"/>
  <c r="E260" i="12"/>
  <c r="F260" i="12"/>
  <c r="I252" i="12"/>
  <c r="H252" i="12"/>
  <c r="E252" i="12"/>
  <c r="G252" i="12"/>
  <c r="F252" i="12"/>
  <c r="I244" i="12"/>
  <c r="H244" i="12"/>
  <c r="G244" i="12"/>
  <c r="F244" i="12"/>
  <c r="E244" i="12"/>
  <c r="I236" i="12"/>
  <c r="H236" i="12"/>
  <c r="G236" i="12"/>
  <c r="F236" i="12"/>
  <c r="E236" i="12"/>
  <c r="I228" i="12"/>
  <c r="H228" i="12"/>
  <c r="G228" i="12"/>
  <c r="F228" i="12"/>
  <c r="E228" i="12"/>
  <c r="I220" i="12"/>
  <c r="H220" i="12"/>
  <c r="F220" i="12"/>
  <c r="E220" i="12"/>
  <c r="G220" i="12"/>
  <c r="I212" i="12"/>
  <c r="H212" i="12"/>
  <c r="G212" i="12"/>
  <c r="E212" i="12"/>
  <c r="F212" i="12"/>
  <c r="I204" i="12"/>
  <c r="H204" i="12"/>
  <c r="G204" i="12"/>
  <c r="E204" i="12"/>
  <c r="F204" i="12"/>
  <c r="I196" i="12"/>
  <c r="H196" i="12"/>
  <c r="G196" i="12"/>
  <c r="F196" i="12"/>
  <c r="E196" i="12"/>
  <c r="I188" i="12"/>
  <c r="H188" i="12"/>
  <c r="E188" i="12"/>
  <c r="F188" i="12"/>
  <c r="G188" i="12"/>
  <c r="I180" i="12"/>
  <c r="H180" i="12"/>
  <c r="E180" i="12"/>
  <c r="G180" i="12"/>
  <c r="F180" i="12"/>
  <c r="I172" i="12"/>
  <c r="H172" i="12"/>
  <c r="E172" i="12"/>
  <c r="G172" i="12"/>
  <c r="F172" i="12"/>
  <c r="I164" i="12"/>
  <c r="H164" i="12"/>
  <c r="E164" i="12"/>
  <c r="G164" i="12"/>
  <c r="F164" i="12"/>
  <c r="I156" i="12"/>
  <c r="H156" i="12"/>
  <c r="E156" i="12"/>
  <c r="G156" i="12"/>
  <c r="F156" i="12"/>
  <c r="I148" i="12"/>
  <c r="H148" i="12"/>
  <c r="E148" i="12"/>
  <c r="G148" i="12"/>
  <c r="F148" i="12"/>
  <c r="I140" i="12"/>
  <c r="H140" i="12"/>
  <c r="E140" i="12"/>
  <c r="G140" i="12"/>
  <c r="F140" i="12"/>
  <c r="I132" i="12"/>
  <c r="H132" i="12"/>
  <c r="E132" i="12"/>
  <c r="G132" i="12"/>
  <c r="F132" i="12"/>
  <c r="I124" i="12"/>
  <c r="H124" i="12"/>
  <c r="G124" i="12"/>
  <c r="E124" i="12"/>
  <c r="F124" i="12"/>
  <c r="I116" i="12"/>
  <c r="H116" i="12"/>
  <c r="G116" i="12"/>
  <c r="E116" i="12"/>
  <c r="F116" i="12"/>
  <c r="I108" i="12"/>
  <c r="H108" i="12"/>
  <c r="G108" i="12"/>
  <c r="E108" i="12"/>
  <c r="F108" i="12"/>
  <c r="I100" i="12"/>
  <c r="H100" i="12"/>
  <c r="G100" i="12"/>
  <c r="E100" i="12"/>
  <c r="F100" i="12"/>
  <c r="I92" i="12"/>
  <c r="H92" i="12"/>
  <c r="G92" i="12"/>
  <c r="E92" i="12"/>
  <c r="F92" i="12"/>
  <c r="I84" i="12"/>
  <c r="H84" i="12"/>
  <c r="G84" i="12"/>
  <c r="E84" i="12"/>
  <c r="F84" i="12"/>
  <c r="I76" i="12"/>
  <c r="H76" i="12"/>
  <c r="G76" i="12"/>
  <c r="E76" i="12"/>
  <c r="F76" i="12"/>
  <c r="I68" i="12"/>
  <c r="H68" i="12"/>
  <c r="G68" i="12"/>
  <c r="E68" i="12"/>
  <c r="F68" i="12"/>
  <c r="I60" i="12"/>
  <c r="H60" i="12"/>
  <c r="G60" i="12"/>
  <c r="E60" i="12"/>
  <c r="F60" i="12"/>
  <c r="I52" i="12"/>
  <c r="H52" i="12"/>
  <c r="G52" i="12"/>
  <c r="E52" i="12"/>
  <c r="F52" i="12"/>
  <c r="I44" i="12"/>
  <c r="H44" i="12"/>
  <c r="G44" i="12"/>
  <c r="E44" i="12"/>
  <c r="F44" i="12"/>
  <c r="I36" i="12"/>
  <c r="H36" i="12"/>
  <c r="G36" i="12"/>
  <c r="E36" i="12"/>
  <c r="F36" i="12"/>
  <c r="I28" i="12"/>
  <c r="H28" i="12"/>
  <c r="G28" i="12"/>
  <c r="E28" i="12"/>
  <c r="F28" i="12"/>
  <c r="I20" i="12"/>
  <c r="H20" i="12"/>
  <c r="G20" i="12"/>
  <c r="E20" i="12"/>
  <c r="F20" i="12"/>
  <c r="I299" i="12"/>
  <c r="H299" i="12"/>
  <c r="E299" i="12"/>
  <c r="G299" i="12"/>
  <c r="F299" i="12"/>
  <c r="I291" i="12"/>
  <c r="H291" i="12"/>
  <c r="G291" i="12"/>
  <c r="E291" i="12"/>
  <c r="F291" i="12"/>
  <c r="I283" i="12"/>
  <c r="H283" i="12"/>
  <c r="E283" i="12"/>
  <c r="F283" i="12"/>
  <c r="G283" i="12"/>
  <c r="I275" i="12"/>
  <c r="H275" i="12"/>
  <c r="G275" i="12"/>
  <c r="E275" i="12"/>
  <c r="F275" i="12"/>
  <c r="I267" i="12"/>
  <c r="H267" i="12"/>
  <c r="E267" i="12"/>
  <c r="F267" i="12"/>
  <c r="G267" i="12"/>
  <c r="I259" i="12"/>
  <c r="H259" i="12"/>
  <c r="G259" i="12"/>
  <c r="E259" i="12"/>
  <c r="F259" i="12"/>
  <c r="I251" i="12"/>
  <c r="H251" i="12"/>
  <c r="E251" i="12"/>
  <c r="F251" i="12"/>
  <c r="G251" i="12"/>
  <c r="I243" i="12"/>
  <c r="H243" i="12"/>
  <c r="G243" i="12"/>
  <c r="E243" i="12"/>
  <c r="F243" i="12"/>
  <c r="I235" i="12"/>
  <c r="H235" i="12"/>
  <c r="E235" i="12"/>
  <c r="F235" i="12"/>
  <c r="G235" i="12"/>
  <c r="I227" i="12"/>
  <c r="H227" i="12"/>
  <c r="G227" i="12"/>
  <c r="E227" i="12"/>
  <c r="F227" i="12"/>
  <c r="I219" i="12"/>
  <c r="H219" i="12"/>
  <c r="E219" i="12"/>
  <c r="F219" i="12"/>
  <c r="G219" i="12"/>
  <c r="I211" i="12"/>
  <c r="H211" i="12"/>
  <c r="G211" i="12"/>
  <c r="E211" i="12"/>
  <c r="F211" i="12"/>
  <c r="I203" i="12"/>
  <c r="H203" i="12"/>
  <c r="E203" i="12"/>
  <c r="F203" i="12"/>
  <c r="G203" i="12"/>
  <c r="I195" i="12"/>
  <c r="H195" i="12"/>
  <c r="G195" i="12"/>
  <c r="E195" i="12"/>
  <c r="F195" i="12"/>
  <c r="I187" i="12"/>
  <c r="H187" i="12"/>
  <c r="E187" i="12"/>
  <c r="F187" i="12"/>
  <c r="G187" i="12"/>
  <c r="I179" i="12"/>
  <c r="H179" i="12"/>
  <c r="G179" i="12"/>
  <c r="F179" i="12"/>
  <c r="E179" i="12"/>
  <c r="I171" i="12"/>
  <c r="H171" i="12"/>
  <c r="E171" i="12"/>
  <c r="G171" i="12"/>
  <c r="F171" i="12"/>
  <c r="I163" i="12"/>
  <c r="H163" i="12"/>
  <c r="G163" i="12"/>
  <c r="E163" i="12"/>
  <c r="F163" i="12"/>
  <c r="I155" i="12"/>
  <c r="H155" i="12"/>
  <c r="F155" i="12"/>
  <c r="G155" i="12"/>
  <c r="E155" i="12"/>
  <c r="I147" i="12"/>
  <c r="H147" i="12"/>
  <c r="E147" i="12"/>
  <c r="G147" i="12"/>
  <c r="F147" i="12"/>
  <c r="I139" i="12"/>
  <c r="H139" i="12"/>
  <c r="E139" i="12"/>
  <c r="G139" i="12"/>
  <c r="F139" i="12"/>
  <c r="I131" i="12"/>
  <c r="H131" i="12"/>
  <c r="G131" i="12"/>
  <c r="E131" i="12"/>
  <c r="F131" i="12"/>
  <c r="I123" i="12"/>
  <c r="H123" i="12"/>
  <c r="G123" i="12"/>
  <c r="E123" i="12"/>
  <c r="F123" i="12"/>
  <c r="I115" i="12"/>
  <c r="H115" i="12"/>
  <c r="G115" i="12"/>
  <c r="E115" i="12"/>
  <c r="F115" i="12"/>
  <c r="I107" i="12"/>
  <c r="H107" i="12"/>
  <c r="G107" i="12"/>
  <c r="E107" i="12"/>
  <c r="F107" i="12"/>
  <c r="I99" i="12"/>
  <c r="H99" i="12"/>
  <c r="G99" i="12"/>
  <c r="E99" i="12"/>
  <c r="F99" i="12"/>
  <c r="I91" i="12"/>
  <c r="H91" i="12"/>
  <c r="G91" i="12"/>
  <c r="E91" i="12"/>
  <c r="F91" i="12"/>
  <c r="I83" i="12"/>
  <c r="H83" i="12"/>
  <c r="G83" i="12"/>
  <c r="E83" i="12"/>
  <c r="F83" i="12"/>
  <c r="I75" i="12"/>
  <c r="H75" i="12"/>
  <c r="G75" i="12"/>
  <c r="E75" i="12"/>
  <c r="F75" i="12"/>
  <c r="I67" i="12"/>
  <c r="H67" i="12"/>
  <c r="G67" i="12"/>
  <c r="E67" i="12"/>
  <c r="F67" i="12"/>
  <c r="I59" i="12"/>
  <c r="H59" i="12"/>
  <c r="G59" i="12"/>
  <c r="E59" i="12"/>
  <c r="F59" i="12"/>
  <c r="I51" i="12"/>
  <c r="H51" i="12"/>
  <c r="G51" i="12"/>
  <c r="E51" i="12"/>
  <c r="F51" i="12"/>
  <c r="I43" i="12"/>
  <c r="H43" i="12"/>
  <c r="G43" i="12"/>
  <c r="E43" i="12"/>
  <c r="F43" i="12"/>
  <c r="I35" i="12"/>
  <c r="H35" i="12"/>
  <c r="G35" i="12"/>
  <c r="E35" i="12"/>
  <c r="F35" i="12"/>
  <c r="I27" i="12"/>
  <c r="H27" i="12"/>
  <c r="G27" i="12"/>
  <c r="E27" i="12"/>
  <c r="F27" i="12"/>
  <c r="H298" i="12"/>
  <c r="E298" i="12"/>
  <c r="F298" i="12"/>
  <c r="I298" i="12"/>
  <c r="G298" i="12"/>
  <c r="H290" i="12"/>
  <c r="I290" i="12"/>
  <c r="G290" i="12"/>
  <c r="E290" i="12"/>
  <c r="F290" i="12"/>
  <c r="H282" i="12"/>
  <c r="I282" i="12"/>
  <c r="E282" i="12"/>
  <c r="F282" i="12"/>
  <c r="G282" i="12"/>
  <c r="H274" i="12"/>
  <c r="I274" i="12"/>
  <c r="G274" i="12"/>
  <c r="E274" i="12"/>
  <c r="F274" i="12"/>
  <c r="H266" i="12"/>
  <c r="E266" i="12"/>
  <c r="G266" i="12"/>
  <c r="F266" i="12"/>
  <c r="I266" i="12"/>
  <c r="H258" i="12"/>
  <c r="I258" i="12"/>
  <c r="G258" i="12"/>
  <c r="E258" i="12"/>
  <c r="F258" i="12"/>
  <c r="H250" i="12"/>
  <c r="I250" i="12"/>
  <c r="E250" i="12"/>
  <c r="F250" i="12"/>
  <c r="G250" i="12"/>
  <c r="H242" i="12"/>
  <c r="I242" i="12"/>
  <c r="G242" i="12"/>
  <c r="E242" i="12"/>
  <c r="F242" i="12"/>
  <c r="H234" i="12"/>
  <c r="E234" i="12"/>
  <c r="F234" i="12"/>
  <c r="I234" i="12"/>
  <c r="G234" i="12"/>
  <c r="H226" i="12"/>
  <c r="I226" i="12"/>
  <c r="G226" i="12"/>
  <c r="E226" i="12"/>
  <c r="F226" i="12"/>
  <c r="H218" i="12"/>
  <c r="I218" i="12"/>
  <c r="E218" i="12"/>
  <c r="F218" i="12"/>
  <c r="G218" i="12"/>
  <c r="H210" i="12"/>
  <c r="I210" i="12"/>
  <c r="G210" i="12"/>
  <c r="E210" i="12"/>
  <c r="F210" i="12"/>
  <c r="H202" i="12"/>
  <c r="E202" i="12"/>
  <c r="F202" i="12"/>
  <c r="G202" i="12"/>
  <c r="I202" i="12"/>
  <c r="H194" i="12"/>
  <c r="I194" i="12"/>
  <c r="G194" i="12"/>
  <c r="E194" i="12"/>
  <c r="F194" i="12"/>
  <c r="H186" i="12"/>
  <c r="I186" i="12"/>
  <c r="E186" i="12"/>
  <c r="F186" i="12"/>
  <c r="G186" i="12"/>
  <c r="H178" i="12"/>
  <c r="I178" i="12"/>
  <c r="G178" i="12"/>
  <c r="F178" i="12"/>
  <c r="E178" i="12"/>
  <c r="H170" i="12"/>
  <c r="F170" i="12"/>
  <c r="E170" i="12"/>
  <c r="G170" i="12"/>
  <c r="I170" i="12"/>
  <c r="H162" i="12"/>
  <c r="I162" i="12"/>
  <c r="G162" i="12"/>
  <c r="E162" i="12"/>
  <c r="F162" i="12"/>
  <c r="H154" i="12"/>
  <c r="I154" i="12"/>
  <c r="F154" i="12"/>
  <c r="G154" i="12"/>
  <c r="E154" i="12"/>
  <c r="H146" i="12"/>
  <c r="I146" i="12"/>
  <c r="E146" i="12"/>
  <c r="G146" i="12"/>
  <c r="F146" i="12"/>
  <c r="H138" i="12"/>
  <c r="F138" i="12"/>
  <c r="G138" i="12"/>
  <c r="E138" i="12"/>
  <c r="I138" i="12"/>
  <c r="H130" i="12"/>
  <c r="I130" i="12"/>
  <c r="E130" i="12"/>
  <c r="G130" i="12"/>
  <c r="F130" i="12"/>
  <c r="H122" i="12"/>
  <c r="G122" i="12"/>
  <c r="I122" i="12"/>
  <c r="F122" i="12"/>
  <c r="E122" i="12"/>
  <c r="H114" i="12"/>
  <c r="G114" i="12"/>
  <c r="I114" i="12"/>
  <c r="E114" i="12"/>
  <c r="F114" i="12"/>
  <c r="H106" i="12"/>
  <c r="G106" i="12"/>
  <c r="F106" i="12"/>
  <c r="E106" i="12"/>
  <c r="I106" i="12"/>
  <c r="H98" i="12"/>
  <c r="G98" i="12"/>
  <c r="I98" i="12"/>
  <c r="E98" i="12"/>
  <c r="F98" i="12"/>
  <c r="H90" i="12"/>
  <c r="G90" i="12"/>
  <c r="I90" i="12"/>
  <c r="F90" i="12"/>
  <c r="E90" i="12"/>
  <c r="H82" i="12"/>
  <c r="G82" i="12"/>
  <c r="I82" i="12"/>
  <c r="E82" i="12"/>
  <c r="F82" i="12"/>
  <c r="H74" i="12"/>
  <c r="G74" i="12"/>
  <c r="F74" i="12"/>
  <c r="I74" i="12"/>
  <c r="E74" i="12"/>
  <c r="H66" i="12"/>
  <c r="G66" i="12"/>
  <c r="I66" i="12"/>
  <c r="E66" i="12"/>
  <c r="F66" i="12"/>
  <c r="H58" i="12"/>
  <c r="G58" i="12"/>
  <c r="I58" i="12"/>
  <c r="F58" i="12"/>
  <c r="E58" i="12"/>
  <c r="H50" i="12"/>
  <c r="G50" i="12"/>
  <c r="I50" i="12"/>
  <c r="E50" i="12"/>
  <c r="F50" i="12"/>
  <c r="H42" i="12"/>
  <c r="G42" i="12"/>
  <c r="F42" i="12"/>
  <c r="I42" i="12"/>
  <c r="E42" i="12"/>
  <c r="H34" i="12"/>
  <c r="G34" i="12"/>
  <c r="I34" i="12"/>
  <c r="E34" i="12"/>
  <c r="F34" i="12"/>
  <c r="H26" i="12"/>
  <c r="G26" i="12"/>
  <c r="I26" i="12"/>
  <c r="F26" i="12"/>
  <c r="E26" i="12"/>
  <c r="B297" i="12"/>
  <c r="H297" i="12"/>
  <c r="I297" i="12"/>
  <c r="G297" i="12"/>
  <c r="E297" i="12"/>
  <c r="F297" i="12"/>
  <c r="B289" i="12"/>
  <c r="G289" i="12"/>
  <c r="H289" i="12"/>
  <c r="E289" i="12"/>
  <c r="I289" i="12"/>
  <c r="F289" i="12"/>
  <c r="B281" i="12"/>
  <c r="H281" i="12"/>
  <c r="I281" i="12"/>
  <c r="G281" i="12"/>
  <c r="E281" i="12"/>
  <c r="F281" i="12"/>
  <c r="B273" i="12"/>
  <c r="G273" i="12"/>
  <c r="I273" i="12"/>
  <c r="E273" i="12"/>
  <c r="H273" i="12"/>
  <c r="F273" i="12"/>
  <c r="B265" i="12"/>
  <c r="H265" i="12"/>
  <c r="I265" i="12"/>
  <c r="G265" i="12"/>
  <c r="E265" i="12"/>
  <c r="F265" i="12"/>
  <c r="B257" i="12"/>
  <c r="G257" i="12"/>
  <c r="H257" i="12"/>
  <c r="E257" i="12"/>
  <c r="F257" i="12"/>
  <c r="I257" i="12"/>
  <c r="B249" i="12"/>
  <c r="H249" i="12"/>
  <c r="I249" i="12"/>
  <c r="G249" i="12"/>
  <c r="E249" i="12"/>
  <c r="F249" i="12"/>
  <c r="B241" i="12"/>
  <c r="G241" i="12"/>
  <c r="I241" i="12"/>
  <c r="E241" i="12"/>
  <c r="H241" i="12"/>
  <c r="F241" i="12"/>
  <c r="B233" i="12"/>
  <c r="H233" i="12"/>
  <c r="I233" i="12"/>
  <c r="G233" i="12"/>
  <c r="E233" i="12"/>
  <c r="F233" i="12"/>
  <c r="B225" i="12"/>
  <c r="G225" i="12"/>
  <c r="H225" i="12"/>
  <c r="E225" i="12"/>
  <c r="F225" i="12"/>
  <c r="I225" i="12"/>
  <c r="B217" i="12"/>
  <c r="H217" i="12"/>
  <c r="I217" i="12"/>
  <c r="G217" i="12"/>
  <c r="E217" i="12"/>
  <c r="F217" i="12"/>
  <c r="B209" i="12"/>
  <c r="G209" i="12"/>
  <c r="I209" i="12"/>
  <c r="E209" i="12"/>
  <c r="F209" i="12"/>
  <c r="H209" i="12"/>
  <c r="B201" i="12"/>
  <c r="H201" i="12"/>
  <c r="I201" i="12"/>
  <c r="G201" i="12"/>
  <c r="E201" i="12"/>
  <c r="F201" i="12"/>
  <c r="B193" i="12"/>
  <c r="G193" i="12"/>
  <c r="H193" i="12"/>
  <c r="E193" i="12"/>
  <c r="F193" i="12"/>
  <c r="I193" i="12"/>
  <c r="B185" i="12"/>
  <c r="H185" i="12"/>
  <c r="I185" i="12"/>
  <c r="G185" i="12"/>
  <c r="E185" i="12"/>
  <c r="F185" i="12"/>
  <c r="B177" i="12"/>
  <c r="G177" i="12"/>
  <c r="I177" i="12"/>
  <c r="F177" i="12"/>
  <c r="E177" i="12"/>
  <c r="H177" i="12"/>
  <c r="B169" i="12"/>
  <c r="H169" i="12"/>
  <c r="I169" i="12"/>
  <c r="G169" i="12"/>
  <c r="F169" i="12"/>
  <c r="E169" i="12"/>
  <c r="B161" i="12"/>
  <c r="G161" i="12"/>
  <c r="H161" i="12"/>
  <c r="E161" i="12"/>
  <c r="F161" i="12"/>
  <c r="I161" i="12"/>
  <c r="B153" i="12"/>
  <c r="H153" i="12"/>
  <c r="I153" i="12"/>
  <c r="G153" i="12"/>
  <c r="F153" i="12"/>
  <c r="E153" i="12"/>
  <c r="B145" i="12"/>
  <c r="G145" i="12"/>
  <c r="I145" i="12"/>
  <c r="F145" i="12"/>
  <c r="E145" i="12"/>
  <c r="H145" i="12"/>
  <c r="B137" i="12"/>
  <c r="H137" i="12"/>
  <c r="I137" i="12"/>
  <c r="G137" i="12"/>
  <c r="F137" i="12"/>
  <c r="E137" i="12"/>
  <c r="B129" i="12"/>
  <c r="H129" i="12"/>
  <c r="G129" i="12"/>
  <c r="F129" i="12"/>
  <c r="I129" i="12"/>
  <c r="E129" i="12"/>
  <c r="B121" i="12"/>
  <c r="H121" i="12"/>
  <c r="I121" i="12"/>
  <c r="G121" i="12"/>
  <c r="F121" i="12"/>
  <c r="E121" i="12"/>
  <c r="B113" i="12"/>
  <c r="G113" i="12"/>
  <c r="I113" i="12"/>
  <c r="F113" i="12"/>
  <c r="E113" i="12"/>
  <c r="H113" i="12"/>
  <c r="B105" i="12"/>
  <c r="H105" i="12"/>
  <c r="I105" i="12"/>
  <c r="G105" i="12"/>
  <c r="F105" i="12"/>
  <c r="E105" i="12"/>
  <c r="B97" i="12"/>
  <c r="G97" i="12"/>
  <c r="H97" i="12"/>
  <c r="F97" i="12"/>
  <c r="I97" i="12"/>
  <c r="E97" i="12"/>
  <c r="B89" i="12"/>
  <c r="G89" i="12"/>
  <c r="H89" i="12"/>
  <c r="I89" i="12"/>
  <c r="F89" i="12"/>
  <c r="E89" i="12"/>
  <c r="B81" i="12"/>
  <c r="G81" i="12"/>
  <c r="I81" i="12"/>
  <c r="F81" i="12"/>
  <c r="E81" i="12"/>
  <c r="H81" i="12"/>
  <c r="B73" i="12"/>
  <c r="G73" i="12"/>
  <c r="H73" i="12"/>
  <c r="I73" i="12"/>
  <c r="F73" i="12"/>
  <c r="E73" i="12"/>
  <c r="B65" i="12"/>
  <c r="G65" i="12"/>
  <c r="H65" i="12"/>
  <c r="F65" i="12"/>
  <c r="I65" i="12"/>
  <c r="E65" i="12"/>
  <c r="B57" i="12"/>
  <c r="G57" i="12"/>
  <c r="H57" i="12"/>
  <c r="I57" i="12"/>
  <c r="F57" i="12"/>
  <c r="E57" i="12"/>
  <c r="B49" i="12"/>
  <c r="G49" i="12"/>
  <c r="I49" i="12"/>
  <c r="F49" i="12"/>
  <c r="E49" i="12"/>
  <c r="H49" i="12"/>
  <c r="B41" i="12"/>
  <c r="G41" i="12"/>
  <c r="H41" i="12"/>
  <c r="I41" i="12"/>
  <c r="F41" i="12"/>
  <c r="E41" i="12"/>
  <c r="B33" i="12"/>
  <c r="G33" i="12"/>
  <c r="H33" i="12"/>
  <c r="F33" i="12"/>
  <c r="I33" i="12"/>
  <c r="E33" i="12"/>
  <c r="B25" i="12"/>
  <c r="G25" i="12"/>
  <c r="H25" i="12"/>
  <c r="I25" i="12"/>
  <c r="F25" i="12"/>
  <c r="E25" i="12"/>
  <c r="I296" i="12"/>
  <c r="G296" i="12"/>
  <c r="E296" i="12"/>
  <c r="F296" i="12"/>
  <c r="H296" i="12"/>
  <c r="G288" i="12"/>
  <c r="H288" i="12"/>
  <c r="E288" i="12"/>
  <c r="I288" i="12"/>
  <c r="F288" i="12"/>
  <c r="I280" i="12"/>
  <c r="G280" i="12"/>
  <c r="H280" i="12"/>
  <c r="E280" i="12"/>
  <c r="F280" i="12"/>
  <c r="G272" i="12"/>
  <c r="H272" i="12"/>
  <c r="E272" i="12"/>
  <c r="I272" i="12"/>
  <c r="F272" i="12"/>
  <c r="I264" i="12"/>
  <c r="G264" i="12"/>
  <c r="E264" i="12"/>
  <c r="H264" i="12"/>
  <c r="F264" i="12"/>
  <c r="G256" i="12"/>
  <c r="H256" i="12"/>
  <c r="E256" i="12"/>
  <c r="I256" i="12"/>
  <c r="F256" i="12"/>
  <c r="I248" i="12"/>
  <c r="G248" i="12"/>
  <c r="H248" i="12"/>
  <c r="E248" i="12"/>
  <c r="F248" i="12"/>
  <c r="G240" i="12"/>
  <c r="H240" i="12"/>
  <c r="E240" i="12"/>
  <c r="I240" i="12"/>
  <c r="F240" i="12"/>
  <c r="I232" i="12"/>
  <c r="G232" i="12"/>
  <c r="E232" i="12"/>
  <c r="H232" i="12"/>
  <c r="F232" i="12"/>
  <c r="G224" i="12"/>
  <c r="H224" i="12"/>
  <c r="E224" i="12"/>
  <c r="I224" i="12"/>
  <c r="F224" i="12"/>
  <c r="I216" i="12"/>
  <c r="G216" i="12"/>
  <c r="H216" i="12"/>
  <c r="E216" i="12"/>
  <c r="F216" i="12"/>
  <c r="G208" i="12"/>
  <c r="H208" i="12"/>
  <c r="E208" i="12"/>
  <c r="F208" i="12"/>
  <c r="I208" i="12"/>
  <c r="I200" i="12"/>
  <c r="G200" i="12"/>
  <c r="E200" i="12"/>
  <c r="F200" i="12"/>
  <c r="H200" i="12"/>
  <c r="G192" i="12"/>
  <c r="H192" i="12"/>
  <c r="E192" i="12"/>
  <c r="F192" i="12"/>
  <c r="I192" i="12"/>
  <c r="I184" i="12"/>
  <c r="G184" i="12"/>
  <c r="H184" i="12"/>
  <c r="E184" i="12"/>
  <c r="F184" i="12"/>
  <c r="G176" i="12"/>
  <c r="H176" i="12"/>
  <c r="F176" i="12"/>
  <c r="E176" i="12"/>
  <c r="I176" i="12"/>
  <c r="I168" i="12"/>
  <c r="G168" i="12"/>
  <c r="F168" i="12"/>
  <c r="E168" i="12"/>
  <c r="H168" i="12"/>
  <c r="G160" i="12"/>
  <c r="H160" i="12"/>
  <c r="E160" i="12"/>
  <c r="F160" i="12"/>
  <c r="I160" i="12"/>
  <c r="I152" i="12"/>
  <c r="G152" i="12"/>
  <c r="H152" i="12"/>
  <c r="F152" i="12"/>
  <c r="E152" i="12"/>
  <c r="G144" i="12"/>
  <c r="H144" i="12"/>
  <c r="F144" i="12"/>
  <c r="E144" i="12"/>
  <c r="I144" i="12"/>
  <c r="I136" i="12"/>
  <c r="G136" i="12"/>
  <c r="F136" i="12"/>
  <c r="E136" i="12"/>
  <c r="H136" i="12"/>
  <c r="H128" i="12"/>
  <c r="G128" i="12"/>
  <c r="F128" i="12"/>
  <c r="I128" i="12"/>
  <c r="E128" i="12"/>
  <c r="I120" i="12"/>
  <c r="H120" i="12"/>
  <c r="F120" i="12"/>
  <c r="E120" i="12"/>
  <c r="G120" i="12"/>
  <c r="G112" i="12"/>
  <c r="H112" i="12"/>
  <c r="F112" i="12"/>
  <c r="E112" i="12"/>
  <c r="I112" i="12"/>
  <c r="I104" i="12"/>
  <c r="G104" i="12"/>
  <c r="F104" i="12"/>
  <c r="E104" i="12"/>
  <c r="H104" i="12"/>
  <c r="G96" i="12"/>
  <c r="H96" i="12"/>
  <c r="F96" i="12"/>
  <c r="I96" i="12"/>
  <c r="E96" i="12"/>
  <c r="I88" i="12"/>
  <c r="H88" i="12"/>
  <c r="F88" i="12"/>
  <c r="E88" i="12"/>
  <c r="G88" i="12"/>
  <c r="G80" i="12"/>
  <c r="H80" i="12"/>
  <c r="F80" i="12"/>
  <c r="E80" i="12"/>
  <c r="I80" i="12"/>
  <c r="I72" i="12"/>
  <c r="G72" i="12"/>
  <c r="F72" i="12"/>
  <c r="E72" i="12"/>
  <c r="H72" i="12"/>
  <c r="G64" i="12"/>
  <c r="H64" i="12"/>
  <c r="F64" i="12"/>
  <c r="I64" i="12"/>
  <c r="E64" i="12"/>
  <c r="I56" i="12"/>
  <c r="H56" i="12"/>
  <c r="F56" i="12"/>
  <c r="E56" i="12"/>
  <c r="G56" i="12"/>
  <c r="G48" i="12"/>
  <c r="H48" i="12"/>
  <c r="F48" i="12"/>
  <c r="I48" i="12"/>
  <c r="E48" i="12"/>
  <c r="I40" i="12"/>
  <c r="G40" i="12"/>
  <c r="F40" i="12"/>
  <c r="E40" i="12"/>
  <c r="H40" i="12"/>
  <c r="G32" i="12"/>
  <c r="H32" i="12"/>
  <c r="F32" i="12"/>
  <c r="I32" i="12"/>
  <c r="E32" i="12"/>
  <c r="I24" i="12"/>
  <c r="H24" i="12"/>
  <c r="F24" i="12"/>
  <c r="E24" i="12"/>
  <c r="G24" i="12"/>
  <c r="D297" i="12"/>
  <c r="D289" i="12"/>
  <c r="D281" i="12"/>
  <c r="D273" i="12"/>
  <c r="D265" i="12"/>
  <c r="D257" i="12"/>
  <c r="D249" i="12"/>
  <c r="D241" i="12"/>
  <c r="D233" i="12"/>
  <c r="D225" i="12"/>
  <c r="D217" i="12"/>
  <c r="D209" i="12"/>
  <c r="D201" i="12"/>
  <c r="D193" i="12"/>
  <c r="D185" i="12"/>
  <c r="D177" i="12"/>
  <c r="D169" i="12"/>
  <c r="D161" i="12"/>
  <c r="D153" i="12"/>
  <c r="D145" i="12"/>
  <c r="D137" i="12"/>
  <c r="D129" i="12"/>
  <c r="D121" i="12"/>
  <c r="D113" i="12"/>
  <c r="D105" i="12"/>
  <c r="D97" i="12"/>
  <c r="D89" i="12"/>
  <c r="D81" i="12"/>
  <c r="D73" i="12"/>
  <c r="D65" i="12"/>
  <c r="D57" i="12"/>
  <c r="D49" i="12"/>
  <c r="D41" i="12"/>
  <c r="D33" i="12"/>
  <c r="D25" i="12"/>
  <c r="C297" i="12"/>
  <c r="C289" i="12"/>
  <c r="C281" i="12"/>
  <c r="C273" i="12"/>
  <c r="C265" i="12"/>
  <c r="C257" i="12"/>
  <c r="C249" i="12"/>
  <c r="C241" i="12"/>
  <c r="C233" i="12"/>
  <c r="C225" i="12"/>
  <c r="C217" i="12"/>
  <c r="C209" i="12"/>
  <c r="C201" i="12"/>
  <c r="C193" i="12"/>
  <c r="C185" i="12"/>
  <c r="C177" i="12"/>
  <c r="C169" i="12"/>
  <c r="C161" i="12"/>
  <c r="C153" i="12"/>
  <c r="C145" i="12"/>
  <c r="C137" i="12"/>
  <c r="C129" i="12"/>
  <c r="C121" i="12"/>
  <c r="C113" i="12"/>
  <c r="C105" i="12"/>
  <c r="C97" i="12"/>
  <c r="C89" i="12"/>
  <c r="C81" i="12"/>
  <c r="C73" i="12"/>
  <c r="C65" i="12"/>
  <c r="C57" i="12"/>
  <c r="C49" i="12"/>
  <c r="C41" i="12"/>
  <c r="C33" i="12"/>
  <c r="C25" i="12"/>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17" i="7"/>
  <c r="F18" i="7"/>
  <c r="B12" i="5" l="1"/>
  <c r="E53" i="6" l="1"/>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20" i="6"/>
  <c r="E21" i="6"/>
  <c r="E22" i="6"/>
  <c r="E23" i="6"/>
  <c r="E24" i="6"/>
  <c r="E25" i="6"/>
  <c r="E26" i="6"/>
  <c r="E27" i="6"/>
  <c r="E28" i="6"/>
  <c r="E29" i="6"/>
  <c r="E30" i="6"/>
  <c r="E31" i="6"/>
  <c r="E32" i="6"/>
  <c r="E33" i="6"/>
  <c r="E34" i="6"/>
  <c r="E35" i="6"/>
  <c r="E36" i="6"/>
  <c r="E37" i="6"/>
  <c r="E38" i="6"/>
  <c r="E39" i="6"/>
  <c r="E40" i="6"/>
  <c r="E42" i="6"/>
  <c r="E43" i="6"/>
  <c r="E44" i="6"/>
  <c r="E45" i="6"/>
  <c r="E46" i="6"/>
  <c r="E47" i="6"/>
  <c r="E48" i="6"/>
  <c r="E49" i="6"/>
  <c r="E50" i="6"/>
  <c r="E51" i="6"/>
  <c r="E52" i="6"/>
  <c r="E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E300" i="7" l="1"/>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K280" i="3" l="1"/>
  <c r="H17" i="8"/>
  <c r="K282" i="3" l="1"/>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C19" i="8" l="1"/>
  <c r="D19" i="8" s="1"/>
  <c r="G19" i="8"/>
  <c r="K19" i="8"/>
  <c r="G18" i="8"/>
  <c r="C18" i="8"/>
  <c r="D18" i="8" s="1"/>
  <c r="K18" i="8"/>
  <c r="R17" i="8"/>
  <c r="A1001" i="8"/>
  <c r="L19" i="8" l="1"/>
  <c r="L18" i="8"/>
  <c r="J292" i="12"/>
  <c r="J280" i="12"/>
  <c r="J268" i="12"/>
  <c r="J264" i="12"/>
  <c r="J252" i="12"/>
  <c r="J240" i="12"/>
  <c r="J224" i="12"/>
  <c r="J212" i="12"/>
  <c r="J200" i="12"/>
  <c r="J188" i="12"/>
  <c r="J176" i="12"/>
  <c r="J164" i="12"/>
  <c r="J152" i="12"/>
  <c r="J140" i="12"/>
  <c r="J128" i="12"/>
  <c r="J116" i="12"/>
  <c r="J104" i="12"/>
  <c r="J92" i="12"/>
  <c r="J80" i="12"/>
  <c r="J76" i="12"/>
  <c r="J68" i="12"/>
  <c r="J60" i="12"/>
  <c r="J56" i="12"/>
  <c r="J52" i="12"/>
  <c r="J48" i="12"/>
  <c r="J44" i="12"/>
  <c r="J40" i="12"/>
  <c r="J36" i="12"/>
  <c r="J32" i="12"/>
  <c r="J299" i="12"/>
  <c r="J295" i="12"/>
  <c r="J291" i="12"/>
  <c r="J287" i="12"/>
  <c r="J283" i="12"/>
  <c r="J279" i="12"/>
  <c r="J275" i="12"/>
  <c r="J271" i="12"/>
  <c r="J267" i="12"/>
  <c r="J263" i="12"/>
  <c r="J259" i="12"/>
  <c r="J255" i="12"/>
  <c r="J251" i="12"/>
  <c r="J247" i="12"/>
  <c r="J243" i="12"/>
  <c r="J239" i="12"/>
  <c r="J235" i="12"/>
  <c r="J231" i="12"/>
  <c r="J227" i="12"/>
  <c r="J223" i="12"/>
  <c r="J219" i="12"/>
  <c r="J215" i="12"/>
  <c r="J211" i="12"/>
  <c r="J207" i="12"/>
  <c r="J203" i="12"/>
  <c r="J199" i="12"/>
  <c r="J195" i="12"/>
  <c r="J191" i="12"/>
  <c r="J187" i="12"/>
  <c r="J183" i="12"/>
  <c r="J179" i="12"/>
  <c r="J175" i="12"/>
  <c r="J171" i="12"/>
  <c r="J167" i="12"/>
  <c r="J163" i="12"/>
  <c r="J159" i="12"/>
  <c r="J155" i="12"/>
  <c r="J151" i="12"/>
  <c r="J147" i="12"/>
  <c r="J143" i="12"/>
  <c r="J139" i="12"/>
  <c r="J135" i="12"/>
  <c r="J131" i="12"/>
  <c r="J127" i="12"/>
  <c r="J123" i="12"/>
  <c r="J119" i="12"/>
  <c r="J115" i="12"/>
  <c r="J111" i="12"/>
  <c r="J107" i="12"/>
  <c r="J103" i="12"/>
  <c r="J99" i="12"/>
  <c r="J95" i="12"/>
  <c r="J91" i="12"/>
  <c r="J87" i="12"/>
  <c r="J83" i="12"/>
  <c r="J79" i="12"/>
  <c r="J75" i="12"/>
  <c r="J71" i="12"/>
  <c r="J67" i="12"/>
  <c r="J63" i="12"/>
  <c r="J59" i="12"/>
  <c r="J55" i="12"/>
  <c r="J51" i="12"/>
  <c r="J47" i="12"/>
  <c r="J43" i="12"/>
  <c r="J39" i="12"/>
  <c r="J35" i="12"/>
  <c r="J31" i="12"/>
  <c r="J296" i="12"/>
  <c r="J284" i="12"/>
  <c r="J272" i="12"/>
  <c r="J256" i="12"/>
  <c r="J244" i="12"/>
  <c r="J232" i="12"/>
  <c r="J216" i="12"/>
  <c r="J208" i="12"/>
  <c r="J196" i="12"/>
  <c r="J184" i="12"/>
  <c r="J172" i="12"/>
  <c r="J156" i="12"/>
  <c r="J148" i="12"/>
  <c r="J136" i="12"/>
  <c r="J124" i="12"/>
  <c r="J112" i="12"/>
  <c r="J100" i="12"/>
  <c r="J88" i="12"/>
  <c r="J64" i="12"/>
  <c r="J298" i="12"/>
  <c r="J290" i="12"/>
  <c r="J282" i="12"/>
  <c r="J274" i="12"/>
  <c r="J266" i="12"/>
  <c r="J258" i="12"/>
  <c r="J250" i="12"/>
  <c r="J242" i="12"/>
  <c r="J234" i="12"/>
  <c r="J226" i="12"/>
  <c r="J222" i="12"/>
  <c r="J218" i="12"/>
  <c r="J214" i="12"/>
  <c r="J210" i="12"/>
  <c r="J206" i="12"/>
  <c r="J202" i="12"/>
  <c r="J198" i="12"/>
  <c r="J194" i="12"/>
  <c r="J190" i="12"/>
  <c r="J186" i="12"/>
  <c r="J182" i="12"/>
  <c r="J178" i="12"/>
  <c r="J174" i="12"/>
  <c r="J170" i="12"/>
  <c r="J166" i="12"/>
  <c r="J162" i="12"/>
  <c r="J158" i="12"/>
  <c r="J154" i="12"/>
  <c r="J150" i="12"/>
  <c r="J146" i="12"/>
  <c r="J142" i="12"/>
  <c r="J138" i="12"/>
  <c r="J134" i="12"/>
  <c r="J130" i="12"/>
  <c r="J126" i="12"/>
  <c r="J122" i="12"/>
  <c r="J118" i="12"/>
  <c r="J114" i="12"/>
  <c r="J110" i="12"/>
  <c r="J106" i="12"/>
  <c r="J102" i="12"/>
  <c r="J98" i="12"/>
  <c r="J94" i="12"/>
  <c r="J90" i="12"/>
  <c r="J86" i="12"/>
  <c r="J82" i="12"/>
  <c r="J78" i="12"/>
  <c r="J74" i="12"/>
  <c r="J70" i="12"/>
  <c r="J66" i="12"/>
  <c r="J62" i="12"/>
  <c r="J58" i="12"/>
  <c r="J54" i="12"/>
  <c r="J50" i="12"/>
  <c r="J46" i="12"/>
  <c r="J42" i="12"/>
  <c r="J38" i="12"/>
  <c r="J34" i="12"/>
  <c r="J30" i="12"/>
  <c r="J300" i="12"/>
  <c r="J288" i="12"/>
  <c r="J276" i="12"/>
  <c r="J260" i="12"/>
  <c r="J248" i="12"/>
  <c r="J236" i="12"/>
  <c r="J228" i="12"/>
  <c r="J220" i="12"/>
  <c r="J204" i="12"/>
  <c r="J192" i="12"/>
  <c r="J180" i="12"/>
  <c r="J168" i="12"/>
  <c r="J160" i="12"/>
  <c r="J144" i="12"/>
  <c r="J132" i="12"/>
  <c r="J120" i="12"/>
  <c r="J108" i="12"/>
  <c r="J96" i="12"/>
  <c r="J84" i="12"/>
  <c r="J72" i="12"/>
  <c r="J294" i="12"/>
  <c r="J286" i="12"/>
  <c r="J278" i="12"/>
  <c r="J270" i="12"/>
  <c r="J262" i="12"/>
  <c r="J254" i="12"/>
  <c r="J246" i="12"/>
  <c r="J238" i="12"/>
  <c r="J230" i="12"/>
  <c r="J297" i="12"/>
  <c r="J293" i="12"/>
  <c r="J289" i="12"/>
  <c r="J285" i="12"/>
  <c r="J281" i="12"/>
  <c r="J277" i="12"/>
  <c r="J273" i="12"/>
  <c r="J269" i="12"/>
  <c r="J265" i="12"/>
  <c r="J261" i="12"/>
  <c r="J257" i="12"/>
  <c r="J253" i="12"/>
  <c r="J249" i="12"/>
  <c r="J245" i="12"/>
  <c r="J241" i="12"/>
  <c r="J237" i="12"/>
  <c r="J233" i="12"/>
  <c r="J229" i="12"/>
  <c r="J225" i="12"/>
  <c r="J221" i="12"/>
  <c r="J217" i="12"/>
  <c r="J213" i="12"/>
  <c r="J209" i="12"/>
  <c r="J205" i="12"/>
  <c r="J201" i="12"/>
  <c r="J197" i="12"/>
  <c r="J193" i="12"/>
  <c r="J189" i="12"/>
  <c r="J185" i="12"/>
  <c r="J181" i="12"/>
  <c r="J177" i="12"/>
  <c r="J173" i="12"/>
  <c r="J169" i="12"/>
  <c r="J165" i="12"/>
  <c r="J161" i="12"/>
  <c r="J157" i="12"/>
  <c r="J153" i="12"/>
  <c r="J149" i="12"/>
  <c r="J145" i="12"/>
  <c r="J141" i="12"/>
  <c r="J137" i="12"/>
  <c r="J133" i="12"/>
  <c r="J129" i="12"/>
  <c r="J125" i="12"/>
  <c r="J121" i="12"/>
  <c r="J117" i="12"/>
  <c r="J113" i="12"/>
  <c r="J109" i="12"/>
  <c r="J105" i="12"/>
  <c r="J101" i="12"/>
  <c r="J97" i="12"/>
  <c r="J93" i="12"/>
  <c r="J89" i="12"/>
  <c r="J85" i="12"/>
  <c r="J81" i="12"/>
  <c r="J77" i="12"/>
  <c r="J73" i="12"/>
  <c r="J69" i="12"/>
  <c r="J65" i="12"/>
  <c r="J61" i="12"/>
  <c r="J57" i="12"/>
  <c r="J53" i="12"/>
  <c r="J49" i="12"/>
  <c r="J45" i="12"/>
  <c r="J41" i="12"/>
  <c r="J37" i="12"/>
  <c r="J33" i="12"/>
  <c r="J29" i="12"/>
  <c r="J28" i="12"/>
  <c r="J27" i="12"/>
  <c r="J26" i="12"/>
  <c r="J25" i="12"/>
  <c r="J24" i="12"/>
  <c r="J23" i="12"/>
  <c r="J22" i="12"/>
  <c r="J21" i="12"/>
  <c r="J18" i="12"/>
  <c r="J19" i="12"/>
  <c r="J20" i="12"/>
  <c r="A17" i="12" l="1"/>
  <c r="C17" i="12" l="1"/>
  <c r="J17" i="12"/>
  <c r="H11" i="12" s="1"/>
  <c r="B17" i="12"/>
  <c r="H9" i="12" l="1"/>
  <c r="H8" i="12"/>
  <c r="H6" i="12"/>
  <c r="G8" i="12"/>
  <c r="G6" i="12"/>
  <c r="G9" i="12"/>
  <c r="B11" i="8"/>
  <c r="B11" i="12"/>
  <c r="B11" i="11"/>
  <c r="B11" i="7"/>
  <c r="B11" i="6"/>
  <c r="B12" i="8"/>
  <c r="D18" i="12" l="1"/>
  <c r="D19" i="12"/>
  <c r="D17" i="12"/>
  <c r="B12" i="12"/>
  <c r="B12" i="7"/>
  <c r="E17" i="7" s="1"/>
  <c r="B12" i="11"/>
  <c r="B9" i="12"/>
  <c r="B8" i="12"/>
  <c r="B7" i="12"/>
  <c r="B6" i="12"/>
  <c r="B5" i="12"/>
  <c r="B4" i="12"/>
  <c r="E38" i="7" l="1"/>
  <c r="E39" i="7"/>
  <c r="E37" i="7"/>
  <c r="E35" i="7"/>
  <c r="E31" i="7"/>
  <c r="E27" i="7"/>
  <c r="E23" i="7"/>
  <c r="E19" i="7"/>
  <c r="N19" i="8" s="1"/>
  <c r="E30" i="7"/>
  <c r="E26" i="7"/>
  <c r="E22" i="7"/>
  <c r="E18" i="7"/>
  <c r="N18" i="8" s="1"/>
  <c r="E25" i="7"/>
  <c r="E21" i="7"/>
  <c r="E34" i="7"/>
  <c r="E33" i="7"/>
  <c r="E36" i="7"/>
  <c r="E32" i="7"/>
  <c r="E28" i="7"/>
  <c r="E24" i="7"/>
  <c r="E20" i="7"/>
  <c r="E29" i="7"/>
  <c r="B4" i="7"/>
  <c r="B5" i="7"/>
  <c r="B6" i="7"/>
  <c r="B7" i="7"/>
  <c r="B8" i="7"/>
  <c r="B9" i="7"/>
  <c r="B4" i="11"/>
  <c r="B5" i="8"/>
  <c r="B6" i="8"/>
  <c r="B7" i="8"/>
  <c r="B8" i="8"/>
  <c r="B9" i="8"/>
  <c r="B4" i="8"/>
  <c r="B12" i="6"/>
  <c r="B5" i="6"/>
  <c r="B6" i="6"/>
  <c r="B7" i="6"/>
  <c r="B8" i="6"/>
  <c r="B9" i="6"/>
  <c r="B4" i="6"/>
  <c r="A17" i="8"/>
  <c r="E19" i="12" l="1"/>
  <c r="E18" i="12"/>
  <c r="E17" i="6"/>
  <c r="E18" i="6"/>
  <c r="E19" i="6"/>
  <c r="K17" i="8"/>
  <c r="G17" i="8"/>
  <c r="E17" i="12"/>
  <c r="N17" i="8"/>
  <c r="C17" i="8"/>
  <c r="K285" i="3"/>
  <c r="K8" i="3"/>
  <c r="K4" i="3"/>
  <c r="K12" i="3"/>
  <c r="K11" i="3"/>
  <c r="K10" i="3"/>
  <c r="K7" i="3"/>
  <c r="K6" i="3"/>
  <c r="K286" i="3"/>
  <c r="K9" i="3"/>
  <c r="K5" i="3"/>
  <c r="I17" i="8" l="1"/>
  <c r="F17" i="12"/>
  <c r="J19" i="8"/>
  <c r="I19" i="8"/>
  <c r="E19" i="8"/>
  <c r="J18" i="8"/>
  <c r="I18" i="8"/>
  <c r="F18" i="12" s="1"/>
  <c r="E18" i="8"/>
  <c r="J17" i="8"/>
  <c r="G7" i="12"/>
  <c r="D17" i="8"/>
  <c r="E17" i="8"/>
  <c r="L17" i="8"/>
  <c r="P17" i="8" l="1"/>
  <c r="Q17" i="8" s="1"/>
  <c r="S17" i="8" s="1"/>
  <c r="P18" i="8"/>
  <c r="Q18" i="8" s="1"/>
  <c r="S18" i="8" s="1"/>
  <c r="F19" i="12"/>
  <c r="P19" i="8"/>
  <c r="Q19" i="8" s="1"/>
  <c r="F18" i="8"/>
  <c r="O18" i="8"/>
  <c r="F19" i="8"/>
  <c r="O19" i="8"/>
  <c r="S19" i="8"/>
  <c r="F17" i="8"/>
  <c r="O17" i="8"/>
  <c r="H18" i="12" l="1"/>
  <c r="H19" i="12"/>
  <c r="H17" i="12"/>
  <c r="I18" i="12"/>
  <c r="I19" i="12"/>
  <c r="G19" i="12"/>
  <c r="G18" i="12"/>
  <c r="G17" i="12" l="1"/>
  <c r="I17" i="12"/>
  <c r="H7" i="12" s="1"/>
</calcChain>
</file>

<file path=xl/sharedStrings.xml><?xml version="1.0" encoding="utf-8"?>
<sst xmlns="http://schemas.openxmlformats.org/spreadsheetml/2006/main" count="215" uniqueCount="101">
  <si>
    <t>Absender</t>
  </si>
  <si>
    <t>Firmen-/Name</t>
  </si>
  <si>
    <t>PLZ</t>
  </si>
  <si>
    <t>Ort</t>
  </si>
  <si>
    <t>Angaben zum Stromspeicher</t>
  </si>
  <si>
    <t>Straße, Hausnr.</t>
  </si>
  <si>
    <t>Datum der Meldung</t>
  </si>
  <si>
    <t>Anlagenschlüssel / 
Eindeutiger Identifikator</t>
  </si>
  <si>
    <t>Anfangsfüllstand</t>
  </si>
  <si>
    <t>Endfüllstand</t>
  </si>
  <si>
    <t>Installierte Speicherkapazität</t>
  </si>
  <si>
    <t>[kWh]</t>
  </si>
  <si>
    <t>Ja</t>
  </si>
  <si>
    <t>Nein</t>
  </si>
  <si>
    <t>[Euro]</t>
  </si>
  <si>
    <t>[Auswahlfeld]</t>
  </si>
  <si>
    <t>Füllstände je Saldierungsperiode</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</si>
  <si>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</si>
  <si>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</si>
  <si>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</si>
  <si>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</si>
  <si>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</si>
  <si>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</si>
  <si>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</si>
  <si>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</si>
  <si>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</si>
  <si>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</si>
  <si>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</si>
  <si>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</si>
  <si>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</si>
  <si>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</si>
  <si>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</si>
  <si>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</si>
  <si>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</si>
  <si>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</si>
  <si>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</si>
  <si>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</si>
  <si>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</si>
  <si>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</si>
  <si>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</si>
  <si>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</si>
  <si>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Beladung des Speichers</t>
  </si>
  <si>
    <t>Speicher</t>
  </si>
  <si>
    <t>Umlagepflichtiger Sachverhalt</t>
  </si>
  <si>
    <t>Einspeicherung
(anteilig)</t>
  </si>
  <si>
    <t>[Ja/Nein]</t>
  </si>
  <si>
    <t>(Geschäftspartner-)Kennung</t>
  </si>
  <si>
    <t>Verwendung des ausgespeicherten Stroms</t>
  </si>
  <si>
    <t>Entladung des Speichers</t>
  </si>
  <si>
    <t>Beladung</t>
  </si>
  <si>
    <t>Entladung</t>
  </si>
  <si>
    <t>Saldierung</t>
  </si>
  <si>
    <t xml:space="preserve"> Meldung für Jahr</t>
  </si>
  <si>
    <t>Angabe der Strommenge und des Umlagesatzes je Herkunft des Stroms</t>
  </si>
  <si>
    <t>erste Prüfung auf Eingabefehler</t>
  </si>
  <si>
    <t>gesamte sonstige Energieentnahme umgerechnet in äquivalente Strommenge</t>
  </si>
  <si>
    <t>Speicherdaten</t>
  </si>
  <si>
    <t>zu saldierender Eurobetrag für Beladung</t>
  </si>
  <si>
    <t>[Jahr]</t>
  </si>
  <si>
    <t>Sonstige Energie-entnahmen</t>
  </si>
  <si>
    <t>Angabe der Strommenge und des Umlagesatzes je Sachverhalt</t>
  </si>
  <si>
    <t>Ausspeicherung zzgl. Speicherverlust (gesamt)</t>
  </si>
  <si>
    <t xml:space="preserve">Saldierungs-betrag für </t>
  </si>
  <si>
    <t>Anrechenbare Ausspeicherung inkl. Speicherverlust (anteilig)</t>
  </si>
  <si>
    <t>Speicherverlust gesamt</t>
  </si>
  <si>
    <t>Entladung des Speichers (Umlagebeträge)</t>
  </si>
  <si>
    <t>Entladung des Speichers (umlageplfichtige Mengen)</t>
  </si>
  <si>
    <t>Beladung des Speichers (umlagepflichtige Mengen)</t>
  </si>
  <si>
    <t>Strommenge für die Einspeicherung</t>
  </si>
  <si>
    <t xml:space="preserve">Speicherverlust </t>
  </si>
  <si>
    <t>Dezentraler Verbrauch</t>
  </si>
  <si>
    <t>KWKG-Umlage</t>
  </si>
  <si>
    <t xml:space="preserve"> KWKG-Umlage [ct/kWh]</t>
  </si>
  <si>
    <t>Sondersachverhalt 
(individuelle Umlage)</t>
  </si>
  <si>
    <t>Sondersachverhalt
(individuelle Umlage)</t>
  </si>
  <si>
    <t>KWKG-Umlage 
(ohne Saldierung)</t>
  </si>
  <si>
    <t>Netzeinspeisung</t>
  </si>
  <si>
    <t>Sondersachverhalt</t>
  </si>
  <si>
    <t>Jahresmenge</t>
  </si>
  <si>
    <t xml:space="preserve">Faktor für maximal zulässige Überschreitung 
der Speicherkapazität durch den Füllstand </t>
  </si>
  <si>
    <t>[kWh] - optional</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</si>
  <si>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</si>
  <si>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</si>
  <si>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</si>
  <si>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</si>
  <si>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</si>
  <si>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</si>
  <si>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</si>
  <si>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</si>
  <si>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Tool zur Berechnung der reduzierten KWKG-Umlage nach § 27b KWKG 2020 i.V.m. § 61l EEG 2021</t>
  </si>
  <si>
    <t>Hinweis: Bitte nehmen Sie Ihre Eintragungen stets ab der Zeile 17 vor und fügen ggf. Ihre weiteren Eintragungen unmittelbar hierunter mit alphabetisch absteigender Sortierung des Speicher-Identifizierungsschlüssels an (Verwendung der Filterfunktion in Spalte A).</t>
  </si>
  <si>
    <t>Zusammenfassung der zu meldenden Werte je ÜNB</t>
  </si>
  <si>
    <t>Regelverantwortlicher</t>
  </si>
  <si>
    <t>Einspeicherung</t>
  </si>
  <si>
    <t>Saldierungsbetrag</t>
  </si>
  <si>
    <t>Übertragungsnetzbetreiber</t>
  </si>
  <si>
    <t>Speicherverlust anteilig</t>
  </si>
  <si>
    <t>Beladung des Speichers (Umlagebeträge ohne Verringerung nach § 61l Abs. 1 EEG)</t>
  </si>
  <si>
    <r>
      <t>Erfüllung § 61l Abs. 1a</t>
    </r>
    <r>
      <rPr>
        <sz val="10"/>
        <rFont val="Arial"/>
        <family val="2"/>
      </rPr>
      <t xml:space="preserve"> EEG 2021</t>
    </r>
  </si>
  <si>
    <t xml:space="preserve">Sondersachverhalt </t>
  </si>
  <si>
    <t>Stand: 2022-03-10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</si>
</sst>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_€_-;\-* #,##0.00\ _€_-;_-* &quot;-&quot;??\ _€_-;_-@_-"/>
    <numFmt numFmtId="165" formatCode="#,##0.00_ ;\-#,##0.00\ "/>
    <numFmt numFmtId="166" formatCode="0.000"/>
  </numFmts>
  <fonts count="33"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b/>
      <sz val="14"/>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10">
    <xf numFmtId="0" fontId="0" fillId="0" borderId="0" xfId="0"/>
    <xf numFmtId="0" fontId="0" fillId="0" borderId="0" xfId="0"/>
    <xf numFmtId="2" fontId="0" fillId="0" borderId="0" xfId="0" applyNumberFormat="1"/>
    <xf numFmtId="0" fontId="0" fillId="0" borderId="0" xfId="0"/>
    <xf numFmtId="9" fontId="0" fillId="27" borderId="0" xfId="49" applyFont="1" applyFill="1"/>
    <xf numFmtId="0" fontId="0" fillId="27" borderId="0" xfId="0" applyFill="1" applyAlignment="1">
      <alignment wrapText="1"/>
    </xf>
    <xf numFmtId="0" fontId="0" fillId="0" borderId="0" xfId="0"/>
    <xf numFmtId="3" fontId="20" fillId="25" borderId="35" xfId="0" applyNumberFormat="1" applyFont="1" applyFill="1" applyBorder="1" applyAlignment="1" applyProtection="1">
      <alignment horizontal="right"/>
      <protection locked="0"/>
    </xf>
    <xf numFmtId="3" fontId="20" fillId="25" borderId="51" xfId="0" applyNumberFormat="1" applyFont="1" applyFill="1" applyBorder="1" applyAlignment="1" applyProtection="1">
      <alignment horizontal="right"/>
      <protection locked="0"/>
    </xf>
    <xf numFmtId="164" fontId="20" fillId="25" borderId="51" xfId="50" applyNumberFormat="1" applyFont="1" applyFill="1" applyBorder="1" applyAlignment="1" applyProtection="1">
      <alignment horizontal="right"/>
      <protection locked="0"/>
    </xf>
    <xf numFmtId="3" fontId="20" fillId="25" borderId="25" xfId="0" applyNumberFormat="1" applyFont="1" applyFill="1" applyBorder="1" applyAlignment="1" applyProtection="1">
      <alignment horizontal="right"/>
      <protection locked="0"/>
    </xf>
    <xf numFmtId="164" fontId="20" fillId="25" borderId="40" xfId="50" applyNumberFormat="1" applyFont="1" applyFill="1" applyBorder="1" applyAlignment="1" applyProtection="1">
      <alignment horizontal="right"/>
      <protection locked="0"/>
    </xf>
    <xf numFmtId="0" fontId="20" fillId="25" borderId="18" xfId="0" applyNumberFormat="1" applyFont="1" applyFill="1" applyBorder="1" applyAlignment="1" applyProtection="1">
      <alignment horizontal="right"/>
      <protection locked="0"/>
    </xf>
    <xf numFmtId="0" fontId="20" fillId="25" borderId="19" xfId="0" applyNumberFormat="1"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52" xfId="50" applyNumberFormat="1" applyFont="1" applyFill="1" applyBorder="1" applyAlignment="1" applyProtection="1">
      <alignment horizontal="right"/>
      <protection locked="0"/>
    </xf>
    <xf numFmtId="4" fontId="20" fillId="0" borderId="43" xfId="0" applyNumberFormat="1" applyFont="1" applyFill="1" applyBorder="1" applyAlignment="1" applyProtection="1">
      <alignment horizontal="left"/>
    </xf>
    <xf numFmtId="4" fontId="20" fillId="0" borderId="46" xfId="0" applyNumberFormat="1" applyFont="1" applyFill="1" applyBorder="1" applyAlignment="1" applyProtection="1">
      <alignment horizontal="left"/>
    </xf>
    <xf numFmtId="0" fontId="20" fillId="25" borderId="46" xfId="0" applyNumberFormat="1" applyFont="1" applyFill="1" applyBorder="1" applyAlignment="1" applyProtection="1">
      <alignment horizontal="left"/>
      <protection locked="0"/>
    </xf>
    <xf numFmtId="4" fontId="20" fillId="0" borderId="48" xfId="0" applyNumberFormat="1" applyFont="1" applyFill="1" applyBorder="1" applyAlignment="1" applyProtection="1">
      <alignment horizontal="right"/>
    </xf>
    <xf numFmtId="164" fontId="20" fillId="25" borderId="32" xfId="50" applyNumberFormat="1" applyFont="1" applyFill="1" applyBorder="1" applyAlignment="1" applyProtection="1">
      <alignment horizontal="right"/>
      <protection locked="0"/>
    </xf>
    <xf numFmtId="0" fontId="0" fillId="0" borderId="0" xfId="0" applyBorder="1"/>
    <xf numFmtId="2" fontId="21" fillId="25" borderId="18" xfId="0" applyNumberFormat="1" applyFont="1" applyFill="1" applyBorder="1" applyProtection="1">
      <protection locked="0"/>
    </xf>
    <xf numFmtId="2" fontId="21" fillId="25" borderId="19" xfId="0" applyNumberFormat="1" applyFont="1" applyFill="1" applyBorder="1" applyProtection="1">
      <protection locked="0"/>
    </xf>
    <xf numFmtId="2" fontId="2" fillId="24" borderId="23" xfId="1" applyNumberFormat="1" applyFont="1" applyFill="1" applyBorder="1" applyAlignment="1" applyProtection="1">
      <alignment horizontal="left" wrapText="1"/>
    </xf>
    <xf numFmtId="2" fontId="2" fillId="24" borderId="14" xfId="1" applyNumberFormat="1" applyFont="1" applyFill="1" applyBorder="1" applyAlignment="1" applyProtection="1">
      <alignment horizontal="left" wrapText="1"/>
    </xf>
    <xf numFmtId="0" fontId="20" fillId="25" borderId="41" xfId="0" applyNumberFormat="1" applyFont="1" applyFill="1" applyBorder="1" applyAlignment="1" applyProtection="1">
      <alignment horizontal="left"/>
      <protection locked="0"/>
    </xf>
    <xf numFmtId="0" fontId="20" fillId="25" borderId="20" xfId="0" applyNumberFormat="1" applyFont="1" applyFill="1" applyBorder="1" applyAlignment="1" applyProtection="1">
      <alignment horizontal="left"/>
      <protection locked="0"/>
    </xf>
    <xf numFmtId="2" fontId="2" fillId="24" borderId="26" xfId="1" applyNumberFormat="1" applyFont="1" applyFill="1" applyBorder="1" applyAlignment="1" applyProtection="1">
      <alignment horizontal="center" wrapText="1"/>
    </xf>
    <xf numFmtId="2" fontId="2" fillId="24" borderId="65" xfId="1" applyNumberFormat="1" applyFont="1" applyFill="1" applyBorder="1" applyAlignment="1" applyProtection="1">
      <alignment horizontal="center" wrapText="1"/>
    </xf>
    <xf numFmtId="2" fontId="2" fillId="24" borderId="45" xfId="1" applyNumberFormat="1" applyFont="1" applyFill="1" applyBorder="1" applyAlignment="1" applyProtection="1">
      <alignment horizontal="center" wrapText="1"/>
    </xf>
    <xf numFmtId="2" fontId="2" fillId="24" borderId="46" xfId="1" applyNumberFormat="1" applyFont="1" applyFill="1" applyBorder="1" applyAlignment="1" applyProtection="1">
      <alignment horizontal="center" wrapText="1"/>
    </xf>
    <xf numFmtId="2" fontId="2" fillId="24" borderId="14" xfId="1" applyNumberFormat="1" applyFont="1" applyFill="1" applyBorder="1" applyAlignment="1" applyProtection="1">
      <alignment horizontal="center" wrapText="1"/>
    </xf>
    <xf numFmtId="2" fontId="2" fillId="24" borderId="17" xfId="1" applyNumberFormat="1" applyFont="1" applyFill="1" applyBorder="1" applyAlignment="1" applyProtection="1">
      <alignment horizontal="center" wrapText="1"/>
    </xf>
    <xf numFmtId="2" fontId="2" fillId="24" borderId="10" xfId="1" applyNumberFormat="1" applyFont="1" applyFill="1" applyBorder="1" applyAlignment="1" applyProtection="1">
      <alignment horizontal="center" wrapText="1"/>
    </xf>
    <xf numFmtId="2" fontId="2" fillId="24" borderId="21" xfId="1" applyNumberFormat="1" applyFont="1" applyFill="1" applyBorder="1" applyAlignment="1" applyProtection="1">
      <alignment horizontal="center" wrapText="1"/>
    </xf>
    <xf numFmtId="0" fontId="20" fillId="25" borderId="28" xfId="0" applyNumberFormat="1" applyFont="1" applyFill="1" applyBorder="1" applyAlignment="1" applyProtection="1">
      <alignment horizontal="left"/>
      <protection locked="0"/>
    </xf>
    <xf numFmtId="0" fontId="20" fillId="25" borderId="21" xfId="0" applyNumberFormat="1" applyFont="1" applyFill="1" applyBorder="1" applyAlignment="1" applyProtection="1">
      <alignment horizontal="left"/>
      <protection locked="0"/>
    </xf>
    <xf numFmtId="2" fontId="2" fillId="24" borderId="19" xfId="1" applyNumberFormat="1" applyFont="1" applyFill="1" applyBorder="1" applyAlignment="1" applyProtection="1">
      <alignment horizontal="center" wrapText="1"/>
    </xf>
    <xf numFmtId="2" fontId="2" fillId="24" borderId="41" xfId="1" applyNumberFormat="1" applyFont="1" applyFill="1" applyBorder="1" applyAlignment="1" applyProtection="1">
      <alignment horizontal="center" wrapText="1"/>
    </xf>
    <xf numFmtId="2" fontId="2" fillId="24" borderId="50" xfId="1" applyNumberFormat="1" applyFont="1" applyFill="1" applyBorder="1" applyAlignment="1" applyProtection="1">
      <alignment horizontal="center" wrapText="1"/>
    </xf>
    <xf numFmtId="0" fontId="20" fillId="25" borderId="25" xfId="0" applyNumberFormat="1" applyFont="1" applyFill="1" applyBorder="1" applyAlignment="1" applyProtection="1">
      <alignment horizontal="left"/>
      <protection locked="0"/>
    </xf>
    <xf numFmtId="0" fontId="20" fillId="25" borderId="33" xfId="0" applyNumberFormat="1" applyFont="1" applyFill="1" applyBorder="1" applyAlignment="1" applyProtection="1">
      <alignment horizontal="left"/>
      <protection locked="0"/>
    </xf>
    <xf numFmtId="2" fontId="2" fillId="24" borderId="29" xfId="1" applyNumberFormat="1" applyFont="1" applyFill="1" applyBorder="1" applyAlignment="1" applyProtection="1">
      <alignment horizontal="center" wrapText="1"/>
    </xf>
    <xf numFmtId="0" fontId="20" fillId="25" borderId="34" xfId="0" applyNumberFormat="1" applyFont="1" applyFill="1" applyBorder="1" applyAlignment="1" applyProtection="1">
      <alignment horizontal="left"/>
      <protection locked="0"/>
    </xf>
    <xf numFmtId="2" fontId="2" fillId="24" borderId="20" xfId="1" applyNumberFormat="1" applyFont="1" applyFill="1" applyBorder="1" applyAlignment="1" applyProtection="1">
      <alignment horizontal="center" wrapText="1"/>
    </xf>
    <xf numFmtId="2" fontId="2" fillId="0" borderId="12" xfId="1" applyNumberFormat="1" applyFont="1" applyFill="1" applyBorder="1" applyAlignment="1" applyProtection="1">
      <alignment horizontal="left" wrapText="1"/>
    </xf>
    <xf numFmtId="2" fontId="2" fillId="24" borderId="18" xfId="1" applyNumberFormat="1" applyFont="1" applyFill="1" applyBorder="1" applyAlignment="1" applyProtection="1">
      <alignment horizontal="left" wrapText="1"/>
    </xf>
    <xf numFmtId="2" fontId="2" fillId="24" borderId="16" xfId="1" applyNumberFormat="1" applyFont="1" applyFill="1" applyBorder="1" applyAlignment="1" applyProtection="1">
      <alignment horizontal="center" vertical="center" wrapText="1"/>
    </xf>
    <xf numFmtId="2" fontId="2" fillId="24" borderId="10" xfId="1" applyNumberFormat="1" applyFont="1" applyFill="1" applyBorder="1" applyAlignment="1" applyProtection="1">
      <alignment horizontal="center" vertical="center" wrapText="1"/>
    </xf>
    <xf numFmtId="2" fontId="2" fillId="24" borderId="15" xfId="1" applyNumberFormat="1" applyFont="1" applyFill="1" applyBorder="1" applyAlignment="1" applyProtection="1">
      <alignment horizontal="center" vertical="center" wrapText="1"/>
    </xf>
    <xf numFmtId="2" fontId="2" fillId="24" borderId="16" xfId="1" applyNumberFormat="1" applyFont="1" applyFill="1" applyBorder="1" applyAlignment="1" applyProtection="1">
      <alignment horizontal="center" wrapText="1"/>
    </xf>
    <xf numFmtId="2" fontId="2" fillId="24" borderId="15" xfId="1" applyNumberFormat="1" applyFont="1" applyFill="1" applyBorder="1" applyAlignment="1" applyProtection="1">
      <alignment horizontal="center" wrapText="1"/>
    </xf>
    <xf numFmtId="0" fontId="20" fillId="25" borderId="52" xfId="0" applyNumberFormat="1" applyFont="1" applyFill="1" applyBorder="1" applyAlignment="1" applyProtection="1">
      <alignment horizontal="left"/>
      <protection locked="0"/>
    </xf>
    <xf numFmtId="2" fontId="2" fillId="24" borderId="25" xfId="1" applyNumberFormat="1" applyFont="1" applyFill="1" applyBorder="1" applyAlignment="1" applyProtection="1">
      <alignment horizontal="center" vertical="center" wrapText="1"/>
    </xf>
    <xf numFmtId="2" fontId="2" fillId="24" borderId="33" xfId="1" applyNumberFormat="1" applyFont="1" applyFill="1" applyBorder="1" applyAlignment="1" applyProtection="1">
      <alignment horizontal="center" wrapText="1"/>
    </xf>
    <xf numFmtId="2" fontId="22" fillId="0" borderId="53" xfId="1" applyNumberFormat="1" applyFont="1" applyFill="1" applyBorder="1" applyAlignment="1" applyProtection="1">
      <alignment horizontal="left" wrapText="1"/>
    </xf>
    <xf numFmtId="2" fontId="22" fillId="24" borderId="22" xfId="1" applyNumberFormat="1" applyFont="1" applyFill="1" applyBorder="1" applyAlignment="1" applyProtection="1">
      <alignment horizontal="left" wrapText="1"/>
    </xf>
    <xf numFmtId="2" fontId="22" fillId="24" borderId="41" xfId="1" applyNumberFormat="1" applyFont="1" applyFill="1" applyBorder="1" applyAlignment="1" applyProtection="1">
      <alignment horizontal="left" wrapText="1"/>
    </xf>
    <xf numFmtId="2" fontId="2" fillId="24" borderId="18" xfId="1" applyNumberFormat="1" applyFont="1" applyFill="1" applyBorder="1" applyAlignment="1" applyProtection="1">
      <alignment horizontal="center" wrapText="1"/>
    </xf>
    <xf numFmtId="2" fontId="2" fillId="24" borderId="52" xfId="1" applyNumberFormat="1" applyFont="1" applyFill="1" applyBorder="1" applyAlignment="1" applyProtection="1">
      <alignment horizontal="center" wrapText="1"/>
    </xf>
    <xf numFmtId="2" fontId="2" fillId="24" borderId="55" xfId="1" applyNumberFormat="1" applyFont="1" applyFill="1" applyBorder="1" applyAlignment="1" applyProtection="1">
      <alignment horizontal="center" wrapText="1"/>
    </xf>
    <xf numFmtId="2" fontId="2" fillId="24" borderId="42" xfId="1" applyNumberFormat="1" applyFont="1" applyFill="1" applyBorder="1" applyAlignment="1" applyProtection="1">
      <alignment horizontal="center" wrapText="1"/>
    </xf>
    <xf numFmtId="2" fontId="2" fillId="24" borderId="27" xfId="1" applyNumberFormat="1" applyFont="1" applyFill="1" applyBorder="1" applyAlignment="1" applyProtection="1">
      <alignment horizontal="center" wrapText="1"/>
    </xf>
    <xf numFmtId="2" fontId="2" fillId="24" borderId="44" xfId="1" applyNumberFormat="1" applyFont="1" applyFill="1" applyBorder="1" applyAlignment="1" applyProtection="1">
      <alignment horizontal="center" wrapText="1"/>
    </xf>
    <xf numFmtId="2" fontId="2" fillId="24" borderId="34" xfId="1" applyNumberFormat="1" applyFont="1" applyFill="1" applyBorder="1" applyAlignment="1" applyProtection="1">
      <alignment horizontal="center" wrapText="1"/>
    </xf>
    <xf numFmtId="2" fontId="2" fillId="24" borderId="47" xfId="1" applyNumberFormat="1" applyFont="1" applyFill="1" applyBorder="1" applyAlignment="1" applyProtection="1">
      <alignment horizontal="center" wrapText="1"/>
    </xf>
    <xf numFmtId="2" fontId="2" fillId="24" borderId="39" xfId="1" applyNumberFormat="1" applyFont="1" applyFill="1" applyBorder="1" applyAlignment="1" applyProtection="1">
      <alignment horizontal="center" wrapText="1"/>
    </xf>
    <xf numFmtId="2" fontId="2" fillId="24" borderId="31" xfId="1" applyNumberFormat="1" applyFont="1" applyFill="1" applyBorder="1" applyAlignment="1" applyProtection="1">
      <alignment horizontal="center" vertical="center" wrapText="1"/>
    </xf>
    <xf numFmtId="2" fontId="2" fillId="24" borderId="62" xfId="1" applyNumberFormat="1" applyFont="1" applyFill="1" applyBorder="1" applyAlignment="1" applyProtection="1">
      <alignment horizontal="center" vertical="center" wrapText="1"/>
    </xf>
    <xf numFmtId="2" fontId="2" fillId="24" borderId="59" xfId="1" applyNumberFormat="1" applyFont="1" applyFill="1" applyBorder="1" applyAlignment="1" applyProtection="1">
      <alignment horizontal="center" vertical="center" wrapText="1"/>
    </xf>
    <xf numFmtId="2" fontId="2" fillId="24" borderId="24" xfId="1" applyNumberFormat="1" applyFont="1" applyFill="1" applyBorder="1" applyAlignment="1" applyProtection="1">
      <alignment horizontal="center" wrapText="1"/>
    </xf>
    <xf numFmtId="2" fontId="2" fillId="24" borderId="37" xfId="1" applyNumberFormat="1" applyFont="1" applyFill="1" applyBorder="1" applyAlignment="1" applyProtection="1">
      <alignment horizontal="center" wrapText="1"/>
    </xf>
    <xf numFmtId="2" fontId="22" fillId="24" borderId="64" xfId="1" applyNumberFormat="1" applyFont="1" applyFill="1" applyBorder="1" applyAlignment="1" applyProtection="1">
      <alignment horizontal="center" wrapText="1"/>
    </xf>
    <xf numFmtId="0" fontId="24" fillId="25" borderId="18" xfId="0" applyNumberFormat="1" applyFont="1" applyFill="1" applyBorder="1" applyAlignment="1" applyProtection="1">
      <alignment horizontal="right"/>
      <protection locked="0"/>
    </xf>
    <xf numFmtId="0" fontId="20" fillId="25" borderId="36" xfId="0" applyNumberFormat="1" applyFont="1" applyFill="1" applyBorder="1" applyAlignment="1" applyProtection="1">
      <alignment horizontal="left"/>
      <protection locked="0"/>
    </xf>
    <xf numFmtId="0" fontId="20" fillId="25" borderId="51" xfId="0" applyNumberFormat="1" applyFont="1" applyFill="1" applyBorder="1" applyAlignment="1" applyProtection="1">
      <alignment horizontal="left"/>
      <protection locked="0"/>
    </xf>
    <xf numFmtId="0" fontId="20" fillId="25" borderId="48" xfId="0" applyNumberFormat="1" applyFont="1" applyFill="1" applyBorder="1" applyAlignment="1" applyProtection="1">
      <alignment horizontal="left"/>
      <protection locked="0"/>
    </xf>
    <xf numFmtId="0" fontId="20" fillId="25" borderId="24" xfId="0" applyNumberFormat="1" applyFont="1" applyFill="1" applyBorder="1" applyAlignment="1" applyProtection="1">
      <alignment horizontal="left"/>
      <protection locked="0"/>
    </xf>
    <xf numFmtId="0" fontId="20" fillId="25" borderId="43" xfId="0" applyNumberFormat="1" applyFont="1" applyFill="1" applyBorder="1" applyAlignment="1" applyProtection="1">
      <alignment horizontal="left"/>
      <protection locked="0"/>
    </xf>
    <xf numFmtId="0" fontId="20" fillId="25" borderId="35" xfId="0" applyNumberFormat="1" applyFont="1" applyFill="1" applyBorder="1" applyAlignment="1" applyProtection="1">
      <alignment horizontal="left"/>
      <protection locked="0"/>
    </xf>
    <xf numFmtId="0" fontId="20" fillId="25" borderId="10" xfId="0" applyNumberFormat="1" applyFont="1" applyFill="1" applyBorder="1" applyAlignment="1" applyProtection="1">
      <alignment horizontal="left"/>
      <protection locked="0"/>
    </xf>
    <xf numFmtId="0" fontId="20" fillId="25" borderId="23" xfId="0" applyNumberFormat="1" applyFont="1" applyFill="1" applyBorder="1" applyAlignment="1" applyProtection="1">
      <alignment horizontal="left"/>
      <protection locked="0"/>
    </xf>
    <xf numFmtId="0" fontId="20" fillId="25" borderId="19" xfId="0" applyNumberFormat="1" applyFont="1" applyFill="1" applyBorder="1" applyAlignment="1" applyProtection="1">
      <alignment horizontal="left"/>
      <protection locked="0"/>
    </xf>
    <xf numFmtId="2" fontId="2" fillId="24" borderId="30" xfId="1" applyNumberFormat="1" applyFont="1" applyFill="1" applyBorder="1" applyAlignment="1" applyProtection="1">
      <alignment horizontal="center" wrapText="1"/>
    </xf>
    <xf numFmtId="2" fontId="22" fillId="24" borderId="11" xfId="1" applyNumberFormat="1" applyFont="1" applyFill="1" applyBorder="1" applyAlignment="1" applyProtection="1">
      <alignment horizontal="center" wrapText="1"/>
    </xf>
    <xf numFmtId="2" fontId="22" fillId="24" borderId="49" xfId="1" applyNumberFormat="1" applyFont="1" applyFill="1" applyBorder="1" applyAlignment="1" applyProtection="1">
      <alignment horizontal="center" wrapText="1"/>
    </xf>
    <xf numFmtId="2" fontId="2" fillId="24" borderId="54" xfId="1" applyNumberFormat="1" applyFont="1" applyFill="1" applyBorder="1" applyAlignment="1" applyProtection="1">
      <alignment horizontal="center" wrapText="1"/>
    </xf>
    <xf numFmtId="2" fontId="2" fillId="24" borderId="28" xfId="1" applyNumberFormat="1" applyFont="1" applyFill="1" applyBorder="1" applyAlignment="1" applyProtection="1">
      <alignment horizontal="center" wrapText="1"/>
    </xf>
    <xf numFmtId="2" fontId="2" fillId="24" borderId="25" xfId="1" applyNumberFormat="1" applyFont="1" applyFill="1" applyBorder="1" applyAlignment="1" applyProtection="1">
      <alignment horizontal="center" wrapText="1"/>
    </xf>
    <xf numFmtId="2" fontId="22" fillId="24" borderId="22" xfId="1" applyNumberFormat="1" applyFont="1" applyFill="1" applyBorder="1" applyAlignment="1" applyProtection="1">
      <alignment horizontal="center" wrapText="1"/>
    </xf>
    <xf numFmtId="0" fontId="26" fillId="0" borderId="0" xfId="0" applyFont="1" applyProtection="1"/>
    <xf numFmtId="0" fontId="0" fillId="0" borderId="0" xfId="0" applyProtection="1"/>
    <xf numFmtId="0" fontId="23" fillId="0" borderId="0" xfId="0" applyFont="1" applyProtection="1"/>
    <xf numFmtId="14" fontId="21" fillId="0" borderId="12" xfId="0" applyNumberFormat="1" applyFont="1" applyFill="1" applyBorder="1" applyProtection="1"/>
    <xf numFmtId="4" fontId="20" fillId="0" borderId="37" xfId="0" applyNumberFormat="1" applyFont="1" applyFill="1" applyBorder="1" applyAlignment="1" applyProtection="1">
      <alignment horizontal="left"/>
    </xf>
    <xf numFmtId="0" fontId="0" fillId="0" borderId="0" xfId="0" quotePrefix="1" applyProtection="1"/>
    <xf numFmtId="2" fontId="21" fillId="26" borderId="18" xfId="0" applyNumberFormat="1" applyFont="1" applyFill="1" applyBorder="1" applyProtection="1"/>
    <xf numFmtId="2" fontId="21" fillId="26" borderId="19" xfId="0" applyNumberFormat="1" applyFont="1" applyFill="1" applyBorder="1" applyProtection="1"/>
    <xf numFmtId="0" fontId="24" fillId="26" borderId="18" xfId="0" applyNumberFormat="1" applyFont="1" applyFill="1" applyBorder="1" applyAlignment="1" applyProtection="1">
      <alignment horizontal="right"/>
    </xf>
    <xf numFmtId="4" fontId="20" fillId="0" borderId="27" xfId="0" applyNumberFormat="1" applyFont="1" applyFill="1" applyBorder="1" applyAlignment="1" applyProtection="1">
      <alignment horizontal="left"/>
    </xf>
    <xf numFmtId="2" fontId="0" fillId="0" borderId="0" xfId="0" applyNumberFormat="1" applyProtection="1"/>
    <xf numFmtId="0" fontId="24" fillId="0" borderId="0" xfId="0" applyNumberFormat="1" applyFont="1" applyFill="1" applyBorder="1" applyAlignment="1" applyProtection="1">
      <alignment horizontal="right"/>
    </xf>
    <xf numFmtId="0" fontId="0" fillId="0" borderId="0" xfId="0" applyFill="1" applyProtection="1"/>
    <xf numFmtId="0" fontId="20" fillId="26" borderId="60" xfId="0" applyNumberFormat="1" applyFont="1" applyFill="1" applyBorder="1" applyAlignment="1" applyProtection="1">
      <alignment horizontal="left"/>
    </xf>
    <xf numFmtId="4" fontId="20" fillId="26" borderId="37" xfId="0" applyNumberFormat="1" applyFont="1" applyFill="1" applyBorder="1" applyAlignment="1" applyProtection="1">
      <alignment horizontal="right"/>
    </xf>
    <xf numFmtId="4" fontId="24" fillId="26" borderId="35" xfId="0" applyNumberFormat="1" applyFont="1" applyFill="1" applyBorder="1" applyAlignment="1" applyProtection="1">
      <alignment horizontal="right"/>
    </xf>
    <xf numFmtId="4" fontId="24" fillId="26" borderId="62" xfId="0" applyNumberFormat="1" applyFont="1" applyFill="1" applyBorder="1" applyAlignment="1" applyProtection="1">
      <alignment horizontal="right"/>
    </xf>
    <xf numFmtId="0" fontId="20" fillId="26" borderId="19" xfId="0" applyNumberFormat="1" applyFont="1" applyFill="1" applyBorder="1" applyAlignment="1" applyProtection="1">
      <alignment horizontal="left"/>
    </xf>
    <xf numFmtId="3" fontId="20" fillId="25" borderId="21" xfId="0" applyNumberFormat="1" applyFont="1" applyFill="1" applyBorder="1" applyAlignment="1" applyProtection="1">
      <alignment horizontal="right"/>
      <protection locked="0"/>
    </xf>
    <xf numFmtId="4" fontId="20" fillId="26" borderId="58" xfId="49" applyNumberFormat="1" applyFont="1" applyFill="1" applyBorder="1" applyAlignment="1" applyProtection="1">
      <alignment horizontal="right"/>
    </xf>
    <xf numFmtId="4" fontId="20" fillId="26" borderId="15"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0" fontId="20" fillId="25" borderId="20" xfId="0" applyNumberFormat="1" applyFont="1" applyFill="1" applyBorder="1" applyAlignment="1" applyProtection="1">
      <alignment horizontal="right"/>
      <protection locked="0"/>
    </xf>
    <xf numFmtId="0" fontId="20" fillId="26" borderId="20" xfId="0" applyNumberFormat="1" applyFont="1" applyFill="1" applyBorder="1" applyAlignment="1" applyProtection="1">
      <alignment horizontal="left"/>
    </xf>
    <xf numFmtId="0" fontId="20" fillId="26" borderId="36" xfId="0" applyNumberFormat="1" applyFont="1" applyFill="1" applyBorder="1" applyAlignment="1" applyProtection="1">
      <alignment horizontal="left"/>
    </xf>
    <xf numFmtId="0" fontId="20" fillId="26" borderId="48" xfId="0" applyNumberFormat="1" applyFont="1" applyFill="1" applyBorder="1" applyAlignment="1" applyProtection="1">
      <alignment horizontal="left"/>
    </xf>
    <xf numFmtId="3" fontId="20" fillId="26" borderId="35" xfId="0" applyNumberFormat="1" applyFont="1" applyFill="1" applyBorder="1" applyProtection="1"/>
    <xf numFmtId="0" fontId="20" fillId="26" borderId="37" xfId="0" applyFont="1" applyFill="1" applyBorder="1" applyProtection="1"/>
    <xf numFmtId="4" fontId="20" fillId="26" borderId="37" xfId="0" applyNumberFormat="1" applyFont="1" applyFill="1" applyBorder="1" applyProtection="1"/>
    <xf numFmtId="4" fontId="24" fillId="26" borderId="37" xfId="0" applyNumberFormat="1" applyFont="1" applyFill="1" applyBorder="1" applyProtection="1"/>
    <xf numFmtId="0" fontId="20" fillId="26" borderId="18" xfId="0" applyNumberFormat="1" applyFont="1" applyFill="1" applyBorder="1" applyAlignment="1" applyProtection="1">
      <alignment horizontal="left"/>
    </xf>
    <xf numFmtId="4" fontId="20" fillId="0" borderId="37" xfId="0" applyNumberFormat="1" applyFont="1" applyFill="1" applyBorder="1" applyAlignment="1" applyProtection="1">
      <alignment horizontal="right"/>
    </xf>
    <xf numFmtId="3" fontId="20" fillId="0" borderId="51" xfId="0" applyNumberFormat="1" applyFont="1" applyFill="1" applyBorder="1" applyAlignment="1" applyProtection="1">
      <alignment horizontal="right"/>
    </xf>
    <xf numFmtId="4" fontId="20" fillId="0" borderId="40" xfId="0" applyNumberFormat="1" applyFont="1" applyFill="1" applyBorder="1" applyAlignment="1" applyProtection="1">
      <alignment horizontal="right"/>
    </xf>
    <xf numFmtId="2" fontId="27" fillId="24" borderId="17" xfId="1" applyNumberFormat="1" applyFont="1" applyFill="1" applyBorder="1" applyAlignment="1" applyProtection="1">
      <alignment horizontal="center" wrapText="1"/>
    </xf>
    <xf numFmtId="2" fontId="21" fillId="25" borderId="64" xfId="0" applyNumberFormat="1" applyFont="1" applyFill="1" applyBorder="1" applyProtection="1">
      <protection locked="0"/>
    </xf>
    <xf numFmtId="0" fontId="28" fillId="0" borderId="0" xfId="0" applyFont="1" applyProtection="1"/>
    <xf numFmtId="3" fontId="20" fillId="25" borderId="67" xfId="0" applyNumberFormat="1" applyFont="1" applyFill="1" applyBorder="1" applyAlignment="1" applyProtection="1">
      <alignment horizontal="right"/>
      <protection locked="0"/>
    </xf>
    <xf numFmtId="3" fontId="20" fillId="25" borderId="10" xfId="0" applyNumberFormat="1" applyFont="1" applyFill="1" applyBorder="1" applyAlignment="1" applyProtection="1">
      <alignment horizontal="right"/>
      <protection locked="0"/>
    </xf>
    <xf numFmtId="3" fontId="20" fillId="25" borderId="36"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pplyProtection="1">
      <alignment horizontal="right"/>
    </xf>
    <xf numFmtId="2" fontId="22" fillId="24" borderId="11" xfId="1" applyNumberFormat="1" applyFont="1" applyFill="1" applyBorder="1" applyAlignment="1" applyProtection="1">
      <alignment horizontal="center" wrapText="1"/>
    </xf>
    <xf numFmtId="0" fontId="29" fillId="0" borderId="0" xfId="0" applyFont="1" applyProtection="1"/>
    <xf numFmtId="2" fontId="22" fillId="24" borderId="61" xfId="1" applyNumberFormat="1" applyFont="1" applyFill="1" applyBorder="1" applyAlignment="1" applyProtection="1">
      <alignment horizontal="center" wrapText="1"/>
    </xf>
    <xf numFmtId="2" fontId="22" fillId="24" borderId="11" xfId="1" applyNumberFormat="1" applyFont="1" applyFill="1" applyBorder="1" applyAlignment="1" applyProtection="1">
      <alignment wrapText="1"/>
    </xf>
    <xf numFmtId="2" fontId="22" fillId="24" borderId="13" xfId="1" applyNumberFormat="1" applyFont="1" applyFill="1" applyBorder="1" applyAlignment="1" applyProtection="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pplyProtection="1">
      <alignment horizontal="left"/>
    </xf>
    <xf numFmtId="14" fontId="21" fillId="26" borderId="20" xfId="0" applyNumberFormat="1" applyFont="1" applyFill="1" applyBorder="1" applyAlignment="1" applyProtection="1">
      <alignment horizontal="left"/>
    </xf>
    <xf numFmtId="2" fontId="2" fillId="24" borderId="67" xfId="1" applyNumberFormat="1" applyFont="1" applyFill="1" applyBorder="1" applyAlignment="1" applyProtection="1">
      <alignment horizontal="center" wrapText="1"/>
    </xf>
    <xf numFmtId="2" fontId="2" fillId="24" borderId="69" xfId="1" applyNumberFormat="1" applyFont="1" applyFill="1" applyBorder="1" applyAlignment="1" applyProtection="1">
      <alignment horizontal="center" wrapText="1"/>
    </xf>
    <xf numFmtId="3" fontId="20" fillId="25" borderId="62" xfId="0" applyNumberFormat="1" applyFont="1" applyFill="1" applyBorder="1" applyAlignment="1" applyProtection="1">
      <alignment horizontal="right"/>
      <protection locked="0"/>
    </xf>
    <xf numFmtId="3" fontId="20" fillId="25" borderId="26" xfId="0" applyNumberFormat="1" applyFont="1" applyFill="1" applyBorder="1" applyAlignment="1" applyProtection="1">
      <alignment horizontal="right"/>
      <protection locked="0"/>
    </xf>
    <xf numFmtId="3" fontId="20" fillId="25" borderId="63" xfId="0" applyNumberFormat="1" applyFont="1" applyFill="1" applyBorder="1" applyAlignment="1" applyProtection="1">
      <alignment horizontal="right"/>
      <protection locked="0"/>
    </xf>
    <xf numFmtId="2" fontId="21" fillId="26" borderId="19" xfId="0" applyNumberFormat="1" applyFont="1" applyFill="1" applyBorder="1" applyAlignment="1" applyProtection="1">
      <alignment horizontal="left"/>
    </xf>
    <xf numFmtId="0" fontId="0" fillId="28" borderId="60" xfId="0" applyFont="1" applyFill="1" applyBorder="1" applyAlignment="1" applyProtection="1"/>
    <xf numFmtId="0" fontId="25" fillId="28" borderId="61" xfId="0" applyFont="1" applyFill="1" applyBorder="1" applyAlignment="1" applyProtection="1"/>
    <xf numFmtId="0" fontId="0" fillId="28" borderId="56" xfId="0" applyFill="1" applyBorder="1" applyAlignment="1" applyProtection="1">
      <alignment horizontal="center"/>
    </xf>
    <xf numFmtId="0" fontId="0" fillId="28" borderId="14" xfId="0" applyFont="1" applyFill="1" applyBorder="1" applyProtection="1"/>
    <xf numFmtId="0" fontId="25" fillId="28" borderId="32" xfId="0" applyFont="1" applyFill="1" applyBorder="1" applyProtection="1"/>
    <xf numFmtId="0" fontId="0" fillId="28" borderId="41" xfId="0" applyFill="1" applyBorder="1" applyAlignment="1" applyProtection="1">
      <alignment horizontal="center"/>
    </xf>
    <xf numFmtId="0" fontId="0" fillId="28" borderId="20" xfId="0" applyFill="1" applyBorder="1" applyAlignment="1" applyProtection="1">
      <alignment horizontal="center"/>
    </xf>
    <xf numFmtId="3" fontId="0" fillId="0" borderId="22" xfId="0" applyNumberFormat="1" applyBorder="1" applyProtection="1"/>
    <xf numFmtId="4" fontId="0" fillId="0" borderId="18" xfId="0" applyNumberFormat="1" applyBorder="1" applyProtection="1"/>
    <xf numFmtId="3" fontId="0" fillId="0" borderId="23" xfId="0" applyNumberFormat="1" applyBorder="1" applyProtection="1"/>
    <xf numFmtId="3" fontId="0" fillId="0" borderId="41" xfId="0" applyNumberFormat="1" applyBorder="1" applyProtection="1"/>
    <xf numFmtId="2" fontId="2" fillId="24" borderId="32" xfId="1" applyNumberFormat="1" applyFont="1" applyFill="1" applyBorder="1" applyAlignment="1" applyProtection="1">
      <alignment horizontal="center" wrapText="1"/>
    </xf>
    <xf numFmtId="2" fontId="2" fillId="24" borderId="47" xfId="1" applyNumberFormat="1" applyFont="1" applyFill="1" applyBorder="1" applyAlignment="1" applyProtection="1">
      <alignment horizontal="center" vertical="center" wrapText="1"/>
    </xf>
    <xf numFmtId="2" fontId="2" fillId="24" borderId="71" xfId="1" applyNumberFormat="1" applyFont="1" applyFill="1" applyBorder="1" applyAlignment="1" applyProtection="1">
      <alignment horizontal="center" vertical="center" wrapText="1"/>
    </xf>
    <xf numFmtId="2" fontId="2" fillId="24" borderId="68" xfId="1" applyNumberFormat="1" applyFont="1" applyFill="1" applyBorder="1" applyAlignment="1" applyProtection="1">
      <alignment horizontal="center" vertical="center" wrapText="1"/>
    </xf>
    <xf numFmtId="3" fontId="20" fillId="0" borderId="16" xfId="0" applyNumberFormat="1" applyFont="1" applyFill="1" applyBorder="1" applyAlignment="1" applyProtection="1">
      <alignment horizontal="left"/>
    </xf>
    <xf numFmtId="3" fontId="20" fillId="0" borderId="10" xfId="0" applyNumberFormat="1" applyFont="1" applyFill="1" applyBorder="1" applyAlignment="1" applyProtection="1">
      <alignment horizontal="left"/>
    </xf>
    <xf numFmtId="4" fontId="20" fillId="0" borderId="10" xfId="0" applyNumberFormat="1" applyFont="1" applyFill="1" applyBorder="1" applyAlignment="1" applyProtection="1">
      <alignment horizontal="left"/>
    </xf>
    <xf numFmtId="4" fontId="20" fillId="0" borderId="15" xfId="0" applyNumberFormat="1" applyFont="1" applyFill="1" applyBorder="1" applyAlignment="1" applyProtection="1">
      <alignment horizontal="left"/>
    </xf>
    <xf numFmtId="3" fontId="20" fillId="0" borderId="51" xfId="0" applyNumberFormat="1" applyFont="1" applyFill="1" applyBorder="1" applyAlignment="1" applyProtection="1">
      <alignment horizontal="left"/>
    </xf>
    <xf numFmtId="4" fontId="20" fillId="0" borderId="35" xfId="0" applyNumberFormat="1" applyFont="1" applyFill="1" applyBorder="1" applyAlignment="1" applyProtection="1">
      <alignment horizontal="left"/>
    </xf>
    <xf numFmtId="4" fontId="20" fillId="0" borderId="51" xfId="0" applyNumberFormat="1" applyFont="1" applyFill="1" applyBorder="1" applyAlignment="1" applyProtection="1">
      <alignment horizontal="left"/>
    </xf>
    <xf numFmtId="2" fontId="22" fillId="24" borderId="60" xfId="1" applyNumberFormat="1" applyFont="1" applyFill="1" applyBorder="1" applyAlignment="1" applyProtection="1">
      <alignment horizontal="center" wrapText="1"/>
    </xf>
    <xf numFmtId="0" fontId="32" fillId="0" borderId="0" xfId="0" applyFont="1" applyFill="1"/>
    <xf numFmtId="2" fontId="2" fillId="24" borderId="70" xfId="1" applyNumberFormat="1" applyFont="1" applyFill="1" applyBorder="1" applyAlignment="1" applyProtection="1">
      <alignment horizontal="center" wrapText="1"/>
    </xf>
    <xf numFmtId="0" fontId="20" fillId="25" borderId="14" xfId="0" applyNumberFormat="1" applyFont="1" applyFill="1" applyBorder="1" applyAlignment="1" applyProtection="1">
      <alignment horizontal="left"/>
      <protection locked="0"/>
    </xf>
    <xf numFmtId="4" fontId="20" fillId="0" borderId="30" xfId="0" applyNumberFormat="1" applyFont="1" applyFill="1" applyBorder="1" applyAlignment="1" applyProtection="1">
      <alignment horizontal="right"/>
    </xf>
    <xf numFmtId="0" fontId="0" fillId="0" borderId="0" xfId="0" applyFill="1" applyBorder="1"/>
    <xf numFmtId="14" fontId="21" fillId="25" borderId="20" xfId="0" applyNumberFormat="1" applyFont="1" applyFill="1" applyBorder="1" applyAlignment="1" applyProtection="1">
      <alignment horizontal="left"/>
      <protection locked="0"/>
    </xf>
    <xf numFmtId="2" fontId="31" fillId="0" borderId="0" xfId="0" applyNumberFormat="1" applyFont="1" applyBorder="1" applyAlignment="1" applyProtection="1"/>
    <xf numFmtId="4" fontId="0" fillId="0" borderId="19" xfId="0" applyNumberFormat="1" applyBorder="1" applyProtection="1"/>
    <xf numFmtId="4" fontId="0" fillId="0" borderId="20" xfId="0" applyNumberFormat="1" applyBorder="1" applyProtection="1"/>
    <xf numFmtId="2" fontId="22" fillId="24" borderId="11" xfId="1" applyNumberFormat="1" applyFont="1" applyFill="1" applyBorder="1" applyAlignment="1" applyProtection="1">
      <alignment horizontal="center" wrapText="1"/>
    </xf>
    <xf numFmtId="2" fontId="22" fillId="24" borderId="13" xfId="1" applyNumberFormat="1" applyFont="1" applyFill="1" applyBorder="1" applyAlignment="1" applyProtection="1">
      <alignment horizontal="center" wrapText="1"/>
    </xf>
    <xf numFmtId="2" fontId="22" fillId="24" borderId="66" xfId="1" applyNumberFormat="1" applyFont="1" applyFill="1" applyBorder="1" applyAlignment="1" applyProtection="1">
      <alignment horizontal="center" wrapText="1"/>
    </xf>
    <xf numFmtId="2" fontId="22" fillId="24" borderId="12" xfId="1" applyNumberFormat="1" applyFont="1" applyFill="1" applyBorder="1" applyAlignment="1" applyProtection="1">
      <alignment horizontal="center" wrapText="1"/>
    </xf>
    <xf numFmtId="2" fontId="22" fillId="24" borderId="56" xfId="1" applyNumberFormat="1" applyFont="1" applyFill="1" applyBorder="1" applyAlignment="1" applyProtection="1">
      <alignment horizontal="center" vertical="center" wrapText="1"/>
    </xf>
    <xf numFmtId="2" fontId="22" fillId="24" borderId="57" xfId="1" applyNumberFormat="1" applyFont="1" applyFill="1" applyBorder="1" applyAlignment="1" applyProtection="1">
      <alignment horizontal="center" vertical="center" wrapText="1"/>
    </xf>
    <xf numFmtId="2" fontId="22" fillId="24" borderId="46" xfId="1" applyNumberFormat="1" applyFont="1" applyFill="1" applyBorder="1" applyAlignment="1" applyProtection="1">
      <alignment horizontal="center" vertical="center" wrapText="1"/>
    </xf>
    <xf numFmtId="2" fontId="22" fillId="24" borderId="11" xfId="1" applyNumberFormat="1" applyFont="1" applyFill="1" applyBorder="1" applyAlignment="1" applyProtection="1">
      <alignment horizontal="left" wrapText="1"/>
    </xf>
    <xf numFmtId="2" fontId="22" fillId="24" borderId="13" xfId="1" applyNumberFormat="1" applyFont="1" applyFill="1" applyBorder="1" applyAlignment="1" applyProtection="1">
      <alignment horizontal="left" wrapText="1"/>
    </xf>
    <xf numFmtId="0" fontId="30" fillId="0" borderId="53" xfId="0" applyFont="1" applyBorder="1" applyAlignment="1" applyProtection="1">
      <alignment horizontal="center" vertical="center" wrapText="1"/>
    </xf>
    <xf numFmtId="0" fontId="30" fillId="0" borderId="0" xfId="0" applyFont="1" applyAlignment="1" applyProtection="1">
      <alignment horizontal="center" vertical="center" wrapText="1"/>
    </xf>
    <xf numFmtId="2" fontId="22" fillId="24" borderId="60" xfId="1" applyNumberFormat="1" applyFont="1" applyFill="1" applyBorder="1" applyAlignment="1" applyProtection="1">
      <alignment horizontal="center" wrapText="1"/>
    </xf>
    <xf numFmtId="2" fontId="22" fillId="24" borderId="49" xfId="1" applyNumberFormat="1" applyFont="1" applyFill="1" applyBorder="1" applyAlignment="1" applyProtection="1">
      <alignment horizontal="center" wrapText="1"/>
    </xf>
    <xf numFmtId="2" fontId="22" fillId="24" borderId="61" xfId="1" applyNumberFormat="1" applyFont="1" applyFill="1" applyBorder="1" applyAlignment="1" applyProtection="1">
      <alignment horizontal="center" wrapText="1"/>
    </xf>
    <xf numFmtId="2" fontId="22" fillId="24" borderId="22" xfId="1" applyNumberFormat="1" applyFont="1" applyFill="1" applyBorder="1" applyAlignment="1" applyProtection="1">
      <alignment horizontal="center" wrapText="1"/>
    </xf>
    <xf numFmtId="2" fontId="22" fillId="24" borderId="38" xfId="1" applyNumberFormat="1" applyFont="1" applyFill="1" applyBorder="1" applyAlignment="1" applyProtection="1">
      <alignment horizontal="center" wrapText="1"/>
    </xf>
    <xf numFmtId="2" fontId="22" fillId="24" borderId="42" xfId="1" applyNumberFormat="1" applyFont="1" applyFill="1" applyBorder="1" applyAlignment="1" applyProtection="1">
      <alignment horizontal="center" wrapText="1"/>
    </xf>
    <xf numFmtId="2" fontId="22" fillId="24" borderId="11" xfId="1" applyNumberFormat="1" applyFont="1" applyFill="1" applyBorder="1" applyAlignment="1" applyProtection="1">
      <alignment horizontal="center"/>
    </xf>
    <xf numFmtId="2" fontId="22" fillId="24" borderId="12" xfId="1" applyNumberFormat="1" applyFont="1" applyFill="1" applyBorder="1" applyAlignment="1" applyProtection="1">
      <alignment horizontal="center"/>
    </xf>
    <xf numFmtId="2" fontId="22" fillId="24" borderId="11" xfId="1" applyNumberFormat="1" applyFont="1" applyFill="1" applyBorder="1" applyAlignment="1" applyProtection="1">
      <alignment horizontal="left"/>
    </xf>
    <xf numFmtId="2" fontId="22" fillId="24" borderId="13" xfId="1" applyNumberFormat="1" applyFont="1" applyFill="1" applyBorder="1" applyAlignment="1" applyProtection="1">
      <alignment horizontal="left"/>
    </xf>
    <xf numFmtId="0" fontId="0" fillId="28" borderId="22" xfId="0" applyFill="1" applyBorder="1" applyAlignment="1" applyProtection="1">
      <alignment horizontal="left"/>
    </xf>
    <xf numFmtId="0" fontId="0" fillId="28" borderId="42" xfId="0" applyFill="1" applyBorder="1" applyAlignment="1" applyProtection="1">
      <alignment horizontal="left"/>
    </xf>
    <xf numFmtId="0" fontId="0" fillId="28" borderId="23" xfId="0" applyFill="1" applyBorder="1" applyAlignment="1" applyProtection="1">
      <alignment horizontal="left"/>
    </xf>
    <xf numFmtId="0" fontId="0" fillId="28" borderId="70" xfId="0" applyFill="1" applyBorder="1" applyAlignment="1" applyProtection="1">
      <alignment horizontal="left"/>
    </xf>
    <xf numFmtId="0" fontId="0" fillId="28" borderId="41" xfId="0" applyFill="1" applyBorder="1" applyAlignment="1" applyProtection="1">
      <alignment horizontal="left"/>
    </xf>
    <xf numFmtId="0" fontId="0" fillId="28" borderId="63" xfId="0" applyFill="1" applyBorder="1" applyAlignment="1" applyProtection="1">
      <alignment horizontal="left"/>
    </xf>
    <xf numFmtId="2" fontId="22" fillId="24" borderId="22" xfId="1" applyNumberFormat="1" applyFont="1" applyFill="1" applyBorder="1" applyAlignment="1" applyProtection="1">
      <alignment horizontal="center" vertical="center" wrapText="1"/>
    </xf>
    <xf numFmtId="2" fontId="22" fillId="24" borderId="42" xfId="1" applyNumberFormat="1" applyFont="1" applyFill="1" applyBorder="1" applyAlignment="1" applyProtection="1">
      <alignment horizontal="center" vertical="center" wrapText="1"/>
    </xf>
    <xf numFmtId="2" fontId="22" fillId="24" borderId="38" xfId="1" applyNumberFormat="1" applyFont="1" applyFill="1" applyBorder="1" applyAlignment="1" applyProtection="1">
      <alignment horizontal="center" vertical="center" wrapText="1"/>
    </xf>
  </cellXfs>
  <cellStyles count="51">
    <cellStyle name="20 % - Akzent1 2" xfId="2"/>
    <cellStyle name="20 % - Akzent2 2" xfId="3"/>
    <cellStyle name="20 % - Akzent3 2" xfId="4"/>
    <cellStyle name="20 % - Akzent4 2" xfId="5"/>
    <cellStyle name="20 % - Akzent5 2" xfId="6"/>
    <cellStyle name="20 % - Akzent6 2" xfId="7"/>
    <cellStyle name="40 % - Akzent1 2" xfId="8"/>
    <cellStyle name="40 % - Akzent2 2" xfId="9"/>
    <cellStyle name="40 % - Akzent3 2" xfId="10"/>
    <cellStyle name="40 % - Akzent4 2" xfId="11"/>
    <cellStyle name="40 % - Akzent5 2" xfId="12"/>
    <cellStyle name="40 % - Akzent6 2" xfId="13"/>
    <cellStyle name="60 % - Akzent1 2" xfId="14"/>
    <cellStyle name="60 % - Akzent2 2" xfId="15"/>
    <cellStyle name="60 % - Akzent3 2" xfId="16"/>
    <cellStyle name="60 % - Akzent4 2" xfId="17"/>
    <cellStyle name="60 % - Akzent5 2" xfId="18"/>
    <cellStyle name="60 % - Akzent6 2" xfId="19"/>
    <cellStyle name="Akzent1 2" xfId="20"/>
    <cellStyle name="Akzent2 2" xfId="21"/>
    <cellStyle name="Akzent3 2" xfId="22"/>
    <cellStyle name="Akzent4 2" xfId="23"/>
    <cellStyle name="Akzent5 2" xfId="24"/>
    <cellStyle name="Akzent6 2" xfId="25"/>
    <cellStyle name="Ausgabe 2" xfId="26"/>
    <cellStyle name="Berechnung 2" xfId="27"/>
    <cellStyle name="Eingabe 2" xfId="28"/>
    <cellStyle name="Ergebnis 2" xfId="29"/>
    <cellStyle name="Erklärender Text 2" xfId="30"/>
    <cellStyle name="Gut 2" xfId="31"/>
    <cellStyle name="Komma" xfId="50" builtinId="3"/>
    <cellStyle name="Neutral 2" xfId="32"/>
    <cellStyle name="Notiz 2" xfId="33"/>
    <cellStyle name="Prozent" xfId="49" builtinId="5"/>
    <cellStyle name="Prozent 2" xfId="35"/>
    <cellStyle name="Prozent 3" xfId="34"/>
    <cellStyle name="Schlecht 2" xfId="36"/>
    <cellStyle name="Standard" xfId="0" builtinId="0"/>
    <cellStyle name="Standard 2" xfId="37"/>
    <cellStyle name="Standard 2 2" xfId="38"/>
    <cellStyle name="Standard 2 3" xfId="39"/>
    <cellStyle name="Standard 3" xfId="40"/>
    <cellStyle name="Standard 4" xfId="1"/>
    <cellStyle name="Überschrift 1 2" xfId="42"/>
    <cellStyle name="Überschrift 2 2" xfId="43"/>
    <cellStyle name="Überschrift 3 2" xfId="44"/>
    <cellStyle name="Überschrift 4 2" xfId="45"/>
    <cellStyle name="Überschrift 5" xfId="41"/>
    <cellStyle name="Verknüpfte Zelle 2" xfId="46"/>
    <cellStyle name="Warnender Text 2" xfId="47"/>
    <cellStyle name="Zelle überprüfen 2" xfId="48"/>
  </cellStyles>
  <dxfs count="9">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ont>
        <color rgb="FF9C0006"/>
      </font>
      <fill>
        <patternFill>
          <bgColor rgb="FFFFC7CE"/>
        </patternFill>
      </fill>
    </dxf>
    <dxf>
      <fill>
        <patternFill>
          <bgColor rgb="FFFFC000"/>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7</xdr:row>
      <xdr:rowOff>85724</xdr:rowOff>
    </xdr:from>
    <xdr:to>
      <xdr:col>14</xdr:col>
      <xdr:colOff>800100</xdr:colOff>
      <xdr:row>145</xdr:row>
      <xdr:rowOff>76200</xdr:rowOff>
    </xdr:to>
    <xdr:sp macro="" textlink="">
      <xdr:nvSpPr>
        <xdr:cNvPr id="2" name="Textfeld 1"/>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KWKG-Umlage nach  § 27b KWKG 2020 i.V.m. § 61l EEG 2021</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eines einzelnen Speichers als auch der Erfassung der Daten von mehreren Speichern. In der Regel beliefert beispielsweise ein EltVU mehrere Speicher. Im Rahmen der Jahresmeldung erfolgt in den Meldeportalen der ÜNB die Angabe eines (negativen) Saldierungsbetrags als aggregierter Wert über mehrere Speicher.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Speichern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Speicher genutzt werden, ist folgendes zu beachten: Bitte nehmen Sie die Eintragung der Speicher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einen Stromspeicher betreibt und mit dieser Meldung eine Verringerung für die im Speicher verbrauchten Strommengen zu zahlende KWKG-Umlage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KWKG-Umlage: Angabe der KWKG-Umlage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KWKG-Umlage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Eindeutige, nicht zu verändernde Bezeichnung des Stromspeichers, die durch alle Meldenden zu verwenden ist. Diese sollte in Anlehnung an den EEG-Anlagenschlüssel gebildet werden, mit einem ‚S‘ beginnen und 33-stellig sein (z.B. S1050201000SCHLUESSELDUMMY0000001). Innerhalb der Meldevorlage dient die einheitliche Bezeichnung des Stromspeichers der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Installierte Speicherkapazität: Maximal entnehmbarer Speicherinhalt (Output) in Kilowattstunden gemäß Herstellerangabe.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der Stromspeicher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Erfüllung § 61l Abs. 1a EEG 2021: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‚Ja‘, wenn die Anforderungen nach § 61l Abs. 1 ff. EEG 2021 erfüllt werden. Diese umfassen insbesondere die gesonderte Erfassung sämtlicher Strommengen sowie sämtlicher sonstiger Energieentnahmen durch geeichte Messeinrichtungen und die Erfassung der Speicherfüllstände je Saldierungsperiode. </a:t>
          </a:r>
          <a:r>
            <a:rPr lang="de-DE" sz="1100">
              <a:solidFill>
                <a:sysClr val="windowText" lastClr="000000"/>
              </a:solidFill>
              <a:effectLst/>
              <a:latin typeface="+mn-lt"/>
              <a:ea typeface="+mn-ea"/>
              <a:cs typeface="+mn-cs"/>
            </a:rPr>
            <a:t>Gemäß § 25 Nr. 7 MessEV ist die Verrechnung von mess- und eichrechtskonform ermittelten Werten möglich.</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KWKG-Umlage aus.</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KWKG-Umlage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Auswahl des eindeutigen Identifikators gem. dem Tabellenblatt ‚Stammdaten‘, auf den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des Stromspeichers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den Stromspeicher benötigt, auch wenn die KWKG-Umlage hierfür durch einen anderen Akteur zu zahlen ist.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KWKG-Umlage (bspw. aufgrund der Besonderen Ausgleichsregelung nach § 27 KWKG 2020 i.V.m § 64(a) EEG 2021)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des Speichers‘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Speicher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des Speichers ist zwischen Netzeinspeisung, dezentralem Verbrauch und Sondersachverhalt zu unterscheiden. </a:t>
          </a:r>
          <a:endParaRPr kumimoji="0" lang="de-DE" sz="1100" b="0" i="0" u="none" strike="noStrike" kern="0" cap="none" spc="0" normalizeH="0" baseline="0" noProof="0">
            <a:ln>
              <a:noFill/>
            </a:ln>
            <a:solidFill>
              <a:srgbClr val="FF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Füllstände</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Analog zu den vorherigen Tabellenblättern sind auch in diesem die Angaben einem Speicher zuzuordnen.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 die Strommenge, die dem Speicher wieder entnommen werden kann, regelmäßig nicht ohne weiteres feststellbar ist, ist nach dem Gesetzeswortlaut des § 61l Abs. 1b EEG 2021 eine Messung durch geeichte Messeinrichtungen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nicht</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zwingend erforderlich. Die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BDEW-Anwendungshilfe </a:t>
          </a:r>
          <a:r>
            <a:rPr lang="de-DE" sz="1100" b="1">
              <a:solidFill>
                <a:sysClr val="windowText" lastClr="000000"/>
              </a:solidFill>
              <a:effectLst/>
              <a:latin typeface="+mn-lt"/>
              <a:ea typeface="+mn-ea"/>
              <a:cs typeface="+mn-cs"/>
            </a:rPr>
            <a:t>'EEG-Umlage bei Stromspeichern (§ 61k EEG 2017)' vom 11. Juli 2017</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geht davon aus, dass eine Darlegung anhand plausibler und nachvollziehbarer Annahmen und Daten  genügen dürfe.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KWKG-Umlage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KWKG-Umlage gegenüber dem Meldenden für die Beladung des Stromspeichers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des 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der Speicher durch mehrere Akteure befüllt wird.</a:t>
          </a:r>
        </a:p>
        <a:p>
          <a:pPr lvl="1"/>
          <a:endParaRPr lang="de-DE" sz="1100">
            <a:effectLst/>
            <a:latin typeface="+mn-lt"/>
            <a:ea typeface="+mn-ea"/>
            <a:cs typeface="+mn-cs"/>
          </a:endParaRPr>
        </a:p>
        <a:p>
          <a:pPr algn="l">
            <a:lnSpc>
              <a:spcPts val="1900"/>
            </a:lnSpc>
            <a:spcBef>
              <a:spcPct val="0"/>
            </a:spcBef>
          </a:pPr>
          <a:endParaRPr lang="de-DE" sz="1400" dirty="0"/>
        </a:p>
      </xdr:txBody>
    </xdr:sp>
    <xdr:clientData/>
  </xdr:twoCellAnchor>
  <xdr:twoCellAnchor>
    <xdr:from>
      <xdr:col>1</xdr:col>
      <xdr:colOff>68580</xdr:colOff>
      <xdr:row>0</xdr:row>
      <xdr:rowOff>152400</xdr:rowOff>
    </xdr:from>
    <xdr:to>
      <xdr:col>7</xdr:col>
      <xdr:colOff>802005</xdr:colOff>
      <xdr:row>4</xdr:row>
      <xdr:rowOff>121920</xdr:rowOff>
    </xdr:to>
    <xdr:grpSp>
      <xdr:nvGrpSpPr>
        <xdr:cNvPr id="9" name="Gruppieren 8"/>
        <xdr:cNvGrpSpPr/>
      </xdr:nvGrpSpPr>
      <xdr:grpSpPr>
        <a:xfrm>
          <a:off x="906780" y="152400"/>
          <a:ext cx="5762625" cy="693420"/>
          <a:chOff x="0" y="-55722"/>
          <a:chExt cx="5762625" cy="670956"/>
        </a:xfrm>
      </xdr:grpSpPr>
      <xdr:grpSp>
        <xdr:nvGrpSpPr>
          <xdr:cNvPr id="16" name="Gruppieren 15"/>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B6"/>
  <sheetViews>
    <sheetView showGridLines="0" zoomScaleNormal="100" workbookViewId="0"/>
  </sheetViews>
  <sheetFormatPr baseColWidth="10" defaultColWidth="11" defaultRowHeight="14.25" x14ac:dyDescent="0.2"/>
  <cols>
    <col min="1" max="16384" width="11" style="22"/>
  </cols>
  <sheetData>
    <row r="6" spans="2:2" x14ac:dyDescent="0.2">
      <c r="B6" s="175" t="s">
        <v>100</v>
      </c>
    </row>
  </sheetData>
  <sheetProtection sheet="1" objects="1" scenarios="1" selectLockedCells="1"/>
  <pageMargins left="0.7" right="0.7" top="0.78740157499999996" bottom="0.78740157499999996" header="0.3" footer="0.3"/>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302"/>
  <sheetViews>
    <sheetView showGridLines="0" tabSelected="1" zoomScale="90" zoomScaleNormal="90" workbookViewId="0">
      <selection activeCell="B7" sqref="B7"/>
    </sheetView>
  </sheetViews>
  <sheetFormatPr baseColWidth="10" defaultColWidth="11" defaultRowHeight="14.25" x14ac:dyDescent="0.2"/>
  <cols>
    <col min="1" max="1" width="37.25" style="93" customWidth="1"/>
    <col min="2" max="3" width="25.625" style="93" customWidth="1"/>
    <col min="4" max="4" width="27.375" style="93" customWidth="1"/>
    <col min="5" max="5" width="25.625" style="93" customWidth="1"/>
    <col min="6" max="6" width="33.875" style="93" customWidth="1"/>
    <col min="7" max="7" width="25.625" style="93" customWidth="1"/>
    <col min="8" max="8" width="24.125" style="93" hidden="1" customWidth="1"/>
    <col min="9" max="9" width="24.875" style="93" customWidth="1"/>
    <col min="10" max="16384" width="11" style="93"/>
  </cols>
  <sheetData>
    <row r="1" spans="1:9" ht="18" x14ac:dyDescent="0.25">
      <c r="A1" s="92" t="s">
        <v>89</v>
      </c>
    </row>
    <row r="2" spans="1:9" ht="18.75" thickBot="1" x14ac:dyDescent="0.3">
      <c r="B2" s="94"/>
      <c r="C2" s="94"/>
      <c r="D2" s="94"/>
    </row>
    <row r="3" spans="1:9" ht="16.5" customHeight="1" thickBot="1" x14ac:dyDescent="0.3">
      <c r="A3" s="180" t="s">
        <v>0</v>
      </c>
      <c r="B3" s="181"/>
      <c r="C3" s="94"/>
      <c r="D3" s="187" t="s">
        <v>85</v>
      </c>
      <c r="E3" s="188"/>
      <c r="F3" s="127"/>
    </row>
    <row r="4" spans="1:9" ht="18" x14ac:dyDescent="0.25">
      <c r="A4" s="48" t="s">
        <v>46</v>
      </c>
      <c r="B4" s="23"/>
      <c r="C4" s="94"/>
      <c r="D4" s="94"/>
    </row>
    <row r="5" spans="1:9" ht="18" x14ac:dyDescent="0.25">
      <c r="A5" s="25" t="s">
        <v>1</v>
      </c>
      <c r="B5" s="24"/>
      <c r="C5" s="94"/>
      <c r="D5" s="94"/>
    </row>
    <row r="6" spans="1:9" ht="18" x14ac:dyDescent="0.25">
      <c r="A6" s="25" t="s">
        <v>5</v>
      </c>
      <c r="B6" s="24"/>
      <c r="C6" s="94"/>
      <c r="D6" s="94"/>
    </row>
    <row r="7" spans="1:9" ht="18" x14ac:dyDescent="0.25">
      <c r="A7" s="25" t="s">
        <v>2</v>
      </c>
      <c r="B7" s="139"/>
      <c r="C7" s="94"/>
      <c r="D7" s="94"/>
    </row>
    <row r="8" spans="1:9" ht="18" x14ac:dyDescent="0.25">
      <c r="A8" s="25" t="s">
        <v>3</v>
      </c>
      <c r="B8" s="24"/>
      <c r="C8" s="94"/>
      <c r="D8" s="94"/>
    </row>
    <row r="9" spans="1:9" ht="15" thickBot="1" x14ac:dyDescent="0.25">
      <c r="A9" s="26" t="s">
        <v>6</v>
      </c>
      <c r="B9" s="176"/>
    </row>
    <row r="10" spans="1:9" ht="15" thickBot="1" x14ac:dyDescent="0.25">
      <c r="A10" s="47"/>
      <c r="B10" s="95"/>
    </row>
    <row r="11" spans="1:9" x14ac:dyDescent="0.2">
      <c r="A11" s="58" t="s">
        <v>52</v>
      </c>
      <c r="B11" s="75">
        <v>2022</v>
      </c>
      <c r="C11" s="189" t="s">
        <v>90</v>
      </c>
      <c r="D11" s="190"/>
      <c r="E11" s="190"/>
      <c r="F11" s="190"/>
      <c r="G11" s="190"/>
      <c r="H11" s="177"/>
    </row>
    <row r="12" spans="1:9" ht="15" thickBot="1" x14ac:dyDescent="0.25">
      <c r="A12" s="59" t="s">
        <v>72</v>
      </c>
      <c r="B12" s="133">
        <f>VLOOKUP($B$11,Hilfstabelle!$F$1:$G$10,2,FALSE)</f>
        <v>0.378</v>
      </c>
      <c r="C12" s="189"/>
      <c r="D12" s="190"/>
      <c r="E12" s="190"/>
      <c r="F12" s="190"/>
      <c r="G12" s="190"/>
    </row>
    <row r="13" spans="1:9" ht="15" thickBot="1" x14ac:dyDescent="0.25">
      <c r="C13" s="135"/>
      <c r="D13" s="135"/>
      <c r="E13" s="135"/>
      <c r="F13" s="135"/>
      <c r="G13" s="135"/>
    </row>
    <row r="14" spans="1:9" ht="25.5" customHeight="1" thickBot="1" x14ac:dyDescent="0.25">
      <c r="A14" s="182" t="s">
        <v>4</v>
      </c>
      <c r="B14" s="183"/>
      <c r="C14" s="183"/>
      <c r="D14" s="183"/>
      <c r="E14" s="183"/>
      <c r="F14" s="183"/>
      <c r="G14" s="183"/>
      <c r="H14" s="134" t="s">
        <v>17</v>
      </c>
      <c r="I14" s="184" t="s">
        <v>54</v>
      </c>
    </row>
    <row r="15" spans="1:9" ht="25.5" x14ac:dyDescent="0.2">
      <c r="A15" s="60" t="s">
        <v>7</v>
      </c>
      <c r="B15" s="88" t="s">
        <v>18</v>
      </c>
      <c r="C15" s="61" t="s">
        <v>2</v>
      </c>
      <c r="D15" s="62" t="s">
        <v>19</v>
      </c>
      <c r="E15" s="60" t="s">
        <v>10</v>
      </c>
      <c r="F15" s="63" t="s">
        <v>20</v>
      </c>
      <c r="G15" s="63" t="s">
        <v>98</v>
      </c>
      <c r="H15" s="60" t="s">
        <v>47</v>
      </c>
      <c r="I15" s="185"/>
    </row>
    <row r="16" spans="1:9" ht="15" thickBot="1" x14ac:dyDescent="0.25">
      <c r="A16" s="32"/>
      <c r="B16" s="41"/>
      <c r="C16" s="34"/>
      <c r="D16" s="44"/>
      <c r="E16" s="32" t="s">
        <v>11</v>
      </c>
      <c r="F16" s="32" t="s">
        <v>15</v>
      </c>
      <c r="G16" s="33" t="s">
        <v>45</v>
      </c>
      <c r="H16" s="46" t="s">
        <v>15</v>
      </c>
      <c r="I16" s="186"/>
    </row>
    <row r="17" spans="1:9" x14ac:dyDescent="0.2">
      <c r="A17" s="80"/>
      <c r="B17" s="77"/>
      <c r="C17" s="76"/>
      <c r="D17" s="78"/>
      <c r="E17" s="80"/>
      <c r="F17" s="80"/>
      <c r="G17" s="79"/>
      <c r="H17" s="80" t="s">
        <v>76</v>
      </c>
      <c r="I17" s="17" t="str">
        <f t="shared" ref="I17:I81" si="0">IF(ISBLANK(A17),"",IFERROR(IF(COUNTIF($A$17:$A$300,A17)&gt;1,"Fehler - Anlagenschlüssel doppelt verwendet",""),"Fehler"))</f>
        <v/>
      </c>
    </row>
    <row r="18" spans="1:9" x14ac:dyDescent="0.2">
      <c r="A18" s="80"/>
      <c r="B18" s="77"/>
      <c r="C18" s="82"/>
      <c r="D18" s="78"/>
      <c r="E18" s="80"/>
      <c r="F18" s="80"/>
      <c r="G18" s="79"/>
      <c r="H18" s="80" t="s">
        <v>70</v>
      </c>
      <c r="I18" s="17" t="str">
        <f t="shared" si="0"/>
        <v/>
      </c>
    </row>
    <row r="19" spans="1:9" x14ac:dyDescent="0.2">
      <c r="A19" s="80"/>
      <c r="B19" s="77"/>
      <c r="C19" s="82"/>
      <c r="D19" s="78"/>
      <c r="E19" s="80"/>
      <c r="F19" s="80"/>
      <c r="G19" s="79"/>
      <c r="H19" s="80" t="s">
        <v>99</v>
      </c>
      <c r="I19" s="17" t="str">
        <f t="shared" si="0"/>
        <v/>
      </c>
    </row>
    <row r="20" spans="1:9" x14ac:dyDescent="0.2">
      <c r="A20" s="80"/>
      <c r="B20" s="77"/>
      <c r="C20" s="76"/>
      <c r="D20" s="78"/>
      <c r="E20" s="80"/>
      <c r="F20" s="80"/>
      <c r="G20" s="79"/>
      <c r="H20" s="80"/>
      <c r="I20" s="17" t="str">
        <f t="shared" si="0"/>
        <v/>
      </c>
    </row>
    <row r="21" spans="1:9" x14ac:dyDescent="0.2">
      <c r="A21" s="80"/>
      <c r="B21" s="77"/>
      <c r="C21" s="82"/>
      <c r="D21" s="78"/>
      <c r="E21" s="80"/>
      <c r="F21" s="80"/>
      <c r="G21" s="79"/>
      <c r="H21" s="80"/>
      <c r="I21" s="17" t="str">
        <f t="shared" si="0"/>
        <v/>
      </c>
    </row>
    <row r="22" spans="1:9" x14ac:dyDescent="0.2">
      <c r="A22" s="80"/>
      <c r="B22" s="77"/>
      <c r="C22" s="82"/>
      <c r="D22" s="78"/>
      <c r="E22" s="80"/>
      <c r="F22" s="80"/>
      <c r="G22" s="79"/>
      <c r="H22" s="80"/>
      <c r="I22" s="17" t="str">
        <f t="shared" si="0"/>
        <v/>
      </c>
    </row>
    <row r="23" spans="1:9" x14ac:dyDescent="0.2">
      <c r="A23" s="80"/>
      <c r="B23" s="77"/>
      <c r="C23" s="82"/>
      <c r="D23" s="78"/>
      <c r="E23" s="80"/>
      <c r="F23" s="80"/>
      <c r="G23" s="79"/>
      <c r="H23" s="80"/>
      <c r="I23" s="17" t="str">
        <f t="shared" si="0"/>
        <v/>
      </c>
    </row>
    <row r="24" spans="1:9" x14ac:dyDescent="0.2">
      <c r="A24" s="80"/>
      <c r="B24" s="77"/>
      <c r="C24" s="82"/>
      <c r="D24" s="78"/>
      <c r="E24" s="80"/>
      <c r="F24" s="80"/>
      <c r="G24" s="79"/>
      <c r="H24" s="80"/>
      <c r="I24" s="17" t="str">
        <f t="shared" si="0"/>
        <v/>
      </c>
    </row>
    <row r="25" spans="1:9" x14ac:dyDescent="0.2">
      <c r="A25" s="80"/>
      <c r="B25" s="77"/>
      <c r="C25" s="82"/>
      <c r="D25" s="78"/>
      <c r="E25" s="80"/>
      <c r="F25" s="80"/>
      <c r="G25" s="79"/>
      <c r="H25" s="80"/>
      <c r="I25" s="17" t="str">
        <f t="shared" si="0"/>
        <v/>
      </c>
    </row>
    <row r="26" spans="1:9" x14ac:dyDescent="0.2">
      <c r="A26" s="80"/>
      <c r="B26" s="77"/>
      <c r="C26" s="82"/>
      <c r="D26" s="78"/>
      <c r="E26" s="80"/>
      <c r="F26" s="80"/>
      <c r="G26" s="79"/>
      <c r="H26" s="80"/>
      <c r="I26" s="17" t="str">
        <f t="shared" si="0"/>
        <v/>
      </c>
    </row>
    <row r="27" spans="1:9" x14ac:dyDescent="0.2">
      <c r="A27" s="80"/>
      <c r="B27" s="77"/>
      <c r="C27" s="82"/>
      <c r="D27" s="78"/>
      <c r="E27" s="80"/>
      <c r="F27" s="80"/>
      <c r="G27" s="79"/>
      <c r="H27" s="80"/>
      <c r="I27" s="17" t="str">
        <f t="shared" si="0"/>
        <v/>
      </c>
    </row>
    <row r="28" spans="1:9" x14ac:dyDescent="0.2">
      <c r="A28" s="80"/>
      <c r="B28" s="77"/>
      <c r="C28" s="82"/>
      <c r="D28" s="78"/>
      <c r="E28" s="80"/>
      <c r="F28" s="80"/>
      <c r="G28" s="79"/>
      <c r="H28" s="80"/>
      <c r="I28" s="17" t="str">
        <f t="shared" si="0"/>
        <v/>
      </c>
    </row>
    <row r="29" spans="1:9" x14ac:dyDescent="0.2">
      <c r="A29" s="80"/>
      <c r="B29" s="42"/>
      <c r="C29" s="82"/>
      <c r="D29" s="37"/>
      <c r="E29" s="80"/>
      <c r="F29" s="84"/>
      <c r="G29" s="83"/>
      <c r="H29" s="84"/>
      <c r="I29" s="17" t="str">
        <f t="shared" si="0"/>
        <v/>
      </c>
    </row>
    <row r="30" spans="1:9" x14ac:dyDescent="0.2">
      <c r="A30" s="80"/>
      <c r="B30" s="42"/>
      <c r="C30" s="82"/>
      <c r="D30" s="37"/>
      <c r="E30" s="80"/>
      <c r="F30" s="84"/>
      <c r="G30" s="83"/>
      <c r="H30" s="84"/>
      <c r="I30" s="17" t="str">
        <f t="shared" si="0"/>
        <v/>
      </c>
    </row>
    <row r="31" spans="1:9" x14ac:dyDescent="0.2">
      <c r="A31" s="80"/>
      <c r="B31" s="42"/>
      <c r="C31" s="82"/>
      <c r="D31" s="37"/>
      <c r="E31" s="80"/>
      <c r="F31" s="84"/>
      <c r="G31" s="83"/>
      <c r="H31" s="84"/>
      <c r="I31" s="17" t="str">
        <f t="shared" si="0"/>
        <v/>
      </c>
    </row>
    <row r="32" spans="1:9" x14ac:dyDescent="0.2">
      <c r="A32" s="80"/>
      <c r="B32" s="42"/>
      <c r="C32" s="82"/>
      <c r="D32" s="37"/>
      <c r="E32" s="80"/>
      <c r="F32" s="84"/>
      <c r="G32" s="83"/>
      <c r="H32" s="84"/>
      <c r="I32" s="17" t="str">
        <f t="shared" si="0"/>
        <v/>
      </c>
    </row>
    <row r="33" spans="1:9" x14ac:dyDescent="0.2">
      <c r="A33" s="80"/>
      <c r="B33" s="42"/>
      <c r="C33" s="82"/>
      <c r="D33" s="37"/>
      <c r="E33" s="80"/>
      <c r="F33" s="84"/>
      <c r="G33" s="83"/>
      <c r="H33" s="84"/>
      <c r="I33" s="17" t="str">
        <f t="shared" si="0"/>
        <v/>
      </c>
    </row>
    <row r="34" spans="1:9" x14ac:dyDescent="0.2">
      <c r="A34" s="80"/>
      <c r="B34" s="42"/>
      <c r="C34" s="82"/>
      <c r="D34" s="37"/>
      <c r="E34" s="80"/>
      <c r="F34" s="84"/>
      <c r="G34" s="83"/>
      <c r="H34" s="84"/>
      <c r="I34" s="17" t="str">
        <f t="shared" si="0"/>
        <v/>
      </c>
    </row>
    <row r="35" spans="1:9" x14ac:dyDescent="0.2">
      <c r="A35" s="80"/>
      <c r="B35" s="42"/>
      <c r="C35" s="82"/>
      <c r="D35" s="37"/>
      <c r="E35" s="80"/>
      <c r="F35" s="84"/>
      <c r="G35" s="83"/>
      <c r="H35" s="84"/>
      <c r="I35" s="17" t="str">
        <f t="shared" si="0"/>
        <v/>
      </c>
    </row>
    <row r="36" spans="1:9" x14ac:dyDescent="0.2">
      <c r="A36" s="80"/>
      <c r="B36" s="42"/>
      <c r="C36" s="82"/>
      <c r="D36" s="37"/>
      <c r="E36" s="80"/>
      <c r="F36" s="84"/>
      <c r="G36" s="83"/>
      <c r="H36" s="84"/>
      <c r="I36" s="17" t="str">
        <f t="shared" si="0"/>
        <v/>
      </c>
    </row>
    <row r="37" spans="1:9" x14ac:dyDescent="0.2">
      <c r="A37" s="80"/>
      <c r="B37" s="42"/>
      <c r="C37" s="82"/>
      <c r="D37" s="37"/>
      <c r="E37" s="80"/>
      <c r="F37" s="84"/>
      <c r="G37" s="83"/>
      <c r="H37" s="84"/>
      <c r="I37" s="17" t="str">
        <f t="shared" si="0"/>
        <v/>
      </c>
    </row>
    <row r="38" spans="1:9" x14ac:dyDescent="0.2">
      <c r="A38" s="80"/>
      <c r="B38" s="42"/>
      <c r="C38" s="82"/>
      <c r="D38" s="37"/>
      <c r="E38" s="80"/>
      <c r="F38" s="84"/>
      <c r="G38" s="83"/>
      <c r="H38" s="84"/>
      <c r="I38" s="17" t="str">
        <f t="shared" si="0"/>
        <v/>
      </c>
    </row>
    <row r="39" spans="1:9" x14ac:dyDescent="0.2">
      <c r="A39" s="80"/>
      <c r="B39" s="42"/>
      <c r="C39" s="82"/>
      <c r="D39" s="37"/>
      <c r="E39" s="80"/>
      <c r="F39" s="84"/>
      <c r="G39" s="83"/>
      <c r="H39" s="84"/>
      <c r="I39" s="17" t="str">
        <f t="shared" si="0"/>
        <v/>
      </c>
    </row>
    <row r="40" spans="1:9" x14ac:dyDescent="0.2">
      <c r="A40" s="80"/>
      <c r="B40" s="42"/>
      <c r="C40" s="82"/>
      <c r="D40" s="37"/>
      <c r="E40" s="80"/>
      <c r="F40" s="84"/>
      <c r="G40" s="83"/>
      <c r="H40" s="84"/>
      <c r="I40" s="17" t="str">
        <f t="shared" si="0"/>
        <v/>
      </c>
    </row>
    <row r="41" spans="1:9" x14ac:dyDescent="0.2">
      <c r="A41" s="80"/>
      <c r="B41" s="42"/>
      <c r="C41" s="82"/>
      <c r="D41" s="37"/>
      <c r="E41" s="80"/>
      <c r="F41" s="84"/>
      <c r="G41" s="83"/>
      <c r="H41" s="84"/>
      <c r="I41" s="17" t="str">
        <f t="shared" si="0"/>
        <v/>
      </c>
    </row>
    <row r="42" spans="1:9" x14ac:dyDescent="0.2">
      <c r="A42" s="80"/>
      <c r="B42" s="42"/>
      <c r="C42" s="82"/>
      <c r="D42" s="37"/>
      <c r="E42" s="80"/>
      <c r="F42" s="84"/>
      <c r="G42" s="83"/>
      <c r="H42" s="84"/>
      <c r="I42" s="17" t="str">
        <f t="shared" si="0"/>
        <v/>
      </c>
    </row>
    <row r="43" spans="1:9" x14ac:dyDescent="0.2">
      <c r="A43" s="80"/>
      <c r="B43" s="42"/>
      <c r="C43" s="82"/>
      <c r="D43" s="37"/>
      <c r="E43" s="80"/>
      <c r="F43" s="84"/>
      <c r="G43" s="83"/>
      <c r="H43" s="84"/>
      <c r="I43" s="17" t="str">
        <f t="shared" si="0"/>
        <v/>
      </c>
    </row>
    <row r="44" spans="1:9" x14ac:dyDescent="0.2">
      <c r="A44" s="80"/>
      <c r="B44" s="42"/>
      <c r="C44" s="82"/>
      <c r="D44" s="37"/>
      <c r="E44" s="80"/>
      <c r="F44" s="84"/>
      <c r="G44" s="83"/>
      <c r="H44" s="84"/>
      <c r="I44" s="17" t="str">
        <f t="shared" si="0"/>
        <v/>
      </c>
    </row>
    <row r="45" spans="1:9" x14ac:dyDescent="0.2">
      <c r="A45" s="80"/>
      <c r="B45" s="42"/>
      <c r="C45" s="82"/>
      <c r="D45" s="37"/>
      <c r="E45" s="80"/>
      <c r="F45" s="84"/>
      <c r="G45" s="83"/>
      <c r="H45" s="84"/>
      <c r="I45" s="17" t="str">
        <f t="shared" si="0"/>
        <v/>
      </c>
    </row>
    <row r="46" spans="1:9" x14ac:dyDescent="0.2">
      <c r="A46" s="80"/>
      <c r="B46" s="42"/>
      <c r="C46" s="82"/>
      <c r="D46" s="37"/>
      <c r="E46" s="80"/>
      <c r="F46" s="84"/>
      <c r="G46" s="83"/>
      <c r="H46" s="84"/>
      <c r="I46" s="17" t="str">
        <f t="shared" si="0"/>
        <v/>
      </c>
    </row>
    <row r="47" spans="1:9" x14ac:dyDescent="0.2">
      <c r="A47" s="80"/>
      <c r="B47" s="42"/>
      <c r="C47" s="82"/>
      <c r="D47" s="37"/>
      <c r="E47" s="80"/>
      <c r="F47" s="84"/>
      <c r="G47" s="83"/>
      <c r="H47" s="84"/>
      <c r="I47" s="17" t="str">
        <f t="shared" si="0"/>
        <v/>
      </c>
    </row>
    <row r="48" spans="1:9" x14ac:dyDescent="0.2">
      <c r="A48" s="80"/>
      <c r="B48" s="42"/>
      <c r="C48" s="82"/>
      <c r="D48" s="37"/>
      <c r="E48" s="80"/>
      <c r="F48" s="84"/>
      <c r="G48" s="83"/>
      <c r="H48" s="84"/>
      <c r="I48" s="17" t="str">
        <f t="shared" si="0"/>
        <v/>
      </c>
    </row>
    <row r="49" spans="1:9" x14ac:dyDescent="0.2">
      <c r="A49" s="80"/>
      <c r="B49" s="42"/>
      <c r="C49" s="82"/>
      <c r="D49" s="37"/>
      <c r="E49" s="80"/>
      <c r="F49" s="84"/>
      <c r="G49" s="83"/>
      <c r="H49" s="84"/>
      <c r="I49" s="17" t="str">
        <f t="shared" si="0"/>
        <v/>
      </c>
    </row>
    <row r="50" spans="1:9" x14ac:dyDescent="0.2">
      <c r="A50" s="80"/>
      <c r="B50" s="42"/>
      <c r="C50" s="82"/>
      <c r="D50" s="37"/>
      <c r="E50" s="80"/>
      <c r="F50" s="84"/>
      <c r="G50" s="83"/>
      <c r="H50" s="84"/>
      <c r="I50" s="17" t="str">
        <f t="shared" si="0"/>
        <v/>
      </c>
    </row>
    <row r="51" spans="1:9" x14ac:dyDescent="0.2">
      <c r="A51" s="80"/>
      <c r="B51" s="42"/>
      <c r="C51" s="82"/>
      <c r="D51" s="37"/>
      <c r="E51" s="80"/>
      <c r="F51" s="84"/>
      <c r="G51" s="83"/>
      <c r="H51" s="84"/>
      <c r="I51" s="17" t="str">
        <f t="shared" si="0"/>
        <v/>
      </c>
    </row>
    <row r="52" spans="1:9" x14ac:dyDescent="0.2">
      <c r="A52" s="80"/>
      <c r="B52" s="42"/>
      <c r="C52" s="82"/>
      <c r="D52" s="37"/>
      <c r="E52" s="80"/>
      <c r="F52" s="84"/>
      <c r="G52" s="83"/>
      <c r="H52" s="84"/>
      <c r="I52" s="17" t="str">
        <f t="shared" si="0"/>
        <v/>
      </c>
    </row>
    <row r="53" spans="1:9" x14ac:dyDescent="0.2">
      <c r="A53" s="80"/>
      <c r="B53" s="42"/>
      <c r="C53" s="82"/>
      <c r="D53" s="37"/>
      <c r="E53" s="80"/>
      <c r="F53" s="84"/>
      <c r="G53" s="83"/>
      <c r="H53" s="84"/>
      <c r="I53" s="17" t="str">
        <f t="shared" si="0"/>
        <v/>
      </c>
    </row>
    <row r="54" spans="1:9" x14ac:dyDescent="0.2">
      <c r="A54" s="80"/>
      <c r="B54" s="42"/>
      <c r="C54" s="82"/>
      <c r="D54" s="37"/>
      <c r="E54" s="80"/>
      <c r="F54" s="84"/>
      <c r="G54" s="83"/>
      <c r="H54" s="84"/>
      <c r="I54" s="17" t="str">
        <f t="shared" si="0"/>
        <v/>
      </c>
    </row>
    <row r="55" spans="1:9" x14ac:dyDescent="0.2">
      <c r="A55" s="80"/>
      <c r="B55" s="42"/>
      <c r="C55" s="82"/>
      <c r="D55" s="37"/>
      <c r="E55" s="80"/>
      <c r="F55" s="84"/>
      <c r="G55" s="83"/>
      <c r="H55" s="84"/>
      <c r="I55" s="17" t="str">
        <f t="shared" si="0"/>
        <v/>
      </c>
    </row>
    <row r="56" spans="1:9" x14ac:dyDescent="0.2">
      <c r="A56" s="80"/>
      <c r="B56" s="42"/>
      <c r="C56" s="82"/>
      <c r="D56" s="37"/>
      <c r="E56" s="80"/>
      <c r="F56" s="84"/>
      <c r="G56" s="83"/>
      <c r="H56" s="84"/>
      <c r="I56" s="17" t="str">
        <f t="shared" si="0"/>
        <v/>
      </c>
    </row>
    <row r="57" spans="1:9" x14ac:dyDescent="0.2">
      <c r="A57" s="80"/>
      <c r="B57" s="42"/>
      <c r="C57" s="82"/>
      <c r="D57" s="37"/>
      <c r="E57" s="80"/>
      <c r="F57" s="84"/>
      <c r="G57" s="83"/>
      <c r="H57" s="84"/>
      <c r="I57" s="17" t="str">
        <f t="shared" si="0"/>
        <v/>
      </c>
    </row>
    <row r="58" spans="1:9" x14ac:dyDescent="0.2">
      <c r="A58" s="80"/>
      <c r="B58" s="42"/>
      <c r="C58" s="82"/>
      <c r="D58" s="37"/>
      <c r="E58" s="80"/>
      <c r="F58" s="84"/>
      <c r="G58" s="83"/>
      <c r="H58" s="84"/>
      <c r="I58" s="17" t="str">
        <f t="shared" si="0"/>
        <v/>
      </c>
    </row>
    <row r="59" spans="1:9" x14ac:dyDescent="0.2">
      <c r="A59" s="80"/>
      <c r="B59" s="42"/>
      <c r="C59" s="82"/>
      <c r="D59" s="37"/>
      <c r="E59" s="80"/>
      <c r="F59" s="84"/>
      <c r="G59" s="83"/>
      <c r="H59" s="84"/>
      <c r="I59" s="17" t="str">
        <f t="shared" si="0"/>
        <v/>
      </c>
    </row>
    <row r="60" spans="1:9" x14ac:dyDescent="0.2">
      <c r="A60" s="80"/>
      <c r="B60" s="42"/>
      <c r="C60" s="82"/>
      <c r="D60" s="37"/>
      <c r="E60" s="80"/>
      <c r="F60" s="84"/>
      <c r="G60" s="83"/>
      <c r="H60" s="84"/>
      <c r="I60" s="17" t="str">
        <f t="shared" si="0"/>
        <v/>
      </c>
    </row>
    <row r="61" spans="1:9" x14ac:dyDescent="0.2">
      <c r="A61" s="80"/>
      <c r="B61" s="42"/>
      <c r="C61" s="82"/>
      <c r="D61" s="37"/>
      <c r="E61" s="80"/>
      <c r="F61" s="84"/>
      <c r="G61" s="83"/>
      <c r="H61" s="84"/>
      <c r="I61" s="17" t="str">
        <f t="shared" si="0"/>
        <v/>
      </c>
    </row>
    <row r="62" spans="1:9" x14ac:dyDescent="0.2">
      <c r="A62" s="80"/>
      <c r="B62" s="42"/>
      <c r="C62" s="82"/>
      <c r="D62" s="37"/>
      <c r="E62" s="80"/>
      <c r="F62" s="84"/>
      <c r="G62" s="83"/>
      <c r="H62" s="84"/>
      <c r="I62" s="17" t="str">
        <f t="shared" si="0"/>
        <v/>
      </c>
    </row>
    <row r="63" spans="1:9" x14ac:dyDescent="0.2">
      <c r="A63" s="80"/>
      <c r="B63" s="42"/>
      <c r="C63" s="82"/>
      <c r="D63" s="37"/>
      <c r="E63" s="80"/>
      <c r="F63" s="84"/>
      <c r="G63" s="83"/>
      <c r="H63" s="84"/>
      <c r="I63" s="17" t="str">
        <f t="shared" si="0"/>
        <v/>
      </c>
    </row>
    <row r="64" spans="1:9" x14ac:dyDescent="0.2">
      <c r="A64" s="80"/>
      <c r="B64" s="42"/>
      <c r="C64" s="82"/>
      <c r="D64" s="37"/>
      <c r="E64" s="80"/>
      <c r="F64" s="84"/>
      <c r="G64" s="83"/>
      <c r="H64" s="84"/>
      <c r="I64" s="17" t="str">
        <f t="shared" si="0"/>
        <v/>
      </c>
    </row>
    <row r="65" spans="1:9" x14ac:dyDescent="0.2">
      <c r="A65" s="80"/>
      <c r="B65" s="42"/>
      <c r="C65" s="82"/>
      <c r="D65" s="37"/>
      <c r="E65" s="80"/>
      <c r="F65" s="84"/>
      <c r="G65" s="83"/>
      <c r="H65" s="84"/>
      <c r="I65" s="17" t="str">
        <f t="shared" si="0"/>
        <v/>
      </c>
    </row>
    <row r="66" spans="1:9" x14ac:dyDescent="0.2">
      <c r="A66" s="80"/>
      <c r="B66" s="42"/>
      <c r="C66" s="82"/>
      <c r="D66" s="37"/>
      <c r="E66" s="80"/>
      <c r="F66" s="84"/>
      <c r="G66" s="83"/>
      <c r="H66" s="84"/>
      <c r="I66" s="17" t="str">
        <f t="shared" si="0"/>
        <v/>
      </c>
    </row>
    <row r="67" spans="1:9" x14ac:dyDescent="0.2">
      <c r="A67" s="80"/>
      <c r="B67" s="42"/>
      <c r="C67" s="82"/>
      <c r="D67" s="37"/>
      <c r="E67" s="80"/>
      <c r="F67" s="84"/>
      <c r="G67" s="83"/>
      <c r="H67" s="84"/>
      <c r="I67" s="17" t="str">
        <f t="shared" si="0"/>
        <v/>
      </c>
    </row>
    <row r="68" spans="1:9" x14ac:dyDescent="0.2">
      <c r="A68" s="80"/>
      <c r="B68" s="42"/>
      <c r="C68" s="82"/>
      <c r="D68" s="37"/>
      <c r="E68" s="80"/>
      <c r="F68" s="84"/>
      <c r="G68" s="83"/>
      <c r="H68" s="84"/>
      <c r="I68" s="17" t="str">
        <f t="shared" si="0"/>
        <v/>
      </c>
    </row>
    <row r="69" spans="1:9" x14ac:dyDescent="0.2">
      <c r="A69" s="80"/>
      <c r="B69" s="42"/>
      <c r="C69" s="82"/>
      <c r="D69" s="37"/>
      <c r="E69" s="80"/>
      <c r="F69" s="84"/>
      <c r="G69" s="83"/>
      <c r="H69" s="84"/>
      <c r="I69" s="17" t="str">
        <f t="shared" si="0"/>
        <v/>
      </c>
    </row>
    <row r="70" spans="1:9" x14ac:dyDescent="0.2">
      <c r="A70" s="80"/>
      <c r="B70" s="42"/>
      <c r="C70" s="82"/>
      <c r="D70" s="37"/>
      <c r="E70" s="80"/>
      <c r="F70" s="84"/>
      <c r="G70" s="83"/>
      <c r="H70" s="84"/>
      <c r="I70" s="17" t="str">
        <f t="shared" si="0"/>
        <v/>
      </c>
    </row>
    <row r="71" spans="1:9" x14ac:dyDescent="0.2">
      <c r="A71" s="80"/>
      <c r="B71" s="42"/>
      <c r="C71" s="82"/>
      <c r="D71" s="37"/>
      <c r="E71" s="80"/>
      <c r="F71" s="84"/>
      <c r="G71" s="83"/>
      <c r="H71" s="84"/>
      <c r="I71" s="17" t="str">
        <f t="shared" si="0"/>
        <v/>
      </c>
    </row>
    <row r="72" spans="1:9" x14ac:dyDescent="0.2">
      <c r="A72" s="80"/>
      <c r="B72" s="42"/>
      <c r="C72" s="82"/>
      <c r="D72" s="37"/>
      <c r="E72" s="80"/>
      <c r="F72" s="84"/>
      <c r="G72" s="83"/>
      <c r="H72" s="84"/>
      <c r="I72" s="17" t="str">
        <f t="shared" si="0"/>
        <v/>
      </c>
    </row>
    <row r="73" spans="1:9" x14ac:dyDescent="0.2">
      <c r="A73" s="80"/>
      <c r="B73" s="42"/>
      <c r="C73" s="82"/>
      <c r="D73" s="37"/>
      <c r="E73" s="80"/>
      <c r="F73" s="84"/>
      <c r="G73" s="83"/>
      <c r="H73" s="84"/>
      <c r="I73" s="17" t="str">
        <f t="shared" si="0"/>
        <v/>
      </c>
    </row>
    <row r="74" spans="1:9" x14ac:dyDescent="0.2">
      <c r="A74" s="80"/>
      <c r="B74" s="42"/>
      <c r="C74" s="82"/>
      <c r="D74" s="37"/>
      <c r="E74" s="80"/>
      <c r="F74" s="84"/>
      <c r="G74" s="83"/>
      <c r="H74" s="84"/>
      <c r="I74" s="17" t="str">
        <f t="shared" si="0"/>
        <v/>
      </c>
    </row>
    <row r="75" spans="1:9" x14ac:dyDescent="0.2">
      <c r="A75" s="80"/>
      <c r="B75" s="42"/>
      <c r="C75" s="82"/>
      <c r="D75" s="37"/>
      <c r="E75" s="80"/>
      <c r="F75" s="84"/>
      <c r="G75" s="83"/>
      <c r="H75" s="84"/>
      <c r="I75" s="17" t="str">
        <f t="shared" si="0"/>
        <v/>
      </c>
    </row>
    <row r="76" spans="1:9" x14ac:dyDescent="0.2">
      <c r="A76" s="80"/>
      <c r="B76" s="42"/>
      <c r="C76" s="82"/>
      <c r="D76" s="37"/>
      <c r="E76" s="80"/>
      <c r="F76" s="84"/>
      <c r="G76" s="83"/>
      <c r="H76" s="84"/>
      <c r="I76" s="17" t="str">
        <f t="shared" si="0"/>
        <v/>
      </c>
    </row>
    <row r="77" spans="1:9" x14ac:dyDescent="0.2">
      <c r="A77" s="80"/>
      <c r="B77" s="42"/>
      <c r="C77" s="82"/>
      <c r="D77" s="37"/>
      <c r="E77" s="80"/>
      <c r="F77" s="84"/>
      <c r="G77" s="83"/>
      <c r="H77" s="84"/>
      <c r="I77" s="17" t="str">
        <f t="shared" si="0"/>
        <v/>
      </c>
    </row>
    <row r="78" spans="1:9" x14ac:dyDescent="0.2">
      <c r="A78" s="80"/>
      <c r="B78" s="42"/>
      <c r="C78" s="82"/>
      <c r="D78" s="37"/>
      <c r="E78" s="80"/>
      <c r="F78" s="84"/>
      <c r="G78" s="83"/>
      <c r="H78" s="84"/>
      <c r="I78" s="17" t="str">
        <f t="shared" si="0"/>
        <v/>
      </c>
    </row>
    <row r="79" spans="1:9" x14ac:dyDescent="0.2">
      <c r="A79" s="80"/>
      <c r="B79" s="42"/>
      <c r="C79" s="82"/>
      <c r="D79" s="37"/>
      <c r="E79" s="80"/>
      <c r="F79" s="84"/>
      <c r="G79" s="83"/>
      <c r="H79" s="84"/>
      <c r="I79" s="17" t="str">
        <f t="shared" si="0"/>
        <v/>
      </c>
    </row>
    <row r="80" spans="1:9" x14ac:dyDescent="0.2">
      <c r="A80" s="80"/>
      <c r="B80" s="42"/>
      <c r="C80" s="82"/>
      <c r="D80" s="37"/>
      <c r="E80" s="80"/>
      <c r="F80" s="84"/>
      <c r="G80" s="83"/>
      <c r="H80" s="84"/>
      <c r="I80" s="17" t="str">
        <f t="shared" si="0"/>
        <v/>
      </c>
    </row>
    <row r="81" spans="1:9" x14ac:dyDescent="0.2">
      <c r="A81" s="80"/>
      <c r="B81" s="42"/>
      <c r="C81" s="82"/>
      <c r="D81" s="37"/>
      <c r="E81" s="80"/>
      <c r="F81" s="84"/>
      <c r="G81" s="83"/>
      <c r="H81" s="84"/>
      <c r="I81" s="17" t="str">
        <f t="shared" si="0"/>
        <v/>
      </c>
    </row>
    <row r="82" spans="1:9" x14ac:dyDescent="0.2">
      <c r="A82" s="80"/>
      <c r="B82" s="42"/>
      <c r="C82" s="82"/>
      <c r="D82" s="37"/>
      <c r="E82" s="80"/>
      <c r="F82" s="84"/>
      <c r="G82" s="83"/>
      <c r="H82" s="84"/>
      <c r="I82" s="17" t="str">
        <f t="shared" ref="I82:I145" si="1">IF(ISBLANK(A82),"",IFERROR(IF(COUNTIF($A$17:$A$300,A82)&gt;1,"Fehler - Anlagenschlüssel doppelt verwendet",""),"Fehler"))</f>
        <v/>
      </c>
    </row>
    <row r="83" spans="1:9" x14ac:dyDescent="0.2">
      <c r="A83" s="80"/>
      <c r="B83" s="42"/>
      <c r="C83" s="82"/>
      <c r="D83" s="37"/>
      <c r="E83" s="80"/>
      <c r="F83" s="84"/>
      <c r="G83" s="83"/>
      <c r="H83" s="84"/>
      <c r="I83" s="17" t="str">
        <f t="shared" si="1"/>
        <v/>
      </c>
    </row>
    <row r="84" spans="1:9" x14ac:dyDescent="0.2">
      <c r="A84" s="80"/>
      <c r="B84" s="42"/>
      <c r="C84" s="82"/>
      <c r="D84" s="37"/>
      <c r="E84" s="80"/>
      <c r="F84" s="84"/>
      <c r="G84" s="83"/>
      <c r="H84" s="84"/>
      <c r="I84" s="17" t="str">
        <f t="shared" si="1"/>
        <v/>
      </c>
    </row>
    <row r="85" spans="1:9" x14ac:dyDescent="0.2">
      <c r="A85" s="80"/>
      <c r="B85" s="42"/>
      <c r="C85" s="82"/>
      <c r="D85" s="37"/>
      <c r="E85" s="80"/>
      <c r="F85" s="84"/>
      <c r="G85" s="83"/>
      <c r="H85" s="84"/>
      <c r="I85" s="17" t="str">
        <f t="shared" si="1"/>
        <v/>
      </c>
    </row>
    <row r="86" spans="1:9" x14ac:dyDescent="0.2">
      <c r="A86" s="80"/>
      <c r="B86" s="42"/>
      <c r="C86" s="82"/>
      <c r="D86" s="37"/>
      <c r="E86" s="80"/>
      <c r="F86" s="84"/>
      <c r="G86" s="83"/>
      <c r="H86" s="84"/>
      <c r="I86" s="17" t="str">
        <f t="shared" si="1"/>
        <v/>
      </c>
    </row>
    <row r="87" spans="1:9" x14ac:dyDescent="0.2">
      <c r="A87" s="80"/>
      <c r="B87" s="42"/>
      <c r="C87" s="82"/>
      <c r="D87" s="37"/>
      <c r="E87" s="80"/>
      <c r="F87" s="84"/>
      <c r="G87" s="83"/>
      <c r="H87" s="84"/>
      <c r="I87" s="17" t="str">
        <f t="shared" si="1"/>
        <v/>
      </c>
    </row>
    <row r="88" spans="1:9" x14ac:dyDescent="0.2">
      <c r="A88" s="80"/>
      <c r="B88" s="42"/>
      <c r="C88" s="82"/>
      <c r="D88" s="37"/>
      <c r="E88" s="80"/>
      <c r="F88" s="84"/>
      <c r="G88" s="83"/>
      <c r="H88" s="84"/>
      <c r="I88" s="17" t="str">
        <f t="shared" si="1"/>
        <v/>
      </c>
    </row>
    <row r="89" spans="1:9" x14ac:dyDescent="0.2">
      <c r="A89" s="80"/>
      <c r="B89" s="42"/>
      <c r="C89" s="82"/>
      <c r="D89" s="37"/>
      <c r="E89" s="80"/>
      <c r="F89" s="84"/>
      <c r="G89" s="83"/>
      <c r="H89" s="84"/>
      <c r="I89" s="17" t="str">
        <f t="shared" si="1"/>
        <v/>
      </c>
    </row>
    <row r="90" spans="1:9" x14ac:dyDescent="0.2">
      <c r="A90" s="80"/>
      <c r="B90" s="42"/>
      <c r="C90" s="82"/>
      <c r="D90" s="37"/>
      <c r="E90" s="80"/>
      <c r="F90" s="84"/>
      <c r="G90" s="83"/>
      <c r="H90" s="84"/>
      <c r="I90" s="17" t="str">
        <f t="shared" si="1"/>
        <v/>
      </c>
    </row>
    <row r="91" spans="1:9" x14ac:dyDescent="0.2">
      <c r="A91" s="80"/>
      <c r="B91" s="42"/>
      <c r="C91" s="82"/>
      <c r="D91" s="37"/>
      <c r="E91" s="80"/>
      <c r="F91" s="84"/>
      <c r="G91" s="83"/>
      <c r="H91" s="84"/>
      <c r="I91" s="17" t="str">
        <f t="shared" si="1"/>
        <v/>
      </c>
    </row>
    <row r="92" spans="1:9" x14ac:dyDescent="0.2">
      <c r="A92" s="80"/>
      <c r="B92" s="42"/>
      <c r="C92" s="82"/>
      <c r="D92" s="37"/>
      <c r="E92" s="80"/>
      <c r="F92" s="84"/>
      <c r="G92" s="83"/>
      <c r="H92" s="84"/>
      <c r="I92" s="17" t="str">
        <f t="shared" si="1"/>
        <v/>
      </c>
    </row>
    <row r="93" spans="1:9" x14ac:dyDescent="0.2">
      <c r="A93" s="80"/>
      <c r="B93" s="42"/>
      <c r="C93" s="82"/>
      <c r="D93" s="37"/>
      <c r="E93" s="80"/>
      <c r="F93" s="84"/>
      <c r="G93" s="83"/>
      <c r="H93" s="84"/>
      <c r="I93" s="17" t="str">
        <f t="shared" si="1"/>
        <v/>
      </c>
    </row>
    <row r="94" spans="1:9" x14ac:dyDescent="0.2">
      <c r="A94" s="80"/>
      <c r="B94" s="42"/>
      <c r="C94" s="82"/>
      <c r="D94" s="37"/>
      <c r="E94" s="80"/>
      <c r="F94" s="84"/>
      <c r="G94" s="83"/>
      <c r="H94" s="84"/>
      <c r="I94" s="17" t="str">
        <f t="shared" si="1"/>
        <v/>
      </c>
    </row>
    <row r="95" spans="1:9" x14ac:dyDescent="0.2">
      <c r="A95" s="80"/>
      <c r="B95" s="42"/>
      <c r="C95" s="82"/>
      <c r="D95" s="37"/>
      <c r="E95" s="80"/>
      <c r="F95" s="84"/>
      <c r="G95" s="83"/>
      <c r="H95" s="84"/>
      <c r="I95" s="17" t="str">
        <f t="shared" si="1"/>
        <v/>
      </c>
    </row>
    <row r="96" spans="1:9" x14ac:dyDescent="0.2">
      <c r="A96" s="80"/>
      <c r="B96" s="42"/>
      <c r="C96" s="82"/>
      <c r="D96" s="37"/>
      <c r="E96" s="80"/>
      <c r="F96" s="84"/>
      <c r="G96" s="83"/>
      <c r="H96" s="84"/>
      <c r="I96" s="17" t="str">
        <f t="shared" si="1"/>
        <v/>
      </c>
    </row>
    <row r="97" spans="1:9" x14ac:dyDescent="0.2">
      <c r="A97" s="80"/>
      <c r="B97" s="42"/>
      <c r="C97" s="82"/>
      <c r="D97" s="37"/>
      <c r="E97" s="80"/>
      <c r="F97" s="84"/>
      <c r="G97" s="83"/>
      <c r="H97" s="84"/>
      <c r="I97" s="17" t="str">
        <f t="shared" si="1"/>
        <v/>
      </c>
    </row>
    <row r="98" spans="1:9" x14ac:dyDescent="0.2">
      <c r="A98" s="80"/>
      <c r="B98" s="42"/>
      <c r="C98" s="82"/>
      <c r="D98" s="37"/>
      <c r="E98" s="80"/>
      <c r="F98" s="84"/>
      <c r="G98" s="83"/>
      <c r="H98" s="84"/>
      <c r="I98" s="17" t="str">
        <f t="shared" si="1"/>
        <v/>
      </c>
    </row>
    <row r="99" spans="1:9" x14ac:dyDescent="0.2">
      <c r="A99" s="80"/>
      <c r="B99" s="42"/>
      <c r="C99" s="82"/>
      <c r="D99" s="37"/>
      <c r="E99" s="80"/>
      <c r="F99" s="84"/>
      <c r="G99" s="83"/>
      <c r="H99" s="84"/>
      <c r="I99" s="17" t="str">
        <f t="shared" si="1"/>
        <v/>
      </c>
    </row>
    <row r="100" spans="1:9" x14ac:dyDescent="0.2">
      <c r="A100" s="80"/>
      <c r="B100" s="42"/>
      <c r="C100" s="82"/>
      <c r="D100" s="37"/>
      <c r="E100" s="80"/>
      <c r="F100" s="84"/>
      <c r="G100" s="83"/>
      <c r="H100" s="84"/>
      <c r="I100" s="17" t="str">
        <f t="shared" si="1"/>
        <v/>
      </c>
    </row>
    <row r="101" spans="1:9" x14ac:dyDescent="0.2">
      <c r="A101" s="80"/>
      <c r="B101" s="42"/>
      <c r="C101" s="82"/>
      <c r="D101" s="37"/>
      <c r="E101" s="80"/>
      <c r="F101" s="84"/>
      <c r="G101" s="83"/>
      <c r="H101" s="84"/>
      <c r="I101" s="17" t="str">
        <f t="shared" si="1"/>
        <v/>
      </c>
    </row>
    <row r="102" spans="1:9" x14ac:dyDescent="0.2">
      <c r="A102" s="80"/>
      <c r="B102" s="42"/>
      <c r="C102" s="82"/>
      <c r="D102" s="37"/>
      <c r="E102" s="80"/>
      <c r="F102" s="84"/>
      <c r="G102" s="83"/>
      <c r="H102" s="84"/>
      <c r="I102" s="17" t="str">
        <f t="shared" si="1"/>
        <v/>
      </c>
    </row>
    <row r="103" spans="1:9" x14ac:dyDescent="0.2">
      <c r="A103" s="80"/>
      <c r="B103" s="42"/>
      <c r="C103" s="82"/>
      <c r="D103" s="37"/>
      <c r="E103" s="80"/>
      <c r="F103" s="84"/>
      <c r="G103" s="83"/>
      <c r="H103" s="84"/>
      <c r="I103" s="17" t="str">
        <f t="shared" si="1"/>
        <v/>
      </c>
    </row>
    <row r="104" spans="1:9" x14ac:dyDescent="0.2">
      <c r="A104" s="80"/>
      <c r="B104" s="42"/>
      <c r="C104" s="82"/>
      <c r="D104" s="37"/>
      <c r="E104" s="80"/>
      <c r="F104" s="84"/>
      <c r="G104" s="83"/>
      <c r="H104" s="84"/>
      <c r="I104" s="17" t="str">
        <f t="shared" si="1"/>
        <v/>
      </c>
    </row>
    <row r="105" spans="1:9" x14ac:dyDescent="0.2">
      <c r="A105" s="80"/>
      <c r="B105" s="42"/>
      <c r="C105" s="82"/>
      <c r="D105" s="37"/>
      <c r="E105" s="80"/>
      <c r="F105" s="84"/>
      <c r="G105" s="83"/>
      <c r="H105" s="84"/>
      <c r="I105" s="17" t="str">
        <f t="shared" si="1"/>
        <v/>
      </c>
    </row>
    <row r="106" spans="1:9" x14ac:dyDescent="0.2">
      <c r="A106" s="80"/>
      <c r="B106" s="42"/>
      <c r="C106" s="82"/>
      <c r="D106" s="37"/>
      <c r="E106" s="80"/>
      <c r="F106" s="84"/>
      <c r="G106" s="83"/>
      <c r="H106" s="84"/>
      <c r="I106" s="17" t="str">
        <f t="shared" si="1"/>
        <v/>
      </c>
    </row>
    <row r="107" spans="1:9" x14ac:dyDescent="0.2">
      <c r="A107" s="80"/>
      <c r="B107" s="42"/>
      <c r="C107" s="82"/>
      <c r="D107" s="37"/>
      <c r="E107" s="80"/>
      <c r="F107" s="84"/>
      <c r="G107" s="83"/>
      <c r="H107" s="84"/>
      <c r="I107" s="17" t="str">
        <f t="shared" si="1"/>
        <v/>
      </c>
    </row>
    <row r="108" spans="1:9" x14ac:dyDescent="0.2">
      <c r="A108" s="80"/>
      <c r="B108" s="42"/>
      <c r="C108" s="82"/>
      <c r="D108" s="37"/>
      <c r="E108" s="80"/>
      <c r="F108" s="84"/>
      <c r="G108" s="83"/>
      <c r="H108" s="84"/>
      <c r="I108" s="17" t="str">
        <f t="shared" si="1"/>
        <v/>
      </c>
    </row>
    <row r="109" spans="1:9" x14ac:dyDescent="0.2">
      <c r="A109" s="80"/>
      <c r="B109" s="42"/>
      <c r="C109" s="82"/>
      <c r="D109" s="37"/>
      <c r="E109" s="80"/>
      <c r="F109" s="84"/>
      <c r="G109" s="83"/>
      <c r="H109" s="84"/>
      <c r="I109" s="17" t="str">
        <f t="shared" si="1"/>
        <v/>
      </c>
    </row>
    <row r="110" spans="1:9" x14ac:dyDescent="0.2">
      <c r="A110" s="80"/>
      <c r="B110" s="42"/>
      <c r="C110" s="82"/>
      <c r="D110" s="37"/>
      <c r="E110" s="80"/>
      <c r="F110" s="84"/>
      <c r="G110" s="83"/>
      <c r="H110" s="84"/>
      <c r="I110" s="17" t="str">
        <f t="shared" si="1"/>
        <v/>
      </c>
    </row>
    <row r="111" spans="1:9" x14ac:dyDescent="0.2">
      <c r="A111" s="80"/>
      <c r="B111" s="42"/>
      <c r="C111" s="82"/>
      <c r="D111" s="37"/>
      <c r="E111" s="80"/>
      <c r="F111" s="84"/>
      <c r="G111" s="83"/>
      <c r="H111" s="84"/>
      <c r="I111" s="17" t="str">
        <f t="shared" si="1"/>
        <v/>
      </c>
    </row>
    <row r="112" spans="1:9" x14ac:dyDescent="0.2">
      <c r="A112" s="80"/>
      <c r="B112" s="42"/>
      <c r="C112" s="82"/>
      <c r="D112" s="37"/>
      <c r="E112" s="80"/>
      <c r="F112" s="84"/>
      <c r="G112" s="83"/>
      <c r="H112" s="84"/>
      <c r="I112" s="17" t="str">
        <f t="shared" si="1"/>
        <v/>
      </c>
    </row>
    <row r="113" spans="1:9" x14ac:dyDescent="0.2">
      <c r="A113" s="80"/>
      <c r="B113" s="42"/>
      <c r="C113" s="82"/>
      <c r="D113" s="37"/>
      <c r="E113" s="80"/>
      <c r="F113" s="84"/>
      <c r="G113" s="83"/>
      <c r="H113" s="84"/>
      <c r="I113" s="17" t="str">
        <f t="shared" si="1"/>
        <v/>
      </c>
    </row>
    <row r="114" spans="1:9" x14ac:dyDescent="0.2">
      <c r="A114" s="80"/>
      <c r="B114" s="42"/>
      <c r="C114" s="82"/>
      <c r="D114" s="37"/>
      <c r="E114" s="80"/>
      <c r="F114" s="84"/>
      <c r="G114" s="83"/>
      <c r="H114" s="84"/>
      <c r="I114" s="17" t="str">
        <f t="shared" si="1"/>
        <v/>
      </c>
    </row>
    <row r="115" spans="1:9" x14ac:dyDescent="0.2">
      <c r="A115" s="80"/>
      <c r="B115" s="42"/>
      <c r="C115" s="82"/>
      <c r="D115" s="37"/>
      <c r="E115" s="80"/>
      <c r="F115" s="84"/>
      <c r="G115" s="83"/>
      <c r="H115" s="84"/>
      <c r="I115" s="17" t="str">
        <f t="shared" si="1"/>
        <v/>
      </c>
    </row>
    <row r="116" spans="1:9" x14ac:dyDescent="0.2">
      <c r="A116" s="80"/>
      <c r="B116" s="42"/>
      <c r="C116" s="82"/>
      <c r="D116" s="37"/>
      <c r="E116" s="80"/>
      <c r="F116" s="84"/>
      <c r="G116" s="83"/>
      <c r="H116" s="84"/>
      <c r="I116" s="17" t="str">
        <f t="shared" si="1"/>
        <v/>
      </c>
    </row>
    <row r="117" spans="1:9" x14ac:dyDescent="0.2">
      <c r="A117" s="80"/>
      <c r="B117" s="42"/>
      <c r="C117" s="82"/>
      <c r="D117" s="37"/>
      <c r="E117" s="80"/>
      <c r="F117" s="84"/>
      <c r="G117" s="83"/>
      <c r="H117" s="84"/>
      <c r="I117" s="17" t="str">
        <f t="shared" si="1"/>
        <v/>
      </c>
    </row>
    <row r="118" spans="1:9" x14ac:dyDescent="0.2">
      <c r="A118" s="80"/>
      <c r="B118" s="42"/>
      <c r="C118" s="82"/>
      <c r="D118" s="37"/>
      <c r="E118" s="80"/>
      <c r="F118" s="84"/>
      <c r="G118" s="83"/>
      <c r="H118" s="84"/>
      <c r="I118" s="17" t="str">
        <f t="shared" si="1"/>
        <v/>
      </c>
    </row>
    <row r="119" spans="1:9" x14ac:dyDescent="0.2">
      <c r="A119" s="80"/>
      <c r="B119" s="42"/>
      <c r="C119" s="82"/>
      <c r="D119" s="37"/>
      <c r="E119" s="80"/>
      <c r="F119" s="84"/>
      <c r="G119" s="83"/>
      <c r="H119" s="84"/>
      <c r="I119" s="17" t="str">
        <f t="shared" si="1"/>
        <v/>
      </c>
    </row>
    <row r="120" spans="1:9" x14ac:dyDescent="0.2">
      <c r="A120" s="80"/>
      <c r="B120" s="42"/>
      <c r="C120" s="82"/>
      <c r="D120" s="37"/>
      <c r="E120" s="80"/>
      <c r="F120" s="84"/>
      <c r="G120" s="83"/>
      <c r="H120" s="84"/>
      <c r="I120" s="17" t="str">
        <f t="shared" si="1"/>
        <v/>
      </c>
    </row>
    <row r="121" spans="1:9" x14ac:dyDescent="0.2">
      <c r="A121" s="80"/>
      <c r="B121" s="42"/>
      <c r="C121" s="82"/>
      <c r="D121" s="37"/>
      <c r="E121" s="80"/>
      <c r="F121" s="84"/>
      <c r="G121" s="83"/>
      <c r="H121" s="84"/>
      <c r="I121" s="17" t="str">
        <f t="shared" si="1"/>
        <v/>
      </c>
    </row>
    <row r="122" spans="1:9" x14ac:dyDescent="0.2">
      <c r="A122" s="80"/>
      <c r="B122" s="42"/>
      <c r="C122" s="82"/>
      <c r="D122" s="37"/>
      <c r="E122" s="80"/>
      <c r="F122" s="84"/>
      <c r="G122" s="83"/>
      <c r="H122" s="84"/>
      <c r="I122" s="17" t="str">
        <f t="shared" si="1"/>
        <v/>
      </c>
    </row>
    <row r="123" spans="1:9" x14ac:dyDescent="0.2">
      <c r="A123" s="80"/>
      <c r="B123" s="42"/>
      <c r="C123" s="82"/>
      <c r="D123" s="37"/>
      <c r="E123" s="80"/>
      <c r="F123" s="84"/>
      <c r="G123" s="83"/>
      <c r="H123" s="84"/>
      <c r="I123" s="17" t="str">
        <f t="shared" si="1"/>
        <v/>
      </c>
    </row>
    <row r="124" spans="1:9" x14ac:dyDescent="0.2">
      <c r="A124" s="80"/>
      <c r="B124" s="42"/>
      <c r="C124" s="82"/>
      <c r="D124" s="37"/>
      <c r="E124" s="80"/>
      <c r="F124" s="84"/>
      <c r="G124" s="83"/>
      <c r="H124" s="84"/>
      <c r="I124" s="17" t="str">
        <f t="shared" si="1"/>
        <v/>
      </c>
    </row>
    <row r="125" spans="1:9" x14ac:dyDescent="0.2">
      <c r="A125" s="80"/>
      <c r="B125" s="42"/>
      <c r="C125" s="82"/>
      <c r="D125" s="37"/>
      <c r="E125" s="80"/>
      <c r="F125" s="84"/>
      <c r="G125" s="83"/>
      <c r="H125" s="84"/>
      <c r="I125" s="17" t="str">
        <f t="shared" si="1"/>
        <v/>
      </c>
    </row>
    <row r="126" spans="1:9" x14ac:dyDescent="0.2">
      <c r="A126" s="80"/>
      <c r="B126" s="42"/>
      <c r="C126" s="82"/>
      <c r="D126" s="37"/>
      <c r="E126" s="80"/>
      <c r="F126" s="84"/>
      <c r="G126" s="83"/>
      <c r="H126" s="84"/>
      <c r="I126" s="17" t="str">
        <f t="shared" si="1"/>
        <v/>
      </c>
    </row>
    <row r="127" spans="1:9" x14ac:dyDescent="0.2">
      <c r="A127" s="80"/>
      <c r="B127" s="42"/>
      <c r="C127" s="82"/>
      <c r="D127" s="37"/>
      <c r="E127" s="80"/>
      <c r="F127" s="84"/>
      <c r="G127" s="83"/>
      <c r="H127" s="84"/>
      <c r="I127" s="17" t="str">
        <f t="shared" si="1"/>
        <v/>
      </c>
    </row>
    <row r="128" spans="1:9" x14ac:dyDescent="0.2">
      <c r="A128" s="80"/>
      <c r="B128" s="42"/>
      <c r="C128" s="82"/>
      <c r="D128" s="37"/>
      <c r="E128" s="80"/>
      <c r="F128" s="84"/>
      <c r="G128" s="83"/>
      <c r="H128" s="84"/>
      <c r="I128" s="17" t="str">
        <f t="shared" si="1"/>
        <v/>
      </c>
    </row>
    <row r="129" spans="1:9" x14ac:dyDescent="0.2">
      <c r="A129" s="80"/>
      <c r="B129" s="42"/>
      <c r="C129" s="82"/>
      <c r="D129" s="37"/>
      <c r="E129" s="80"/>
      <c r="F129" s="84"/>
      <c r="G129" s="83"/>
      <c r="H129" s="84"/>
      <c r="I129" s="17" t="str">
        <f t="shared" si="1"/>
        <v/>
      </c>
    </row>
    <row r="130" spans="1:9" x14ac:dyDescent="0.2">
      <c r="A130" s="80"/>
      <c r="B130" s="42"/>
      <c r="C130" s="82"/>
      <c r="D130" s="37"/>
      <c r="E130" s="80"/>
      <c r="F130" s="84"/>
      <c r="G130" s="83"/>
      <c r="H130" s="84"/>
      <c r="I130" s="17" t="str">
        <f t="shared" si="1"/>
        <v/>
      </c>
    </row>
    <row r="131" spans="1:9" x14ac:dyDescent="0.2">
      <c r="A131" s="80"/>
      <c r="B131" s="42"/>
      <c r="C131" s="82"/>
      <c r="D131" s="37"/>
      <c r="E131" s="80"/>
      <c r="F131" s="84"/>
      <c r="G131" s="83"/>
      <c r="H131" s="84"/>
      <c r="I131" s="17" t="str">
        <f t="shared" si="1"/>
        <v/>
      </c>
    </row>
    <row r="132" spans="1:9" x14ac:dyDescent="0.2">
      <c r="A132" s="80"/>
      <c r="B132" s="42"/>
      <c r="C132" s="82"/>
      <c r="D132" s="37"/>
      <c r="E132" s="80"/>
      <c r="F132" s="84"/>
      <c r="G132" s="83"/>
      <c r="H132" s="84"/>
      <c r="I132" s="17" t="str">
        <f t="shared" si="1"/>
        <v/>
      </c>
    </row>
    <row r="133" spans="1:9" x14ac:dyDescent="0.2">
      <c r="A133" s="80"/>
      <c r="B133" s="42"/>
      <c r="C133" s="82"/>
      <c r="D133" s="37"/>
      <c r="E133" s="80"/>
      <c r="F133" s="84"/>
      <c r="G133" s="83"/>
      <c r="H133" s="84"/>
      <c r="I133" s="17" t="str">
        <f t="shared" si="1"/>
        <v/>
      </c>
    </row>
    <row r="134" spans="1:9" x14ac:dyDescent="0.2">
      <c r="A134" s="80"/>
      <c r="B134" s="42"/>
      <c r="C134" s="82"/>
      <c r="D134" s="37"/>
      <c r="E134" s="80"/>
      <c r="F134" s="84"/>
      <c r="G134" s="83"/>
      <c r="H134" s="84"/>
      <c r="I134" s="17" t="str">
        <f t="shared" si="1"/>
        <v/>
      </c>
    </row>
    <row r="135" spans="1:9" x14ac:dyDescent="0.2">
      <c r="A135" s="80"/>
      <c r="B135" s="42"/>
      <c r="C135" s="82"/>
      <c r="D135" s="37"/>
      <c r="E135" s="80"/>
      <c r="F135" s="84"/>
      <c r="G135" s="83"/>
      <c r="H135" s="84"/>
      <c r="I135" s="17" t="str">
        <f t="shared" si="1"/>
        <v/>
      </c>
    </row>
    <row r="136" spans="1:9" x14ac:dyDescent="0.2">
      <c r="A136" s="80"/>
      <c r="B136" s="42"/>
      <c r="C136" s="82"/>
      <c r="D136" s="37"/>
      <c r="E136" s="80"/>
      <c r="F136" s="84"/>
      <c r="G136" s="83"/>
      <c r="H136" s="84"/>
      <c r="I136" s="17" t="str">
        <f t="shared" si="1"/>
        <v/>
      </c>
    </row>
    <row r="137" spans="1:9" x14ac:dyDescent="0.2">
      <c r="A137" s="80"/>
      <c r="B137" s="42"/>
      <c r="C137" s="82"/>
      <c r="D137" s="37"/>
      <c r="E137" s="80"/>
      <c r="F137" s="84"/>
      <c r="G137" s="83"/>
      <c r="H137" s="84"/>
      <c r="I137" s="17" t="str">
        <f t="shared" si="1"/>
        <v/>
      </c>
    </row>
    <row r="138" spans="1:9" x14ac:dyDescent="0.2">
      <c r="A138" s="80"/>
      <c r="B138" s="42"/>
      <c r="C138" s="82"/>
      <c r="D138" s="37"/>
      <c r="E138" s="80"/>
      <c r="F138" s="84"/>
      <c r="G138" s="83"/>
      <c r="H138" s="84"/>
      <c r="I138" s="17" t="str">
        <f t="shared" si="1"/>
        <v/>
      </c>
    </row>
    <row r="139" spans="1:9" x14ac:dyDescent="0.2">
      <c r="A139" s="80"/>
      <c r="B139" s="42"/>
      <c r="C139" s="82"/>
      <c r="D139" s="37"/>
      <c r="E139" s="80"/>
      <c r="F139" s="84"/>
      <c r="G139" s="83"/>
      <c r="H139" s="84"/>
      <c r="I139" s="17" t="str">
        <f t="shared" si="1"/>
        <v/>
      </c>
    </row>
    <row r="140" spans="1:9" x14ac:dyDescent="0.2">
      <c r="A140" s="80"/>
      <c r="B140" s="42"/>
      <c r="C140" s="82"/>
      <c r="D140" s="37"/>
      <c r="E140" s="80"/>
      <c r="F140" s="84"/>
      <c r="G140" s="83"/>
      <c r="H140" s="84"/>
      <c r="I140" s="17" t="str">
        <f t="shared" si="1"/>
        <v/>
      </c>
    </row>
    <row r="141" spans="1:9" x14ac:dyDescent="0.2">
      <c r="A141" s="80"/>
      <c r="B141" s="42"/>
      <c r="C141" s="82"/>
      <c r="D141" s="37"/>
      <c r="E141" s="80"/>
      <c r="F141" s="84"/>
      <c r="G141" s="83"/>
      <c r="H141" s="84"/>
      <c r="I141" s="17" t="str">
        <f t="shared" si="1"/>
        <v/>
      </c>
    </row>
    <row r="142" spans="1:9" x14ac:dyDescent="0.2">
      <c r="A142" s="80"/>
      <c r="B142" s="42"/>
      <c r="C142" s="82"/>
      <c r="D142" s="37"/>
      <c r="E142" s="80"/>
      <c r="F142" s="84"/>
      <c r="G142" s="83"/>
      <c r="H142" s="84"/>
      <c r="I142" s="17" t="str">
        <f t="shared" si="1"/>
        <v/>
      </c>
    </row>
    <row r="143" spans="1:9" x14ac:dyDescent="0.2">
      <c r="A143" s="80"/>
      <c r="B143" s="42"/>
      <c r="C143" s="82"/>
      <c r="D143" s="37"/>
      <c r="E143" s="80"/>
      <c r="F143" s="84"/>
      <c r="G143" s="83"/>
      <c r="H143" s="84"/>
      <c r="I143" s="17" t="str">
        <f t="shared" si="1"/>
        <v/>
      </c>
    </row>
    <row r="144" spans="1:9" x14ac:dyDescent="0.2">
      <c r="A144" s="80"/>
      <c r="B144" s="42"/>
      <c r="C144" s="82"/>
      <c r="D144" s="37"/>
      <c r="E144" s="80"/>
      <c r="F144" s="84"/>
      <c r="G144" s="83"/>
      <c r="H144" s="84"/>
      <c r="I144" s="17" t="str">
        <f t="shared" si="1"/>
        <v/>
      </c>
    </row>
    <row r="145" spans="1:9" x14ac:dyDescent="0.2">
      <c r="A145" s="80"/>
      <c r="B145" s="42"/>
      <c r="C145" s="82"/>
      <c r="D145" s="37"/>
      <c r="E145" s="80"/>
      <c r="F145" s="84"/>
      <c r="G145" s="83"/>
      <c r="H145" s="84"/>
      <c r="I145" s="17" t="str">
        <f t="shared" si="1"/>
        <v/>
      </c>
    </row>
    <row r="146" spans="1:9" x14ac:dyDescent="0.2">
      <c r="A146" s="80"/>
      <c r="B146" s="42"/>
      <c r="C146" s="82"/>
      <c r="D146" s="37"/>
      <c r="E146" s="80"/>
      <c r="F146" s="84"/>
      <c r="G146" s="83"/>
      <c r="H146" s="84"/>
      <c r="I146" s="17" t="str">
        <f t="shared" ref="I146:I209" si="2">IF(ISBLANK(A146),"",IFERROR(IF(COUNTIF($A$17:$A$300,A146)&gt;1,"Fehler - Anlagenschlüssel doppelt verwendet",""),"Fehler"))</f>
        <v/>
      </c>
    </row>
    <row r="147" spans="1:9" x14ac:dyDescent="0.2">
      <c r="A147" s="80"/>
      <c r="B147" s="42"/>
      <c r="C147" s="82"/>
      <c r="D147" s="37"/>
      <c r="E147" s="80"/>
      <c r="F147" s="84"/>
      <c r="G147" s="83"/>
      <c r="H147" s="84"/>
      <c r="I147" s="17" t="str">
        <f t="shared" si="2"/>
        <v/>
      </c>
    </row>
    <row r="148" spans="1:9" x14ac:dyDescent="0.2">
      <c r="A148" s="80"/>
      <c r="B148" s="42"/>
      <c r="C148" s="82"/>
      <c r="D148" s="37"/>
      <c r="E148" s="80"/>
      <c r="F148" s="84"/>
      <c r="G148" s="83"/>
      <c r="H148" s="84"/>
      <c r="I148" s="17" t="str">
        <f t="shared" si="2"/>
        <v/>
      </c>
    </row>
    <row r="149" spans="1:9" x14ac:dyDescent="0.2">
      <c r="A149" s="80"/>
      <c r="B149" s="42"/>
      <c r="C149" s="82"/>
      <c r="D149" s="37"/>
      <c r="E149" s="80"/>
      <c r="F149" s="84"/>
      <c r="G149" s="83"/>
      <c r="H149" s="84"/>
      <c r="I149" s="17" t="str">
        <f t="shared" si="2"/>
        <v/>
      </c>
    </row>
    <row r="150" spans="1:9" x14ac:dyDescent="0.2">
      <c r="A150" s="80"/>
      <c r="B150" s="42"/>
      <c r="C150" s="82"/>
      <c r="D150" s="37"/>
      <c r="E150" s="80"/>
      <c r="F150" s="84"/>
      <c r="G150" s="83"/>
      <c r="H150" s="84"/>
      <c r="I150" s="17" t="str">
        <f t="shared" si="2"/>
        <v/>
      </c>
    </row>
    <row r="151" spans="1:9" x14ac:dyDescent="0.2">
      <c r="A151" s="80"/>
      <c r="B151" s="42"/>
      <c r="C151" s="82"/>
      <c r="D151" s="37"/>
      <c r="E151" s="80"/>
      <c r="F151" s="84"/>
      <c r="G151" s="83"/>
      <c r="H151" s="84"/>
      <c r="I151" s="17" t="str">
        <f t="shared" si="2"/>
        <v/>
      </c>
    </row>
    <row r="152" spans="1:9" x14ac:dyDescent="0.2">
      <c r="A152" s="80"/>
      <c r="B152" s="42"/>
      <c r="C152" s="82"/>
      <c r="D152" s="37"/>
      <c r="E152" s="80"/>
      <c r="F152" s="84"/>
      <c r="G152" s="83"/>
      <c r="H152" s="84"/>
      <c r="I152" s="17" t="str">
        <f t="shared" si="2"/>
        <v/>
      </c>
    </row>
    <row r="153" spans="1:9" x14ac:dyDescent="0.2">
      <c r="A153" s="80"/>
      <c r="B153" s="42"/>
      <c r="C153" s="82"/>
      <c r="D153" s="37"/>
      <c r="E153" s="80"/>
      <c r="F153" s="84"/>
      <c r="G153" s="83"/>
      <c r="H153" s="84"/>
      <c r="I153" s="17" t="str">
        <f t="shared" si="2"/>
        <v/>
      </c>
    </row>
    <row r="154" spans="1:9" x14ac:dyDescent="0.2">
      <c r="A154" s="80"/>
      <c r="B154" s="42"/>
      <c r="C154" s="82"/>
      <c r="D154" s="37"/>
      <c r="E154" s="80"/>
      <c r="F154" s="84"/>
      <c r="G154" s="83"/>
      <c r="H154" s="84"/>
      <c r="I154" s="17" t="str">
        <f t="shared" si="2"/>
        <v/>
      </c>
    </row>
    <row r="155" spans="1:9" x14ac:dyDescent="0.2">
      <c r="A155" s="80"/>
      <c r="B155" s="42"/>
      <c r="C155" s="82"/>
      <c r="D155" s="37"/>
      <c r="E155" s="80"/>
      <c r="F155" s="84"/>
      <c r="G155" s="83"/>
      <c r="H155" s="84"/>
      <c r="I155" s="17" t="str">
        <f t="shared" si="2"/>
        <v/>
      </c>
    </row>
    <row r="156" spans="1:9" x14ac:dyDescent="0.2">
      <c r="A156" s="80"/>
      <c r="B156" s="42"/>
      <c r="C156" s="82"/>
      <c r="D156" s="37"/>
      <c r="E156" s="80"/>
      <c r="F156" s="84"/>
      <c r="G156" s="83"/>
      <c r="H156" s="84"/>
      <c r="I156" s="17" t="str">
        <f t="shared" si="2"/>
        <v/>
      </c>
    </row>
    <row r="157" spans="1:9" x14ac:dyDescent="0.2">
      <c r="A157" s="80"/>
      <c r="B157" s="42"/>
      <c r="C157" s="82"/>
      <c r="D157" s="37"/>
      <c r="E157" s="80"/>
      <c r="F157" s="84"/>
      <c r="G157" s="83"/>
      <c r="H157" s="84"/>
      <c r="I157" s="17" t="str">
        <f t="shared" si="2"/>
        <v/>
      </c>
    </row>
    <row r="158" spans="1:9" x14ac:dyDescent="0.2">
      <c r="A158" s="80"/>
      <c r="B158" s="42"/>
      <c r="C158" s="82"/>
      <c r="D158" s="37"/>
      <c r="E158" s="80"/>
      <c r="F158" s="84"/>
      <c r="G158" s="83"/>
      <c r="H158" s="84"/>
      <c r="I158" s="17" t="str">
        <f t="shared" si="2"/>
        <v/>
      </c>
    </row>
    <row r="159" spans="1:9" x14ac:dyDescent="0.2">
      <c r="A159" s="80"/>
      <c r="B159" s="42"/>
      <c r="C159" s="82"/>
      <c r="D159" s="37"/>
      <c r="E159" s="80"/>
      <c r="F159" s="84"/>
      <c r="G159" s="83"/>
      <c r="H159" s="84"/>
      <c r="I159" s="17" t="str">
        <f t="shared" si="2"/>
        <v/>
      </c>
    </row>
    <row r="160" spans="1:9" x14ac:dyDescent="0.2">
      <c r="A160" s="80"/>
      <c r="B160" s="42"/>
      <c r="C160" s="82"/>
      <c r="D160" s="37"/>
      <c r="E160" s="80"/>
      <c r="F160" s="84"/>
      <c r="G160" s="83"/>
      <c r="H160" s="84"/>
      <c r="I160" s="17" t="str">
        <f t="shared" si="2"/>
        <v/>
      </c>
    </row>
    <row r="161" spans="1:9" x14ac:dyDescent="0.2">
      <c r="A161" s="80"/>
      <c r="B161" s="42"/>
      <c r="C161" s="82"/>
      <c r="D161" s="37"/>
      <c r="E161" s="80"/>
      <c r="F161" s="84"/>
      <c r="G161" s="83"/>
      <c r="H161" s="84"/>
      <c r="I161" s="17" t="str">
        <f t="shared" si="2"/>
        <v/>
      </c>
    </row>
    <row r="162" spans="1:9" x14ac:dyDescent="0.2">
      <c r="A162" s="80"/>
      <c r="B162" s="42"/>
      <c r="C162" s="82"/>
      <c r="D162" s="37"/>
      <c r="E162" s="80"/>
      <c r="F162" s="84"/>
      <c r="G162" s="83"/>
      <c r="H162" s="84"/>
      <c r="I162" s="17" t="str">
        <f t="shared" si="2"/>
        <v/>
      </c>
    </row>
    <row r="163" spans="1:9" x14ac:dyDescent="0.2">
      <c r="A163" s="80"/>
      <c r="B163" s="42"/>
      <c r="C163" s="82"/>
      <c r="D163" s="37"/>
      <c r="E163" s="80"/>
      <c r="F163" s="84"/>
      <c r="G163" s="83"/>
      <c r="H163" s="84"/>
      <c r="I163" s="17" t="str">
        <f t="shared" si="2"/>
        <v/>
      </c>
    </row>
    <row r="164" spans="1:9" x14ac:dyDescent="0.2">
      <c r="A164" s="80"/>
      <c r="B164" s="42"/>
      <c r="C164" s="82"/>
      <c r="D164" s="37"/>
      <c r="E164" s="80"/>
      <c r="F164" s="84"/>
      <c r="G164" s="83"/>
      <c r="H164" s="84"/>
      <c r="I164" s="17" t="str">
        <f t="shared" si="2"/>
        <v/>
      </c>
    </row>
    <row r="165" spans="1:9" x14ac:dyDescent="0.2">
      <c r="A165" s="80"/>
      <c r="B165" s="42"/>
      <c r="C165" s="82"/>
      <c r="D165" s="37"/>
      <c r="E165" s="80"/>
      <c r="F165" s="84"/>
      <c r="G165" s="83"/>
      <c r="H165" s="84"/>
      <c r="I165" s="17" t="str">
        <f t="shared" si="2"/>
        <v/>
      </c>
    </row>
    <row r="166" spans="1:9" x14ac:dyDescent="0.2">
      <c r="A166" s="80"/>
      <c r="B166" s="42"/>
      <c r="C166" s="82"/>
      <c r="D166" s="37"/>
      <c r="E166" s="80"/>
      <c r="F166" s="84"/>
      <c r="G166" s="83"/>
      <c r="H166" s="84"/>
      <c r="I166" s="17" t="str">
        <f t="shared" si="2"/>
        <v/>
      </c>
    </row>
    <row r="167" spans="1:9" x14ac:dyDescent="0.2">
      <c r="A167" s="80"/>
      <c r="B167" s="42"/>
      <c r="C167" s="82"/>
      <c r="D167" s="37"/>
      <c r="E167" s="80"/>
      <c r="F167" s="84"/>
      <c r="G167" s="83"/>
      <c r="H167" s="84"/>
      <c r="I167" s="17" t="str">
        <f t="shared" si="2"/>
        <v/>
      </c>
    </row>
    <row r="168" spans="1:9" x14ac:dyDescent="0.2">
      <c r="A168" s="80"/>
      <c r="B168" s="42"/>
      <c r="C168" s="82"/>
      <c r="D168" s="37"/>
      <c r="E168" s="80"/>
      <c r="F168" s="84"/>
      <c r="G168" s="83"/>
      <c r="H168" s="84"/>
      <c r="I168" s="17" t="str">
        <f t="shared" si="2"/>
        <v/>
      </c>
    </row>
    <row r="169" spans="1:9" x14ac:dyDescent="0.2">
      <c r="A169" s="80"/>
      <c r="B169" s="42"/>
      <c r="C169" s="82"/>
      <c r="D169" s="37"/>
      <c r="E169" s="80"/>
      <c r="F169" s="84"/>
      <c r="G169" s="83"/>
      <c r="H169" s="84"/>
      <c r="I169" s="17" t="str">
        <f t="shared" si="2"/>
        <v/>
      </c>
    </row>
    <row r="170" spans="1:9" x14ac:dyDescent="0.2">
      <c r="A170" s="80"/>
      <c r="B170" s="42"/>
      <c r="C170" s="82"/>
      <c r="D170" s="37"/>
      <c r="E170" s="80"/>
      <c r="F170" s="84"/>
      <c r="G170" s="83"/>
      <c r="H170" s="84"/>
      <c r="I170" s="17" t="str">
        <f t="shared" si="2"/>
        <v/>
      </c>
    </row>
    <row r="171" spans="1:9" x14ac:dyDescent="0.2">
      <c r="A171" s="80"/>
      <c r="B171" s="42"/>
      <c r="C171" s="82"/>
      <c r="D171" s="37"/>
      <c r="E171" s="80"/>
      <c r="F171" s="84"/>
      <c r="G171" s="83"/>
      <c r="H171" s="84"/>
      <c r="I171" s="17" t="str">
        <f t="shared" si="2"/>
        <v/>
      </c>
    </row>
    <row r="172" spans="1:9" x14ac:dyDescent="0.2">
      <c r="A172" s="80"/>
      <c r="B172" s="42"/>
      <c r="C172" s="82"/>
      <c r="D172" s="37"/>
      <c r="E172" s="80"/>
      <c r="F172" s="84"/>
      <c r="G172" s="83"/>
      <c r="H172" s="84"/>
      <c r="I172" s="17" t="str">
        <f t="shared" si="2"/>
        <v/>
      </c>
    </row>
    <row r="173" spans="1:9" x14ac:dyDescent="0.2">
      <c r="A173" s="80"/>
      <c r="B173" s="42"/>
      <c r="C173" s="82"/>
      <c r="D173" s="37"/>
      <c r="E173" s="80"/>
      <c r="F173" s="84"/>
      <c r="G173" s="83"/>
      <c r="H173" s="84"/>
      <c r="I173" s="17" t="str">
        <f t="shared" si="2"/>
        <v/>
      </c>
    </row>
    <row r="174" spans="1:9" x14ac:dyDescent="0.2">
      <c r="A174" s="80"/>
      <c r="B174" s="42"/>
      <c r="C174" s="82"/>
      <c r="D174" s="37"/>
      <c r="E174" s="80"/>
      <c r="F174" s="84"/>
      <c r="G174" s="83"/>
      <c r="H174" s="84"/>
      <c r="I174" s="17" t="str">
        <f t="shared" si="2"/>
        <v/>
      </c>
    </row>
    <row r="175" spans="1:9" x14ac:dyDescent="0.2">
      <c r="A175" s="80"/>
      <c r="B175" s="42"/>
      <c r="C175" s="82"/>
      <c r="D175" s="37"/>
      <c r="E175" s="80"/>
      <c r="F175" s="84"/>
      <c r="G175" s="83"/>
      <c r="H175" s="84"/>
      <c r="I175" s="17" t="str">
        <f t="shared" si="2"/>
        <v/>
      </c>
    </row>
    <row r="176" spans="1:9" x14ac:dyDescent="0.2">
      <c r="A176" s="80"/>
      <c r="B176" s="42"/>
      <c r="C176" s="82"/>
      <c r="D176" s="37"/>
      <c r="E176" s="80"/>
      <c r="F176" s="84"/>
      <c r="G176" s="83"/>
      <c r="H176" s="84"/>
      <c r="I176" s="17" t="str">
        <f t="shared" si="2"/>
        <v/>
      </c>
    </row>
    <row r="177" spans="1:9" x14ac:dyDescent="0.2">
      <c r="A177" s="80"/>
      <c r="B177" s="42"/>
      <c r="C177" s="82"/>
      <c r="D177" s="37"/>
      <c r="E177" s="80"/>
      <c r="F177" s="84"/>
      <c r="G177" s="83"/>
      <c r="H177" s="84"/>
      <c r="I177" s="17" t="str">
        <f t="shared" si="2"/>
        <v/>
      </c>
    </row>
    <row r="178" spans="1:9" x14ac:dyDescent="0.2">
      <c r="A178" s="80"/>
      <c r="B178" s="42"/>
      <c r="C178" s="82"/>
      <c r="D178" s="37"/>
      <c r="E178" s="80"/>
      <c r="F178" s="84"/>
      <c r="G178" s="83"/>
      <c r="H178" s="84"/>
      <c r="I178" s="17" t="str">
        <f t="shared" si="2"/>
        <v/>
      </c>
    </row>
    <row r="179" spans="1:9" x14ac:dyDescent="0.2">
      <c r="A179" s="80"/>
      <c r="B179" s="42"/>
      <c r="C179" s="82"/>
      <c r="D179" s="37"/>
      <c r="E179" s="80"/>
      <c r="F179" s="84"/>
      <c r="G179" s="83"/>
      <c r="H179" s="84"/>
      <c r="I179" s="17" t="str">
        <f t="shared" si="2"/>
        <v/>
      </c>
    </row>
    <row r="180" spans="1:9" x14ac:dyDescent="0.2">
      <c r="A180" s="80"/>
      <c r="B180" s="42"/>
      <c r="C180" s="82"/>
      <c r="D180" s="37"/>
      <c r="E180" s="80"/>
      <c r="F180" s="84"/>
      <c r="G180" s="83"/>
      <c r="H180" s="84"/>
      <c r="I180" s="17" t="str">
        <f t="shared" si="2"/>
        <v/>
      </c>
    </row>
    <row r="181" spans="1:9" x14ac:dyDescent="0.2">
      <c r="A181" s="80"/>
      <c r="B181" s="42"/>
      <c r="C181" s="82"/>
      <c r="D181" s="37"/>
      <c r="E181" s="80"/>
      <c r="F181" s="84"/>
      <c r="G181" s="83"/>
      <c r="H181" s="84"/>
      <c r="I181" s="17" t="str">
        <f t="shared" si="2"/>
        <v/>
      </c>
    </row>
    <row r="182" spans="1:9" x14ac:dyDescent="0.2">
      <c r="A182" s="80"/>
      <c r="B182" s="42"/>
      <c r="C182" s="82"/>
      <c r="D182" s="37"/>
      <c r="E182" s="80"/>
      <c r="F182" s="84"/>
      <c r="G182" s="83"/>
      <c r="H182" s="84"/>
      <c r="I182" s="17" t="str">
        <f t="shared" si="2"/>
        <v/>
      </c>
    </row>
    <row r="183" spans="1:9" x14ac:dyDescent="0.2">
      <c r="A183" s="80"/>
      <c r="B183" s="42"/>
      <c r="C183" s="82"/>
      <c r="D183" s="37"/>
      <c r="E183" s="80"/>
      <c r="F183" s="84"/>
      <c r="G183" s="83"/>
      <c r="H183" s="84"/>
      <c r="I183" s="17" t="str">
        <f t="shared" si="2"/>
        <v/>
      </c>
    </row>
    <row r="184" spans="1:9" x14ac:dyDescent="0.2">
      <c r="A184" s="80"/>
      <c r="B184" s="42"/>
      <c r="C184" s="82"/>
      <c r="D184" s="37"/>
      <c r="E184" s="80"/>
      <c r="F184" s="84"/>
      <c r="G184" s="83"/>
      <c r="H184" s="84"/>
      <c r="I184" s="17" t="str">
        <f t="shared" si="2"/>
        <v/>
      </c>
    </row>
    <row r="185" spans="1:9" x14ac:dyDescent="0.2">
      <c r="A185" s="80"/>
      <c r="B185" s="42"/>
      <c r="C185" s="82"/>
      <c r="D185" s="37"/>
      <c r="E185" s="80"/>
      <c r="F185" s="84"/>
      <c r="G185" s="83"/>
      <c r="H185" s="84"/>
      <c r="I185" s="17" t="str">
        <f t="shared" si="2"/>
        <v/>
      </c>
    </row>
    <row r="186" spans="1:9" x14ac:dyDescent="0.2">
      <c r="A186" s="80"/>
      <c r="B186" s="42"/>
      <c r="C186" s="82"/>
      <c r="D186" s="37"/>
      <c r="E186" s="80"/>
      <c r="F186" s="84"/>
      <c r="G186" s="83"/>
      <c r="H186" s="84"/>
      <c r="I186" s="17" t="str">
        <f t="shared" si="2"/>
        <v/>
      </c>
    </row>
    <row r="187" spans="1:9" x14ac:dyDescent="0.2">
      <c r="A187" s="80"/>
      <c r="B187" s="42"/>
      <c r="C187" s="82"/>
      <c r="D187" s="37"/>
      <c r="E187" s="80"/>
      <c r="F187" s="84"/>
      <c r="G187" s="83"/>
      <c r="H187" s="84"/>
      <c r="I187" s="17" t="str">
        <f t="shared" si="2"/>
        <v/>
      </c>
    </row>
    <row r="188" spans="1:9" x14ac:dyDescent="0.2">
      <c r="A188" s="80"/>
      <c r="B188" s="42"/>
      <c r="C188" s="82"/>
      <c r="D188" s="37"/>
      <c r="E188" s="80"/>
      <c r="F188" s="84"/>
      <c r="G188" s="83"/>
      <c r="H188" s="84"/>
      <c r="I188" s="17" t="str">
        <f t="shared" si="2"/>
        <v/>
      </c>
    </row>
    <row r="189" spans="1:9" x14ac:dyDescent="0.2">
      <c r="A189" s="80"/>
      <c r="B189" s="42"/>
      <c r="C189" s="82"/>
      <c r="D189" s="37"/>
      <c r="E189" s="80"/>
      <c r="F189" s="84"/>
      <c r="G189" s="83"/>
      <c r="H189" s="84"/>
      <c r="I189" s="17" t="str">
        <f t="shared" si="2"/>
        <v/>
      </c>
    </row>
    <row r="190" spans="1:9" x14ac:dyDescent="0.2">
      <c r="A190" s="80"/>
      <c r="B190" s="42"/>
      <c r="C190" s="82"/>
      <c r="D190" s="37"/>
      <c r="E190" s="80"/>
      <c r="F190" s="84"/>
      <c r="G190" s="83"/>
      <c r="H190" s="84"/>
      <c r="I190" s="17" t="str">
        <f t="shared" si="2"/>
        <v/>
      </c>
    </row>
    <row r="191" spans="1:9" x14ac:dyDescent="0.2">
      <c r="A191" s="80"/>
      <c r="B191" s="42"/>
      <c r="C191" s="82"/>
      <c r="D191" s="37"/>
      <c r="E191" s="80"/>
      <c r="F191" s="84"/>
      <c r="G191" s="83"/>
      <c r="H191" s="84"/>
      <c r="I191" s="17" t="str">
        <f t="shared" si="2"/>
        <v/>
      </c>
    </row>
    <row r="192" spans="1:9" x14ac:dyDescent="0.2">
      <c r="A192" s="80"/>
      <c r="B192" s="42"/>
      <c r="C192" s="82"/>
      <c r="D192" s="37"/>
      <c r="E192" s="80"/>
      <c r="F192" s="84"/>
      <c r="G192" s="83"/>
      <c r="H192" s="84"/>
      <c r="I192" s="17" t="str">
        <f t="shared" si="2"/>
        <v/>
      </c>
    </row>
    <row r="193" spans="1:9" x14ac:dyDescent="0.2">
      <c r="A193" s="80"/>
      <c r="B193" s="42"/>
      <c r="C193" s="82"/>
      <c r="D193" s="37"/>
      <c r="E193" s="80"/>
      <c r="F193" s="84"/>
      <c r="G193" s="83"/>
      <c r="H193" s="84"/>
      <c r="I193" s="17" t="str">
        <f t="shared" si="2"/>
        <v/>
      </c>
    </row>
    <row r="194" spans="1:9" x14ac:dyDescent="0.2">
      <c r="A194" s="80"/>
      <c r="B194" s="42"/>
      <c r="C194" s="82"/>
      <c r="D194" s="37"/>
      <c r="E194" s="80"/>
      <c r="F194" s="84"/>
      <c r="G194" s="83"/>
      <c r="H194" s="84"/>
      <c r="I194" s="17" t="str">
        <f t="shared" si="2"/>
        <v/>
      </c>
    </row>
    <row r="195" spans="1:9" x14ac:dyDescent="0.2">
      <c r="A195" s="80"/>
      <c r="B195" s="42"/>
      <c r="C195" s="82"/>
      <c r="D195" s="37"/>
      <c r="E195" s="80"/>
      <c r="F195" s="84"/>
      <c r="G195" s="83"/>
      <c r="H195" s="84"/>
      <c r="I195" s="17" t="str">
        <f t="shared" si="2"/>
        <v/>
      </c>
    </row>
    <row r="196" spans="1:9" x14ac:dyDescent="0.2">
      <c r="A196" s="80"/>
      <c r="B196" s="42"/>
      <c r="C196" s="82"/>
      <c r="D196" s="37"/>
      <c r="E196" s="80"/>
      <c r="F196" s="84"/>
      <c r="G196" s="83"/>
      <c r="H196" s="84"/>
      <c r="I196" s="17" t="str">
        <f t="shared" si="2"/>
        <v/>
      </c>
    </row>
    <row r="197" spans="1:9" x14ac:dyDescent="0.2">
      <c r="A197" s="80"/>
      <c r="B197" s="42"/>
      <c r="C197" s="82"/>
      <c r="D197" s="37"/>
      <c r="E197" s="80"/>
      <c r="F197" s="84"/>
      <c r="G197" s="83"/>
      <c r="H197" s="84"/>
      <c r="I197" s="17" t="str">
        <f t="shared" si="2"/>
        <v/>
      </c>
    </row>
    <row r="198" spans="1:9" x14ac:dyDescent="0.2">
      <c r="A198" s="80"/>
      <c r="B198" s="42"/>
      <c r="C198" s="82"/>
      <c r="D198" s="37"/>
      <c r="E198" s="80"/>
      <c r="F198" s="84"/>
      <c r="G198" s="83"/>
      <c r="H198" s="84"/>
      <c r="I198" s="17" t="str">
        <f t="shared" si="2"/>
        <v/>
      </c>
    </row>
    <row r="199" spans="1:9" x14ac:dyDescent="0.2">
      <c r="A199" s="80"/>
      <c r="B199" s="42"/>
      <c r="C199" s="82"/>
      <c r="D199" s="37"/>
      <c r="E199" s="80"/>
      <c r="F199" s="84"/>
      <c r="G199" s="83"/>
      <c r="H199" s="84"/>
      <c r="I199" s="17" t="str">
        <f t="shared" si="2"/>
        <v/>
      </c>
    </row>
    <row r="200" spans="1:9" x14ac:dyDescent="0.2">
      <c r="A200" s="80"/>
      <c r="B200" s="42"/>
      <c r="C200" s="82"/>
      <c r="D200" s="37"/>
      <c r="E200" s="80"/>
      <c r="F200" s="84"/>
      <c r="G200" s="83"/>
      <c r="H200" s="84"/>
      <c r="I200" s="17" t="str">
        <f t="shared" si="2"/>
        <v/>
      </c>
    </row>
    <row r="201" spans="1:9" x14ac:dyDescent="0.2">
      <c r="A201" s="80"/>
      <c r="B201" s="42"/>
      <c r="C201" s="82"/>
      <c r="D201" s="37"/>
      <c r="E201" s="80"/>
      <c r="F201" s="84"/>
      <c r="G201" s="83"/>
      <c r="H201" s="84"/>
      <c r="I201" s="17" t="str">
        <f t="shared" si="2"/>
        <v/>
      </c>
    </row>
    <row r="202" spans="1:9" x14ac:dyDescent="0.2">
      <c r="A202" s="80"/>
      <c r="B202" s="42"/>
      <c r="C202" s="82"/>
      <c r="D202" s="37"/>
      <c r="E202" s="80"/>
      <c r="F202" s="84"/>
      <c r="G202" s="83"/>
      <c r="H202" s="84"/>
      <c r="I202" s="17" t="str">
        <f t="shared" si="2"/>
        <v/>
      </c>
    </row>
    <row r="203" spans="1:9" x14ac:dyDescent="0.2">
      <c r="A203" s="80"/>
      <c r="B203" s="42"/>
      <c r="C203" s="82"/>
      <c r="D203" s="37"/>
      <c r="E203" s="80"/>
      <c r="F203" s="84"/>
      <c r="G203" s="83"/>
      <c r="H203" s="84"/>
      <c r="I203" s="17" t="str">
        <f t="shared" si="2"/>
        <v/>
      </c>
    </row>
    <row r="204" spans="1:9" x14ac:dyDescent="0.2">
      <c r="A204" s="80"/>
      <c r="B204" s="42"/>
      <c r="C204" s="82"/>
      <c r="D204" s="37"/>
      <c r="E204" s="80"/>
      <c r="F204" s="84"/>
      <c r="G204" s="83"/>
      <c r="H204" s="84"/>
      <c r="I204" s="17" t="str">
        <f t="shared" si="2"/>
        <v/>
      </c>
    </row>
    <row r="205" spans="1:9" x14ac:dyDescent="0.2">
      <c r="A205" s="80"/>
      <c r="B205" s="42"/>
      <c r="C205" s="82"/>
      <c r="D205" s="37"/>
      <c r="E205" s="80"/>
      <c r="F205" s="84"/>
      <c r="G205" s="83"/>
      <c r="H205" s="84"/>
      <c r="I205" s="17" t="str">
        <f t="shared" si="2"/>
        <v/>
      </c>
    </row>
    <row r="206" spans="1:9" x14ac:dyDescent="0.2">
      <c r="A206" s="80"/>
      <c r="B206" s="42"/>
      <c r="C206" s="82"/>
      <c r="D206" s="37"/>
      <c r="E206" s="80"/>
      <c r="F206" s="84"/>
      <c r="G206" s="83"/>
      <c r="H206" s="84"/>
      <c r="I206" s="17" t="str">
        <f t="shared" si="2"/>
        <v/>
      </c>
    </row>
    <row r="207" spans="1:9" x14ac:dyDescent="0.2">
      <c r="A207" s="80"/>
      <c r="B207" s="42"/>
      <c r="C207" s="82"/>
      <c r="D207" s="37"/>
      <c r="E207" s="80"/>
      <c r="F207" s="84"/>
      <c r="G207" s="83"/>
      <c r="H207" s="84"/>
      <c r="I207" s="17" t="str">
        <f t="shared" si="2"/>
        <v/>
      </c>
    </row>
    <row r="208" spans="1:9" x14ac:dyDescent="0.2">
      <c r="A208" s="80"/>
      <c r="B208" s="42"/>
      <c r="C208" s="82"/>
      <c r="D208" s="37"/>
      <c r="E208" s="80"/>
      <c r="F208" s="84"/>
      <c r="G208" s="83"/>
      <c r="H208" s="84"/>
      <c r="I208" s="17" t="str">
        <f t="shared" si="2"/>
        <v/>
      </c>
    </row>
    <row r="209" spans="1:9" x14ac:dyDescent="0.2">
      <c r="A209" s="80"/>
      <c r="B209" s="42"/>
      <c r="C209" s="82"/>
      <c r="D209" s="37"/>
      <c r="E209" s="80"/>
      <c r="F209" s="84"/>
      <c r="G209" s="83"/>
      <c r="H209" s="84"/>
      <c r="I209" s="17" t="str">
        <f t="shared" si="2"/>
        <v/>
      </c>
    </row>
    <row r="210" spans="1:9" x14ac:dyDescent="0.2">
      <c r="A210" s="80"/>
      <c r="B210" s="42"/>
      <c r="C210" s="82"/>
      <c r="D210" s="37"/>
      <c r="E210" s="80"/>
      <c r="F210" s="84"/>
      <c r="G210" s="83"/>
      <c r="H210" s="84"/>
      <c r="I210" s="17" t="str">
        <f t="shared" ref="I210:I273" si="3">IF(ISBLANK(A210),"",IFERROR(IF(COUNTIF($A$17:$A$300,A210)&gt;1,"Fehler - Anlagenschlüssel doppelt verwendet",""),"Fehler"))</f>
        <v/>
      </c>
    </row>
    <row r="211" spans="1:9" x14ac:dyDescent="0.2">
      <c r="A211" s="80"/>
      <c r="B211" s="42"/>
      <c r="C211" s="82"/>
      <c r="D211" s="37"/>
      <c r="E211" s="80"/>
      <c r="F211" s="84"/>
      <c r="G211" s="83"/>
      <c r="H211" s="84"/>
      <c r="I211" s="17" t="str">
        <f t="shared" si="3"/>
        <v/>
      </c>
    </row>
    <row r="212" spans="1:9" x14ac:dyDescent="0.2">
      <c r="A212" s="80"/>
      <c r="B212" s="42"/>
      <c r="C212" s="82"/>
      <c r="D212" s="37"/>
      <c r="E212" s="80"/>
      <c r="F212" s="84"/>
      <c r="G212" s="83"/>
      <c r="H212" s="84"/>
      <c r="I212" s="17" t="str">
        <f t="shared" si="3"/>
        <v/>
      </c>
    </row>
    <row r="213" spans="1:9" x14ac:dyDescent="0.2">
      <c r="A213" s="80"/>
      <c r="B213" s="42"/>
      <c r="C213" s="82"/>
      <c r="D213" s="37"/>
      <c r="E213" s="80"/>
      <c r="F213" s="84"/>
      <c r="G213" s="83"/>
      <c r="H213" s="84"/>
      <c r="I213" s="17" t="str">
        <f t="shared" si="3"/>
        <v/>
      </c>
    </row>
    <row r="214" spans="1:9" x14ac:dyDescent="0.2">
      <c r="A214" s="80"/>
      <c r="B214" s="42"/>
      <c r="C214" s="82"/>
      <c r="D214" s="37"/>
      <c r="E214" s="80"/>
      <c r="F214" s="84"/>
      <c r="G214" s="83"/>
      <c r="H214" s="84"/>
      <c r="I214" s="17" t="str">
        <f t="shared" si="3"/>
        <v/>
      </c>
    </row>
    <row r="215" spans="1:9" x14ac:dyDescent="0.2">
      <c r="A215" s="80"/>
      <c r="B215" s="42"/>
      <c r="C215" s="82"/>
      <c r="D215" s="37"/>
      <c r="E215" s="80"/>
      <c r="F215" s="84"/>
      <c r="G215" s="83"/>
      <c r="H215" s="84"/>
      <c r="I215" s="17" t="str">
        <f t="shared" si="3"/>
        <v/>
      </c>
    </row>
    <row r="216" spans="1:9" x14ac:dyDescent="0.2">
      <c r="A216" s="80"/>
      <c r="B216" s="42"/>
      <c r="C216" s="82"/>
      <c r="D216" s="37"/>
      <c r="E216" s="80"/>
      <c r="F216" s="84"/>
      <c r="G216" s="83"/>
      <c r="H216" s="84"/>
      <c r="I216" s="17" t="str">
        <f t="shared" si="3"/>
        <v/>
      </c>
    </row>
    <row r="217" spans="1:9" x14ac:dyDescent="0.2">
      <c r="A217" s="80"/>
      <c r="B217" s="42"/>
      <c r="C217" s="82"/>
      <c r="D217" s="37"/>
      <c r="E217" s="80"/>
      <c r="F217" s="84"/>
      <c r="G217" s="83"/>
      <c r="H217" s="84"/>
      <c r="I217" s="17" t="str">
        <f t="shared" si="3"/>
        <v/>
      </c>
    </row>
    <row r="218" spans="1:9" x14ac:dyDescent="0.2">
      <c r="A218" s="80"/>
      <c r="B218" s="42"/>
      <c r="C218" s="82"/>
      <c r="D218" s="37"/>
      <c r="E218" s="80"/>
      <c r="F218" s="84"/>
      <c r="G218" s="83"/>
      <c r="H218" s="84"/>
      <c r="I218" s="17" t="str">
        <f t="shared" si="3"/>
        <v/>
      </c>
    </row>
    <row r="219" spans="1:9" x14ac:dyDescent="0.2">
      <c r="A219" s="80"/>
      <c r="B219" s="42"/>
      <c r="C219" s="82"/>
      <c r="D219" s="37"/>
      <c r="E219" s="80"/>
      <c r="F219" s="84"/>
      <c r="G219" s="83"/>
      <c r="H219" s="84"/>
      <c r="I219" s="17" t="str">
        <f t="shared" si="3"/>
        <v/>
      </c>
    </row>
    <row r="220" spans="1:9" x14ac:dyDescent="0.2">
      <c r="A220" s="80"/>
      <c r="B220" s="42"/>
      <c r="C220" s="82"/>
      <c r="D220" s="37"/>
      <c r="E220" s="80"/>
      <c r="F220" s="84"/>
      <c r="G220" s="83"/>
      <c r="H220" s="84"/>
      <c r="I220" s="17" t="str">
        <f t="shared" si="3"/>
        <v/>
      </c>
    </row>
    <row r="221" spans="1:9" x14ac:dyDescent="0.2">
      <c r="A221" s="80"/>
      <c r="B221" s="42"/>
      <c r="C221" s="82"/>
      <c r="D221" s="37"/>
      <c r="E221" s="80"/>
      <c r="F221" s="84"/>
      <c r="G221" s="83"/>
      <c r="H221" s="84"/>
      <c r="I221" s="17" t="str">
        <f t="shared" si="3"/>
        <v/>
      </c>
    </row>
    <row r="222" spans="1:9" x14ac:dyDescent="0.2">
      <c r="A222" s="80"/>
      <c r="B222" s="42"/>
      <c r="C222" s="82"/>
      <c r="D222" s="37"/>
      <c r="E222" s="80"/>
      <c r="F222" s="84"/>
      <c r="G222" s="83"/>
      <c r="H222" s="84"/>
      <c r="I222" s="17" t="str">
        <f t="shared" si="3"/>
        <v/>
      </c>
    </row>
    <row r="223" spans="1:9" x14ac:dyDescent="0.2">
      <c r="A223" s="80"/>
      <c r="B223" s="42"/>
      <c r="C223" s="82"/>
      <c r="D223" s="37"/>
      <c r="E223" s="80"/>
      <c r="F223" s="84"/>
      <c r="G223" s="83"/>
      <c r="H223" s="84"/>
      <c r="I223" s="17" t="str">
        <f t="shared" si="3"/>
        <v/>
      </c>
    </row>
    <row r="224" spans="1:9" x14ac:dyDescent="0.2">
      <c r="A224" s="80"/>
      <c r="B224" s="42"/>
      <c r="C224" s="82"/>
      <c r="D224" s="37"/>
      <c r="E224" s="80"/>
      <c r="F224" s="84"/>
      <c r="G224" s="83"/>
      <c r="H224" s="84"/>
      <c r="I224" s="17" t="str">
        <f t="shared" si="3"/>
        <v/>
      </c>
    </row>
    <row r="225" spans="1:9" x14ac:dyDescent="0.2">
      <c r="A225" s="80"/>
      <c r="B225" s="42"/>
      <c r="C225" s="82"/>
      <c r="D225" s="37"/>
      <c r="E225" s="80"/>
      <c r="F225" s="84"/>
      <c r="G225" s="83"/>
      <c r="H225" s="84"/>
      <c r="I225" s="17" t="str">
        <f t="shared" si="3"/>
        <v/>
      </c>
    </row>
    <row r="226" spans="1:9" x14ac:dyDescent="0.2">
      <c r="A226" s="80"/>
      <c r="B226" s="42"/>
      <c r="C226" s="82"/>
      <c r="D226" s="37"/>
      <c r="E226" s="80"/>
      <c r="F226" s="84"/>
      <c r="G226" s="83"/>
      <c r="H226" s="84"/>
      <c r="I226" s="17" t="str">
        <f t="shared" si="3"/>
        <v/>
      </c>
    </row>
    <row r="227" spans="1:9" x14ac:dyDescent="0.2">
      <c r="A227" s="80"/>
      <c r="B227" s="42"/>
      <c r="C227" s="82"/>
      <c r="D227" s="37"/>
      <c r="E227" s="80"/>
      <c r="F227" s="84"/>
      <c r="G227" s="83"/>
      <c r="H227" s="84"/>
      <c r="I227" s="17" t="str">
        <f t="shared" si="3"/>
        <v/>
      </c>
    </row>
    <row r="228" spans="1:9" x14ac:dyDescent="0.2">
      <c r="A228" s="80"/>
      <c r="B228" s="42"/>
      <c r="C228" s="82"/>
      <c r="D228" s="37"/>
      <c r="E228" s="80"/>
      <c r="F228" s="84"/>
      <c r="G228" s="83"/>
      <c r="H228" s="84"/>
      <c r="I228" s="17" t="str">
        <f t="shared" si="3"/>
        <v/>
      </c>
    </row>
    <row r="229" spans="1:9" x14ac:dyDescent="0.2">
      <c r="A229" s="80"/>
      <c r="B229" s="42"/>
      <c r="C229" s="82"/>
      <c r="D229" s="37"/>
      <c r="E229" s="80"/>
      <c r="F229" s="84"/>
      <c r="G229" s="83"/>
      <c r="H229" s="84"/>
      <c r="I229" s="17" t="str">
        <f t="shared" si="3"/>
        <v/>
      </c>
    </row>
    <row r="230" spans="1:9" x14ac:dyDescent="0.2">
      <c r="A230" s="80"/>
      <c r="B230" s="42"/>
      <c r="C230" s="82"/>
      <c r="D230" s="37"/>
      <c r="E230" s="80"/>
      <c r="F230" s="84"/>
      <c r="G230" s="83"/>
      <c r="H230" s="84"/>
      <c r="I230" s="17" t="str">
        <f t="shared" si="3"/>
        <v/>
      </c>
    </row>
    <row r="231" spans="1:9" x14ac:dyDescent="0.2">
      <c r="A231" s="80"/>
      <c r="B231" s="42"/>
      <c r="C231" s="82"/>
      <c r="D231" s="37"/>
      <c r="E231" s="80"/>
      <c r="F231" s="84"/>
      <c r="G231" s="83"/>
      <c r="H231" s="84"/>
      <c r="I231" s="17" t="str">
        <f t="shared" si="3"/>
        <v/>
      </c>
    </row>
    <row r="232" spans="1:9" x14ac:dyDescent="0.2">
      <c r="A232" s="80"/>
      <c r="B232" s="42"/>
      <c r="C232" s="82"/>
      <c r="D232" s="37"/>
      <c r="E232" s="80"/>
      <c r="F232" s="84"/>
      <c r="G232" s="83"/>
      <c r="H232" s="84"/>
      <c r="I232" s="17" t="str">
        <f t="shared" si="3"/>
        <v/>
      </c>
    </row>
    <row r="233" spans="1:9" x14ac:dyDescent="0.2">
      <c r="A233" s="80"/>
      <c r="B233" s="42"/>
      <c r="C233" s="82"/>
      <c r="D233" s="37"/>
      <c r="E233" s="80"/>
      <c r="F233" s="84"/>
      <c r="G233" s="83"/>
      <c r="H233" s="84"/>
      <c r="I233" s="17" t="str">
        <f t="shared" si="3"/>
        <v/>
      </c>
    </row>
    <row r="234" spans="1:9" x14ac:dyDescent="0.2">
      <c r="A234" s="80"/>
      <c r="B234" s="42"/>
      <c r="C234" s="82"/>
      <c r="D234" s="37"/>
      <c r="E234" s="80"/>
      <c r="F234" s="84"/>
      <c r="G234" s="83"/>
      <c r="H234" s="84"/>
      <c r="I234" s="17" t="str">
        <f t="shared" si="3"/>
        <v/>
      </c>
    </row>
    <row r="235" spans="1:9" x14ac:dyDescent="0.2">
      <c r="A235" s="80"/>
      <c r="B235" s="42"/>
      <c r="C235" s="82"/>
      <c r="D235" s="37"/>
      <c r="E235" s="80"/>
      <c r="F235" s="84"/>
      <c r="G235" s="83"/>
      <c r="H235" s="84"/>
      <c r="I235" s="17" t="str">
        <f t="shared" si="3"/>
        <v/>
      </c>
    </row>
    <row r="236" spans="1:9" x14ac:dyDescent="0.2">
      <c r="A236" s="80"/>
      <c r="B236" s="42"/>
      <c r="C236" s="82"/>
      <c r="D236" s="37"/>
      <c r="E236" s="80"/>
      <c r="F236" s="84"/>
      <c r="G236" s="83"/>
      <c r="H236" s="84"/>
      <c r="I236" s="17" t="str">
        <f t="shared" si="3"/>
        <v/>
      </c>
    </row>
    <row r="237" spans="1:9" x14ac:dyDescent="0.2">
      <c r="A237" s="80"/>
      <c r="B237" s="42"/>
      <c r="C237" s="82"/>
      <c r="D237" s="37"/>
      <c r="E237" s="80"/>
      <c r="F237" s="84"/>
      <c r="G237" s="83"/>
      <c r="H237" s="84"/>
      <c r="I237" s="17" t="str">
        <f t="shared" si="3"/>
        <v/>
      </c>
    </row>
    <row r="238" spans="1:9" x14ac:dyDescent="0.2">
      <c r="A238" s="80"/>
      <c r="B238" s="42"/>
      <c r="C238" s="82"/>
      <c r="D238" s="37"/>
      <c r="E238" s="80"/>
      <c r="F238" s="84"/>
      <c r="G238" s="83"/>
      <c r="H238" s="84"/>
      <c r="I238" s="17" t="str">
        <f t="shared" si="3"/>
        <v/>
      </c>
    </row>
    <row r="239" spans="1:9" x14ac:dyDescent="0.2">
      <c r="A239" s="80"/>
      <c r="B239" s="42"/>
      <c r="C239" s="82"/>
      <c r="D239" s="37"/>
      <c r="E239" s="80"/>
      <c r="F239" s="84"/>
      <c r="G239" s="83"/>
      <c r="H239" s="84"/>
      <c r="I239" s="17" t="str">
        <f t="shared" si="3"/>
        <v/>
      </c>
    </row>
    <row r="240" spans="1:9" x14ac:dyDescent="0.2">
      <c r="A240" s="80"/>
      <c r="B240" s="42"/>
      <c r="C240" s="82"/>
      <c r="D240" s="37"/>
      <c r="E240" s="80"/>
      <c r="F240" s="84"/>
      <c r="G240" s="83"/>
      <c r="H240" s="84"/>
      <c r="I240" s="17" t="str">
        <f t="shared" si="3"/>
        <v/>
      </c>
    </row>
    <row r="241" spans="1:9" x14ac:dyDescent="0.2">
      <c r="A241" s="80"/>
      <c r="B241" s="42"/>
      <c r="C241" s="82"/>
      <c r="D241" s="37"/>
      <c r="E241" s="80"/>
      <c r="F241" s="84"/>
      <c r="G241" s="83"/>
      <c r="H241" s="84"/>
      <c r="I241" s="17" t="str">
        <f t="shared" si="3"/>
        <v/>
      </c>
    </row>
    <row r="242" spans="1:9" x14ac:dyDescent="0.2">
      <c r="A242" s="80"/>
      <c r="B242" s="42"/>
      <c r="C242" s="82"/>
      <c r="D242" s="37"/>
      <c r="E242" s="80"/>
      <c r="F242" s="84"/>
      <c r="G242" s="83"/>
      <c r="H242" s="84"/>
      <c r="I242" s="17" t="str">
        <f t="shared" si="3"/>
        <v/>
      </c>
    </row>
    <row r="243" spans="1:9" x14ac:dyDescent="0.2">
      <c r="A243" s="80"/>
      <c r="B243" s="42"/>
      <c r="C243" s="82"/>
      <c r="D243" s="37"/>
      <c r="E243" s="80"/>
      <c r="F243" s="84"/>
      <c r="G243" s="83"/>
      <c r="H243" s="84"/>
      <c r="I243" s="17" t="str">
        <f t="shared" si="3"/>
        <v/>
      </c>
    </row>
    <row r="244" spans="1:9" x14ac:dyDescent="0.2">
      <c r="A244" s="80"/>
      <c r="B244" s="42"/>
      <c r="C244" s="82"/>
      <c r="D244" s="37"/>
      <c r="E244" s="80"/>
      <c r="F244" s="84"/>
      <c r="G244" s="83"/>
      <c r="H244" s="84"/>
      <c r="I244" s="17" t="str">
        <f t="shared" si="3"/>
        <v/>
      </c>
    </row>
    <row r="245" spans="1:9" x14ac:dyDescent="0.2">
      <c r="A245" s="80"/>
      <c r="B245" s="42"/>
      <c r="C245" s="82"/>
      <c r="D245" s="37"/>
      <c r="E245" s="80"/>
      <c r="F245" s="84"/>
      <c r="G245" s="83"/>
      <c r="H245" s="84"/>
      <c r="I245" s="17" t="str">
        <f t="shared" si="3"/>
        <v/>
      </c>
    </row>
    <row r="246" spans="1:9" x14ac:dyDescent="0.2">
      <c r="A246" s="80"/>
      <c r="B246" s="42"/>
      <c r="C246" s="82"/>
      <c r="D246" s="37"/>
      <c r="E246" s="80"/>
      <c r="F246" s="84"/>
      <c r="G246" s="83"/>
      <c r="H246" s="84"/>
      <c r="I246" s="17" t="str">
        <f t="shared" si="3"/>
        <v/>
      </c>
    </row>
    <row r="247" spans="1:9" x14ac:dyDescent="0.2">
      <c r="A247" s="80"/>
      <c r="B247" s="42"/>
      <c r="C247" s="82"/>
      <c r="D247" s="37"/>
      <c r="E247" s="80"/>
      <c r="F247" s="84"/>
      <c r="G247" s="83"/>
      <c r="H247" s="84"/>
      <c r="I247" s="17" t="str">
        <f t="shared" si="3"/>
        <v/>
      </c>
    </row>
    <row r="248" spans="1:9" x14ac:dyDescent="0.2">
      <c r="A248" s="80"/>
      <c r="B248" s="42"/>
      <c r="C248" s="82"/>
      <c r="D248" s="37"/>
      <c r="E248" s="80"/>
      <c r="F248" s="84"/>
      <c r="G248" s="83"/>
      <c r="H248" s="84"/>
      <c r="I248" s="17" t="str">
        <f t="shared" si="3"/>
        <v/>
      </c>
    </row>
    <row r="249" spans="1:9" x14ac:dyDescent="0.2">
      <c r="A249" s="80"/>
      <c r="B249" s="42"/>
      <c r="C249" s="82"/>
      <c r="D249" s="37"/>
      <c r="E249" s="80"/>
      <c r="F249" s="84"/>
      <c r="G249" s="83"/>
      <c r="H249" s="84"/>
      <c r="I249" s="17" t="str">
        <f t="shared" si="3"/>
        <v/>
      </c>
    </row>
    <row r="250" spans="1:9" x14ac:dyDescent="0.2">
      <c r="A250" s="80"/>
      <c r="B250" s="42"/>
      <c r="C250" s="82"/>
      <c r="D250" s="37"/>
      <c r="E250" s="80"/>
      <c r="F250" s="84"/>
      <c r="G250" s="83"/>
      <c r="H250" s="84"/>
      <c r="I250" s="17" t="str">
        <f t="shared" si="3"/>
        <v/>
      </c>
    </row>
    <row r="251" spans="1:9" x14ac:dyDescent="0.2">
      <c r="A251" s="80"/>
      <c r="B251" s="42"/>
      <c r="C251" s="82"/>
      <c r="D251" s="37"/>
      <c r="E251" s="80"/>
      <c r="F251" s="84"/>
      <c r="G251" s="83"/>
      <c r="H251" s="84"/>
      <c r="I251" s="17" t="str">
        <f t="shared" si="3"/>
        <v/>
      </c>
    </row>
    <row r="252" spans="1:9" x14ac:dyDescent="0.2">
      <c r="A252" s="80"/>
      <c r="B252" s="42"/>
      <c r="C252" s="82"/>
      <c r="D252" s="37"/>
      <c r="E252" s="80"/>
      <c r="F252" s="84"/>
      <c r="G252" s="83"/>
      <c r="H252" s="84"/>
      <c r="I252" s="17" t="str">
        <f t="shared" si="3"/>
        <v/>
      </c>
    </row>
    <row r="253" spans="1:9" x14ac:dyDescent="0.2">
      <c r="A253" s="80"/>
      <c r="B253" s="42"/>
      <c r="C253" s="82"/>
      <c r="D253" s="37"/>
      <c r="E253" s="80"/>
      <c r="F253" s="84"/>
      <c r="G253" s="83"/>
      <c r="H253" s="84"/>
      <c r="I253" s="17" t="str">
        <f t="shared" si="3"/>
        <v/>
      </c>
    </row>
    <row r="254" spans="1:9" x14ac:dyDescent="0.2">
      <c r="A254" s="80"/>
      <c r="B254" s="42"/>
      <c r="C254" s="82"/>
      <c r="D254" s="37"/>
      <c r="E254" s="80"/>
      <c r="F254" s="84"/>
      <c r="G254" s="83"/>
      <c r="H254" s="84"/>
      <c r="I254" s="17" t="str">
        <f t="shared" si="3"/>
        <v/>
      </c>
    </row>
    <row r="255" spans="1:9" x14ac:dyDescent="0.2">
      <c r="A255" s="80"/>
      <c r="B255" s="42"/>
      <c r="C255" s="82"/>
      <c r="D255" s="37"/>
      <c r="E255" s="80"/>
      <c r="F255" s="84"/>
      <c r="G255" s="83"/>
      <c r="H255" s="84"/>
      <c r="I255" s="17" t="str">
        <f t="shared" si="3"/>
        <v/>
      </c>
    </row>
    <row r="256" spans="1:9" x14ac:dyDescent="0.2">
      <c r="A256" s="80"/>
      <c r="B256" s="42"/>
      <c r="C256" s="82"/>
      <c r="D256" s="37"/>
      <c r="E256" s="80"/>
      <c r="F256" s="84"/>
      <c r="G256" s="83"/>
      <c r="H256" s="84"/>
      <c r="I256" s="17" t="str">
        <f t="shared" si="3"/>
        <v/>
      </c>
    </row>
    <row r="257" spans="1:9" x14ac:dyDescent="0.2">
      <c r="A257" s="80"/>
      <c r="B257" s="42"/>
      <c r="C257" s="82"/>
      <c r="D257" s="37"/>
      <c r="E257" s="80"/>
      <c r="F257" s="84"/>
      <c r="G257" s="83"/>
      <c r="H257" s="84"/>
      <c r="I257" s="17" t="str">
        <f t="shared" si="3"/>
        <v/>
      </c>
    </row>
    <row r="258" spans="1:9" x14ac:dyDescent="0.2">
      <c r="A258" s="80"/>
      <c r="B258" s="42"/>
      <c r="C258" s="82"/>
      <c r="D258" s="37"/>
      <c r="E258" s="80"/>
      <c r="F258" s="84"/>
      <c r="G258" s="83"/>
      <c r="H258" s="84"/>
      <c r="I258" s="17" t="str">
        <f t="shared" si="3"/>
        <v/>
      </c>
    </row>
    <row r="259" spans="1:9" x14ac:dyDescent="0.2">
      <c r="A259" s="80"/>
      <c r="B259" s="42"/>
      <c r="C259" s="82"/>
      <c r="D259" s="37"/>
      <c r="E259" s="80"/>
      <c r="F259" s="84"/>
      <c r="G259" s="83"/>
      <c r="H259" s="84"/>
      <c r="I259" s="17" t="str">
        <f t="shared" si="3"/>
        <v/>
      </c>
    </row>
    <row r="260" spans="1:9" x14ac:dyDescent="0.2">
      <c r="A260" s="80"/>
      <c r="B260" s="42"/>
      <c r="C260" s="82"/>
      <c r="D260" s="37"/>
      <c r="E260" s="80"/>
      <c r="F260" s="84"/>
      <c r="G260" s="83"/>
      <c r="H260" s="84"/>
      <c r="I260" s="17" t="str">
        <f t="shared" si="3"/>
        <v/>
      </c>
    </row>
    <row r="261" spans="1:9" x14ac:dyDescent="0.2">
      <c r="A261" s="80"/>
      <c r="B261" s="42"/>
      <c r="C261" s="82"/>
      <c r="D261" s="37"/>
      <c r="E261" s="80"/>
      <c r="F261" s="84"/>
      <c r="G261" s="83"/>
      <c r="H261" s="84"/>
      <c r="I261" s="17" t="str">
        <f t="shared" si="3"/>
        <v/>
      </c>
    </row>
    <row r="262" spans="1:9" x14ac:dyDescent="0.2">
      <c r="A262" s="80"/>
      <c r="B262" s="42"/>
      <c r="C262" s="82"/>
      <c r="D262" s="37"/>
      <c r="E262" s="80"/>
      <c r="F262" s="84"/>
      <c r="G262" s="83"/>
      <c r="H262" s="84"/>
      <c r="I262" s="17" t="str">
        <f t="shared" si="3"/>
        <v/>
      </c>
    </row>
    <row r="263" spans="1:9" x14ac:dyDescent="0.2">
      <c r="A263" s="80"/>
      <c r="B263" s="42"/>
      <c r="C263" s="82"/>
      <c r="D263" s="37"/>
      <c r="E263" s="80"/>
      <c r="F263" s="84"/>
      <c r="G263" s="83"/>
      <c r="H263" s="84"/>
      <c r="I263" s="17" t="str">
        <f t="shared" si="3"/>
        <v/>
      </c>
    </row>
    <row r="264" spans="1:9" x14ac:dyDescent="0.2">
      <c r="A264" s="80"/>
      <c r="B264" s="42"/>
      <c r="C264" s="82"/>
      <c r="D264" s="37"/>
      <c r="E264" s="80"/>
      <c r="F264" s="84"/>
      <c r="G264" s="83"/>
      <c r="H264" s="84"/>
      <c r="I264" s="17" t="str">
        <f t="shared" si="3"/>
        <v/>
      </c>
    </row>
    <row r="265" spans="1:9" x14ac:dyDescent="0.2">
      <c r="A265" s="80"/>
      <c r="B265" s="42"/>
      <c r="C265" s="82"/>
      <c r="D265" s="37"/>
      <c r="E265" s="80"/>
      <c r="F265" s="84"/>
      <c r="G265" s="83"/>
      <c r="H265" s="84"/>
      <c r="I265" s="17" t="str">
        <f t="shared" si="3"/>
        <v/>
      </c>
    </row>
    <row r="266" spans="1:9" x14ac:dyDescent="0.2">
      <c r="A266" s="80"/>
      <c r="B266" s="42"/>
      <c r="C266" s="82"/>
      <c r="D266" s="37"/>
      <c r="E266" s="80"/>
      <c r="F266" s="84"/>
      <c r="G266" s="83"/>
      <c r="H266" s="84"/>
      <c r="I266" s="17" t="str">
        <f t="shared" si="3"/>
        <v/>
      </c>
    </row>
    <row r="267" spans="1:9" x14ac:dyDescent="0.2">
      <c r="A267" s="80"/>
      <c r="B267" s="42"/>
      <c r="C267" s="82"/>
      <c r="D267" s="37"/>
      <c r="E267" s="80"/>
      <c r="F267" s="84"/>
      <c r="G267" s="83"/>
      <c r="H267" s="84"/>
      <c r="I267" s="17" t="str">
        <f t="shared" si="3"/>
        <v/>
      </c>
    </row>
    <row r="268" spans="1:9" x14ac:dyDescent="0.2">
      <c r="A268" s="80"/>
      <c r="B268" s="42"/>
      <c r="C268" s="82"/>
      <c r="D268" s="37"/>
      <c r="E268" s="80"/>
      <c r="F268" s="84"/>
      <c r="G268" s="83"/>
      <c r="H268" s="84"/>
      <c r="I268" s="17" t="str">
        <f t="shared" si="3"/>
        <v/>
      </c>
    </row>
    <row r="269" spans="1:9" x14ac:dyDescent="0.2">
      <c r="A269" s="80"/>
      <c r="B269" s="42"/>
      <c r="C269" s="82"/>
      <c r="D269" s="37"/>
      <c r="E269" s="80"/>
      <c r="F269" s="84"/>
      <c r="G269" s="83"/>
      <c r="H269" s="84"/>
      <c r="I269" s="17" t="str">
        <f t="shared" si="3"/>
        <v/>
      </c>
    </row>
    <row r="270" spans="1:9" x14ac:dyDescent="0.2">
      <c r="A270" s="80"/>
      <c r="B270" s="42"/>
      <c r="C270" s="82"/>
      <c r="D270" s="37"/>
      <c r="E270" s="80"/>
      <c r="F270" s="84"/>
      <c r="G270" s="83"/>
      <c r="H270" s="84"/>
      <c r="I270" s="17" t="str">
        <f t="shared" si="3"/>
        <v/>
      </c>
    </row>
    <row r="271" spans="1:9" x14ac:dyDescent="0.2">
      <c r="A271" s="80"/>
      <c r="B271" s="42"/>
      <c r="C271" s="82"/>
      <c r="D271" s="37"/>
      <c r="E271" s="84"/>
      <c r="F271" s="84"/>
      <c r="G271" s="83"/>
      <c r="H271" s="84"/>
      <c r="I271" s="17" t="str">
        <f t="shared" si="3"/>
        <v/>
      </c>
    </row>
    <row r="272" spans="1:9" x14ac:dyDescent="0.2">
      <c r="A272" s="84"/>
      <c r="B272" s="42"/>
      <c r="C272" s="82"/>
      <c r="D272" s="37"/>
      <c r="E272" s="84"/>
      <c r="F272" s="84"/>
      <c r="G272" s="83"/>
      <c r="H272" s="84"/>
      <c r="I272" s="17" t="str">
        <f t="shared" si="3"/>
        <v/>
      </c>
    </row>
    <row r="273" spans="1:9" x14ac:dyDescent="0.2">
      <c r="A273" s="84"/>
      <c r="B273" s="42"/>
      <c r="C273" s="82"/>
      <c r="D273" s="37"/>
      <c r="E273" s="84"/>
      <c r="F273" s="84"/>
      <c r="G273" s="83"/>
      <c r="H273" s="84"/>
      <c r="I273" s="17" t="str">
        <f t="shared" si="3"/>
        <v/>
      </c>
    </row>
    <row r="274" spans="1:9" x14ac:dyDescent="0.2">
      <c r="A274" s="84"/>
      <c r="B274" s="42"/>
      <c r="C274" s="82"/>
      <c r="D274" s="37"/>
      <c r="E274" s="84"/>
      <c r="F274" s="84"/>
      <c r="G274" s="83"/>
      <c r="H274" s="84"/>
      <c r="I274" s="17" t="str">
        <f t="shared" ref="I274:I300" si="4">IF(ISBLANK(A274),"",IFERROR(IF(COUNTIF($A$17:$A$300,A274)&gt;1,"Fehler - Anlagenschlüssel doppelt verwendet",""),"Fehler"))</f>
        <v/>
      </c>
    </row>
    <row r="275" spans="1:9" x14ac:dyDescent="0.2">
      <c r="A275" s="80"/>
      <c r="B275" s="42"/>
      <c r="C275" s="82"/>
      <c r="D275" s="37"/>
      <c r="E275" s="84"/>
      <c r="F275" s="84"/>
      <c r="G275" s="83"/>
      <c r="H275" s="84"/>
      <c r="I275" s="17" t="str">
        <f t="shared" si="4"/>
        <v/>
      </c>
    </row>
    <row r="276" spans="1:9" x14ac:dyDescent="0.2">
      <c r="A276" s="84"/>
      <c r="B276" s="42"/>
      <c r="C276" s="82"/>
      <c r="D276" s="37"/>
      <c r="E276" s="84"/>
      <c r="F276" s="84"/>
      <c r="G276" s="83"/>
      <c r="H276" s="84"/>
      <c r="I276" s="17" t="str">
        <f t="shared" si="4"/>
        <v/>
      </c>
    </row>
    <row r="277" spans="1:9" x14ac:dyDescent="0.2">
      <c r="A277" s="84"/>
      <c r="B277" s="42"/>
      <c r="C277" s="82"/>
      <c r="D277" s="37"/>
      <c r="E277" s="84"/>
      <c r="F277" s="84"/>
      <c r="G277" s="83"/>
      <c r="H277" s="84"/>
      <c r="I277" s="17" t="str">
        <f t="shared" si="4"/>
        <v/>
      </c>
    </row>
    <row r="278" spans="1:9" x14ac:dyDescent="0.2">
      <c r="A278" s="84"/>
      <c r="B278" s="42"/>
      <c r="C278" s="82"/>
      <c r="D278" s="37"/>
      <c r="E278" s="84"/>
      <c r="F278" s="84"/>
      <c r="G278" s="83"/>
      <c r="H278" s="84"/>
      <c r="I278" s="17" t="str">
        <f t="shared" si="4"/>
        <v/>
      </c>
    </row>
    <row r="279" spans="1:9" x14ac:dyDescent="0.2">
      <c r="A279" s="84"/>
      <c r="B279" s="42"/>
      <c r="C279" s="82"/>
      <c r="D279" s="37"/>
      <c r="E279" s="84"/>
      <c r="F279" s="84"/>
      <c r="G279" s="83"/>
      <c r="H279" s="84"/>
      <c r="I279" s="17" t="str">
        <f t="shared" si="4"/>
        <v/>
      </c>
    </row>
    <row r="280" spans="1:9" x14ac:dyDescent="0.2">
      <c r="A280" s="84"/>
      <c r="B280" s="42"/>
      <c r="C280" s="82"/>
      <c r="D280" s="37"/>
      <c r="E280" s="84"/>
      <c r="F280" s="84"/>
      <c r="G280" s="83"/>
      <c r="H280" s="84"/>
      <c r="I280" s="17" t="str">
        <f t="shared" si="4"/>
        <v/>
      </c>
    </row>
    <row r="281" spans="1:9" x14ac:dyDescent="0.2">
      <c r="A281" s="84"/>
      <c r="B281" s="42"/>
      <c r="C281" s="82"/>
      <c r="D281" s="37"/>
      <c r="E281" s="84"/>
      <c r="F281" s="84"/>
      <c r="G281" s="83"/>
      <c r="H281" s="84"/>
      <c r="I281" s="17" t="str">
        <f t="shared" si="4"/>
        <v/>
      </c>
    </row>
    <row r="282" spans="1:9" x14ac:dyDescent="0.2">
      <c r="A282" s="84"/>
      <c r="B282" s="42"/>
      <c r="C282" s="82"/>
      <c r="D282" s="37"/>
      <c r="E282" s="84"/>
      <c r="F282" s="84"/>
      <c r="G282" s="83"/>
      <c r="H282" s="84"/>
      <c r="I282" s="17" t="str">
        <f t="shared" si="4"/>
        <v/>
      </c>
    </row>
    <row r="283" spans="1:9" x14ac:dyDescent="0.2">
      <c r="A283" s="84"/>
      <c r="B283" s="42"/>
      <c r="C283" s="82"/>
      <c r="D283" s="37"/>
      <c r="E283" s="84"/>
      <c r="F283" s="84"/>
      <c r="G283" s="83"/>
      <c r="H283" s="84"/>
      <c r="I283" s="17" t="str">
        <f t="shared" si="4"/>
        <v/>
      </c>
    </row>
    <row r="284" spans="1:9" x14ac:dyDescent="0.2">
      <c r="A284" s="84"/>
      <c r="B284" s="42"/>
      <c r="C284" s="82"/>
      <c r="D284" s="37"/>
      <c r="E284" s="84"/>
      <c r="F284" s="84"/>
      <c r="G284" s="83"/>
      <c r="H284" s="84"/>
      <c r="I284" s="17" t="str">
        <f t="shared" si="4"/>
        <v/>
      </c>
    </row>
    <row r="285" spans="1:9" x14ac:dyDescent="0.2">
      <c r="A285" s="84"/>
      <c r="B285" s="42"/>
      <c r="C285" s="82"/>
      <c r="D285" s="37"/>
      <c r="E285" s="84"/>
      <c r="F285" s="84"/>
      <c r="G285" s="83"/>
      <c r="H285" s="84"/>
      <c r="I285" s="17" t="str">
        <f t="shared" si="4"/>
        <v/>
      </c>
    </row>
    <row r="286" spans="1:9" x14ac:dyDescent="0.2">
      <c r="A286" s="84"/>
      <c r="B286" s="42"/>
      <c r="C286" s="82"/>
      <c r="D286" s="37"/>
      <c r="E286" s="84"/>
      <c r="F286" s="84"/>
      <c r="G286" s="83"/>
      <c r="H286" s="84"/>
      <c r="I286" s="17" t="str">
        <f t="shared" si="4"/>
        <v/>
      </c>
    </row>
    <row r="287" spans="1:9" x14ac:dyDescent="0.2">
      <c r="A287" s="84"/>
      <c r="B287" s="42"/>
      <c r="C287" s="82"/>
      <c r="D287" s="37"/>
      <c r="E287" s="84"/>
      <c r="F287" s="84"/>
      <c r="G287" s="83"/>
      <c r="H287" s="84"/>
      <c r="I287" s="17" t="str">
        <f t="shared" si="4"/>
        <v/>
      </c>
    </row>
    <row r="288" spans="1:9" x14ac:dyDescent="0.2">
      <c r="A288" s="84"/>
      <c r="B288" s="42"/>
      <c r="C288" s="82"/>
      <c r="D288" s="37"/>
      <c r="E288" s="84"/>
      <c r="F288" s="84"/>
      <c r="G288" s="83"/>
      <c r="H288" s="84"/>
      <c r="I288" s="17" t="str">
        <f t="shared" si="4"/>
        <v/>
      </c>
    </row>
    <row r="289" spans="1:9" x14ac:dyDescent="0.2">
      <c r="A289" s="84"/>
      <c r="B289" s="42"/>
      <c r="C289" s="82"/>
      <c r="D289" s="37"/>
      <c r="E289" s="84"/>
      <c r="F289" s="84"/>
      <c r="G289" s="83"/>
      <c r="H289" s="84"/>
      <c r="I289" s="17" t="str">
        <f t="shared" si="4"/>
        <v/>
      </c>
    </row>
    <row r="290" spans="1:9" x14ac:dyDescent="0.2">
      <c r="A290" s="84"/>
      <c r="B290" s="42"/>
      <c r="C290" s="82"/>
      <c r="D290" s="37"/>
      <c r="E290" s="84"/>
      <c r="F290" s="84"/>
      <c r="G290" s="83"/>
      <c r="H290" s="84"/>
      <c r="I290" s="17" t="str">
        <f t="shared" si="4"/>
        <v/>
      </c>
    </row>
    <row r="291" spans="1:9" x14ac:dyDescent="0.2">
      <c r="A291" s="84"/>
      <c r="B291" s="42"/>
      <c r="C291" s="82"/>
      <c r="D291" s="37"/>
      <c r="E291" s="84"/>
      <c r="F291" s="84"/>
      <c r="G291" s="83"/>
      <c r="H291" s="84"/>
      <c r="I291" s="17" t="str">
        <f t="shared" si="4"/>
        <v/>
      </c>
    </row>
    <row r="292" spans="1:9" x14ac:dyDescent="0.2">
      <c r="A292" s="84"/>
      <c r="B292" s="42"/>
      <c r="C292" s="82"/>
      <c r="D292" s="37"/>
      <c r="E292" s="84"/>
      <c r="F292" s="84"/>
      <c r="G292" s="83"/>
      <c r="H292" s="84"/>
      <c r="I292" s="17" t="str">
        <f t="shared" si="4"/>
        <v/>
      </c>
    </row>
    <row r="293" spans="1:9" x14ac:dyDescent="0.2">
      <c r="A293" s="84"/>
      <c r="B293" s="42"/>
      <c r="C293" s="82"/>
      <c r="D293" s="37"/>
      <c r="E293" s="84"/>
      <c r="F293" s="84"/>
      <c r="G293" s="83"/>
      <c r="H293" s="84"/>
      <c r="I293" s="17" t="str">
        <f t="shared" si="4"/>
        <v/>
      </c>
    </row>
    <row r="294" spans="1:9" x14ac:dyDescent="0.2">
      <c r="A294" s="84"/>
      <c r="B294" s="42"/>
      <c r="C294" s="82"/>
      <c r="D294" s="37"/>
      <c r="E294" s="84"/>
      <c r="F294" s="84"/>
      <c r="G294" s="83"/>
      <c r="H294" s="84"/>
      <c r="I294" s="17" t="str">
        <f t="shared" si="4"/>
        <v/>
      </c>
    </row>
    <row r="295" spans="1:9" x14ac:dyDescent="0.2">
      <c r="A295" s="84"/>
      <c r="B295" s="42"/>
      <c r="C295" s="82"/>
      <c r="D295" s="37"/>
      <c r="E295" s="84"/>
      <c r="F295" s="84"/>
      <c r="G295" s="83"/>
      <c r="H295" s="84"/>
      <c r="I295" s="17" t="str">
        <f t="shared" si="4"/>
        <v/>
      </c>
    </row>
    <row r="296" spans="1:9" x14ac:dyDescent="0.2">
      <c r="A296" s="84"/>
      <c r="B296" s="42"/>
      <c r="C296" s="82"/>
      <c r="D296" s="37"/>
      <c r="E296" s="84"/>
      <c r="F296" s="84"/>
      <c r="G296" s="83"/>
      <c r="H296" s="84"/>
      <c r="I296" s="17" t="str">
        <f t="shared" si="4"/>
        <v/>
      </c>
    </row>
    <row r="297" spans="1:9" x14ac:dyDescent="0.2">
      <c r="A297" s="84"/>
      <c r="B297" s="42"/>
      <c r="C297" s="82"/>
      <c r="D297" s="37"/>
      <c r="E297" s="84"/>
      <c r="F297" s="84"/>
      <c r="G297" s="83"/>
      <c r="H297" s="84"/>
      <c r="I297" s="17" t="str">
        <f t="shared" si="4"/>
        <v/>
      </c>
    </row>
    <row r="298" spans="1:9" x14ac:dyDescent="0.2">
      <c r="A298" s="84"/>
      <c r="B298" s="42"/>
      <c r="C298" s="82"/>
      <c r="D298" s="37"/>
      <c r="E298" s="84"/>
      <c r="F298" s="84"/>
      <c r="G298" s="83"/>
      <c r="H298" s="84"/>
      <c r="I298" s="17" t="str">
        <f t="shared" si="4"/>
        <v/>
      </c>
    </row>
    <row r="299" spans="1:9" x14ac:dyDescent="0.2">
      <c r="A299" s="84"/>
      <c r="B299" s="42"/>
      <c r="C299" s="82"/>
      <c r="D299" s="37"/>
      <c r="E299" s="84"/>
      <c r="F299" s="84"/>
      <c r="G299" s="83"/>
      <c r="H299" s="84"/>
      <c r="I299" s="17" t="str">
        <f t="shared" si="4"/>
        <v/>
      </c>
    </row>
    <row r="300" spans="1:9" ht="15" thickBot="1" x14ac:dyDescent="0.25">
      <c r="A300" s="28"/>
      <c r="B300" s="43"/>
      <c r="C300" s="38"/>
      <c r="D300" s="45"/>
      <c r="E300" s="28"/>
      <c r="F300" s="28"/>
      <c r="G300" s="27"/>
      <c r="H300" s="28"/>
      <c r="I300" s="18" t="str">
        <f t="shared" si="4"/>
        <v/>
      </c>
    </row>
    <row r="302" spans="1:9" x14ac:dyDescent="0.2">
      <c r="A302" s="97"/>
      <c r="B302" s="97"/>
      <c r="C302" s="97"/>
      <c r="D302" s="97"/>
    </row>
  </sheetData>
  <sheetProtection algorithmName="SHA-512" hashValue="N2FJ3XtaaCF+o0udR8gxlhsrWA2HfaGMk1sl5CcVIg4gT53mwWNLL8kN3KIhUT+p+pCPfJGHaSiMkQVAnjoqcA==" saltValue="hzKvClbUwChRfsKg0EpH9Q==" spinCount="100000" sheet="1" objects="1" scenarios="1" selectLockedCells="1"/>
  <mergeCells count="5">
    <mergeCell ref="A3:B3"/>
    <mergeCell ref="A14:G14"/>
    <mergeCell ref="I14:I16"/>
    <mergeCell ref="D3:E3"/>
    <mergeCell ref="C11:G12"/>
  </mergeCells>
  <conditionalFormatting sqref="I17:I300">
    <cfRule type="cellIs" dxfId="8" priority="1" operator="equal">
      <formula>"Anlagenschlüssel doppelt verwendet"</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14:formula1>
            <xm:f>Hilfstabelle!$C$1:$C$4</xm:f>
          </x14:formula1>
          <xm:sqref>F17:F300</xm:sqref>
        </x14:dataValidation>
        <x14:dataValidation type="list" allowBlank="1" showInputMessage="1" showErrorMessage="1">
          <x14:formula1>
            <xm:f>Hilfstabelle!$B$1:$B$2</xm:f>
          </x14:formula1>
          <xm:sqref>G17:G300</xm:sqref>
        </x14:dataValidation>
        <x14:dataValidation type="list" allowBlank="1" showInputMessage="1" showErrorMessage="1">
          <x14:formula1>
            <xm:f>Hilfstabelle!$F$1:$F$7</xm:f>
          </x14:formula1>
          <xm:sqref>B11</xm:sqref>
        </x14:dataValidation>
        <x14:dataValidation type="list" allowBlank="1" showInputMessage="1" showErrorMessage="1">
          <x14:formula1>
            <xm:f>Hilfstabelle!$A$1:$A$3</xm:f>
          </x14:formula1>
          <xm:sqref>H17:H300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2:E302"/>
  <sheetViews>
    <sheetView showGridLines="0" zoomScaleNormal="100" workbookViewId="0">
      <selection activeCell="A18" sqref="A18"/>
    </sheetView>
  </sheetViews>
  <sheetFormatPr baseColWidth="10" defaultColWidth="11" defaultRowHeight="14.25" x14ac:dyDescent="0.2"/>
  <cols>
    <col min="1" max="1" width="32.625" style="93" customWidth="1"/>
    <col min="2" max="2" width="38.75" style="93" bestFit="1" customWidth="1"/>
    <col min="3" max="3" width="12.625" style="93" customWidth="1"/>
    <col min="4" max="4" width="20.5" style="93" customWidth="1"/>
    <col min="5" max="16384" width="11" style="93"/>
  </cols>
  <sheetData>
    <row r="2" spans="1:5" ht="15" thickBot="1" x14ac:dyDescent="0.25"/>
    <row r="3" spans="1:5" ht="15" thickBot="1" x14ac:dyDescent="0.25">
      <c r="A3" s="137" t="s">
        <v>0</v>
      </c>
      <c r="B3" s="138"/>
    </row>
    <row r="4" spans="1:5" x14ac:dyDescent="0.2">
      <c r="A4" s="48" t="s">
        <v>46</v>
      </c>
      <c r="B4" s="98" t="str">
        <f>IF(Stammdaten!B4="","",Stammdaten!B4)</f>
        <v/>
      </c>
    </row>
    <row r="5" spans="1:5" x14ac:dyDescent="0.2">
      <c r="A5" s="25" t="s">
        <v>1</v>
      </c>
      <c r="B5" s="99" t="str">
        <f>IF(Stammdaten!B5="","",Stammdaten!B5)</f>
        <v/>
      </c>
    </row>
    <row r="6" spans="1:5" x14ac:dyDescent="0.2">
      <c r="A6" s="25" t="s">
        <v>5</v>
      </c>
      <c r="B6" s="99" t="str">
        <f>IF(Stammdaten!B6="","",Stammdaten!B6)</f>
        <v/>
      </c>
    </row>
    <row r="7" spans="1:5" x14ac:dyDescent="0.2">
      <c r="A7" s="25" t="s">
        <v>2</v>
      </c>
      <c r="B7" s="140" t="str">
        <f>IF(Stammdaten!B7="","",Stammdaten!B7)</f>
        <v/>
      </c>
    </row>
    <row r="8" spans="1:5" x14ac:dyDescent="0.2">
      <c r="A8" s="25" t="s">
        <v>3</v>
      </c>
      <c r="B8" s="99" t="str">
        <f>IF(Stammdaten!B8="","",Stammdaten!B8)</f>
        <v/>
      </c>
    </row>
    <row r="9" spans="1:5" ht="15" thickBot="1" x14ac:dyDescent="0.25">
      <c r="A9" s="26" t="s">
        <v>6</v>
      </c>
      <c r="B9" s="141" t="str">
        <f>IF(Stammdaten!B9="","",Stammdaten!B9)</f>
        <v/>
      </c>
    </row>
    <row r="10" spans="1:5" ht="15" thickBot="1" x14ac:dyDescent="0.25">
      <c r="A10" s="47"/>
      <c r="B10" s="95"/>
    </row>
    <row r="11" spans="1:5" x14ac:dyDescent="0.2">
      <c r="A11" s="58" t="s">
        <v>52</v>
      </c>
      <c r="B11" s="100">
        <f>IF(Stammdaten!B11="","",Stammdaten!B11)</f>
        <v>2022</v>
      </c>
    </row>
    <row r="12" spans="1:5" ht="15" thickBot="1" x14ac:dyDescent="0.25">
      <c r="A12" s="59" t="s">
        <v>72</v>
      </c>
      <c r="B12" s="133">
        <f>IF(Stammdaten!B12="","",Stammdaten!B12)</f>
        <v>0.378</v>
      </c>
    </row>
    <row r="13" spans="1:5" ht="15" thickBot="1" x14ac:dyDescent="0.25"/>
    <row r="14" spans="1:5" x14ac:dyDescent="0.2">
      <c r="A14" s="170" t="s">
        <v>42</v>
      </c>
      <c r="B14" s="191" t="s">
        <v>41</v>
      </c>
      <c r="C14" s="192"/>
      <c r="D14" s="192"/>
      <c r="E14" s="193"/>
    </row>
    <row r="15" spans="1:5" ht="25.9" customHeight="1" x14ac:dyDescent="0.2">
      <c r="A15" s="39" t="s">
        <v>7</v>
      </c>
      <c r="B15" s="52" t="s">
        <v>87</v>
      </c>
      <c r="C15" s="90" t="s">
        <v>53</v>
      </c>
      <c r="D15" s="35" t="s">
        <v>73</v>
      </c>
      <c r="E15" s="172" t="s">
        <v>71</v>
      </c>
    </row>
    <row r="16" spans="1:5" ht="15" thickBot="1" x14ac:dyDescent="0.25">
      <c r="A16" s="32" t="s">
        <v>15</v>
      </c>
      <c r="B16" s="30" t="s">
        <v>15</v>
      </c>
      <c r="C16" s="56" t="s">
        <v>11</v>
      </c>
      <c r="D16" s="36" t="s">
        <v>14</v>
      </c>
      <c r="E16" s="64" t="s">
        <v>14</v>
      </c>
    </row>
    <row r="17" spans="1:5" x14ac:dyDescent="0.2">
      <c r="A17" s="80"/>
      <c r="B17" s="81"/>
      <c r="C17" s="8"/>
      <c r="D17" s="9"/>
      <c r="E17" s="123" t="str">
        <f>IF(ISBLANK(A17),"",IF(B17=Hilfstabelle!$K$3,0,IF(ISBLANK(D17),C17*$B$12/100,D17)))</f>
        <v/>
      </c>
    </row>
    <row r="18" spans="1:5" x14ac:dyDescent="0.2">
      <c r="A18" s="80"/>
      <c r="B18" s="81"/>
      <c r="C18" s="10"/>
      <c r="D18" s="9"/>
      <c r="E18" s="123" t="str">
        <f>IF(ISBLANK(A18),"",IF(B18=Hilfstabelle!$K$3,0,IF(ISBLANK(D18),C18*$B$12/100,D18)))</f>
        <v/>
      </c>
    </row>
    <row r="19" spans="1:5" x14ac:dyDescent="0.2">
      <c r="A19" s="80"/>
      <c r="B19" s="81"/>
      <c r="C19" s="10"/>
      <c r="D19" s="9"/>
      <c r="E19" s="123" t="str">
        <f>IF(ISBLANK(A19),"",IF(B19=Hilfstabelle!$K$3,0,IF(ISBLANK(D19),C19*$B$12/100,D19)))</f>
        <v/>
      </c>
    </row>
    <row r="20" spans="1:5" x14ac:dyDescent="0.2">
      <c r="A20" s="80"/>
      <c r="B20" s="81"/>
      <c r="C20" s="10"/>
      <c r="D20" s="9"/>
      <c r="E20" s="123" t="str">
        <f>IF(ISBLANK(A20),"",IF(B20=Hilfstabelle!$K$3,0,IF(ISBLANK(D20),C20*$B$12/100,D20)))</f>
        <v/>
      </c>
    </row>
    <row r="21" spans="1:5" x14ac:dyDescent="0.2">
      <c r="A21" s="80"/>
      <c r="B21" s="81"/>
      <c r="C21" s="8"/>
      <c r="D21" s="9"/>
      <c r="E21" s="123" t="str">
        <f>IF(ISBLANK(A21),"",IF(B21=Hilfstabelle!$K$3,0,IF(ISBLANK(D21),C21*$B$12/100,D21)))</f>
        <v/>
      </c>
    </row>
    <row r="22" spans="1:5" x14ac:dyDescent="0.2">
      <c r="A22" s="80"/>
      <c r="B22" s="81"/>
      <c r="C22" s="8"/>
      <c r="D22" s="9"/>
      <c r="E22" s="123" t="str">
        <f>IF(ISBLANK(A22),"",IF(B22=Hilfstabelle!$K$3,0,IF(ISBLANK(D22),C22*$B$12/100,D22)))</f>
        <v/>
      </c>
    </row>
    <row r="23" spans="1:5" x14ac:dyDescent="0.2">
      <c r="A23" s="80"/>
      <c r="B23" s="81"/>
      <c r="C23" s="8"/>
      <c r="D23" s="9"/>
      <c r="E23" s="123" t="str">
        <f>IF(ISBLANK(A23),"",IF(B23=Hilfstabelle!$K$3,0,IF(ISBLANK(D23),C23*$B$12/100,D23)))</f>
        <v/>
      </c>
    </row>
    <row r="24" spans="1:5" x14ac:dyDescent="0.2">
      <c r="A24" s="80"/>
      <c r="B24" s="81"/>
      <c r="C24" s="8"/>
      <c r="D24" s="9"/>
      <c r="E24" s="123" t="str">
        <f>IF(ISBLANK(A24),"",IF(B24=Hilfstabelle!$K$3,0,IF(ISBLANK(D24),C24*$B$12/100,D24)))</f>
        <v/>
      </c>
    </row>
    <row r="25" spans="1:5" x14ac:dyDescent="0.2">
      <c r="A25" s="80"/>
      <c r="B25" s="81"/>
      <c r="C25" s="8"/>
      <c r="D25" s="9"/>
      <c r="E25" s="123" t="str">
        <f>IF(ISBLANK(A25),"",IF(B25=Hilfstabelle!$K$3,0,IF(ISBLANK(D25),C25*$B$12/100,D25)))</f>
        <v/>
      </c>
    </row>
    <row r="26" spans="1:5" x14ac:dyDescent="0.2">
      <c r="A26" s="80"/>
      <c r="B26" s="81"/>
      <c r="C26" s="8"/>
      <c r="D26" s="9"/>
      <c r="E26" s="123" t="str">
        <f>IF(ISBLANK(A26),"",IF(B26=Hilfstabelle!$K$3,0,IF(ISBLANK(D26),C26*$B$12/100,D26)))</f>
        <v/>
      </c>
    </row>
    <row r="27" spans="1:5" x14ac:dyDescent="0.2">
      <c r="A27" s="80"/>
      <c r="B27" s="81"/>
      <c r="C27" s="8"/>
      <c r="D27" s="9"/>
      <c r="E27" s="123" t="str">
        <f>IF(ISBLANK(A27),"",IF(B27=Hilfstabelle!$K$3,0,IF(ISBLANK(D27),C27*$B$12/100,D27)))</f>
        <v/>
      </c>
    </row>
    <row r="28" spans="1:5" x14ac:dyDescent="0.2">
      <c r="A28" s="80"/>
      <c r="B28" s="81"/>
      <c r="C28" s="8"/>
      <c r="D28" s="9"/>
      <c r="E28" s="123" t="str">
        <f>IF(ISBLANK(A28),"",IF(B28=Hilfstabelle!$K$3,0,IF(ISBLANK(D28),C28*$B$12/100,D28)))</f>
        <v/>
      </c>
    </row>
    <row r="29" spans="1:5" x14ac:dyDescent="0.2">
      <c r="A29" s="80"/>
      <c r="B29" s="81"/>
      <c r="C29" s="8"/>
      <c r="D29" s="9"/>
      <c r="E29" s="123" t="str">
        <f>IF(ISBLANK(A29),"",IF(B29=Hilfstabelle!$K$3,0,IF(ISBLANK(D29),C29*$B$12/100,D29)))</f>
        <v/>
      </c>
    </row>
    <row r="30" spans="1:5" x14ac:dyDescent="0.2">
      <c r="A30" s="80"/>
      <c r="B30" s="81"/>
      <c r="C30" s="8"/>
      <c r="D30" s="9"/>
      <c r="E30" s="123" t="str">
        <f>IF(ISBLANK(A30),"",IF(B30=Hilfstabelle!$K$3,0,IF(ISBLANK(D30),C30*$B$12/100,D30)))</f>
        <v/>
      </c>
    </row>
    <row r="31" spans="1:5" x14ac:dyDescent="0.2">
      <c r="A31" s="80"/>
      <c r="B31" s="81"/>
      <c r="C31" s="8"/>
      <c r="D31" s="9"/>
      <c r="E31" s="123" t="str">
        <f>IF(ISBLANK(A31),"",IF(B31=Hilfstabelle!$K$3,0,IF(ISBLANK(D31),C31*$B$12/100,D31)))</f>
        <v/>
      </c>
    </row>
    <row r="32" spans="1:5" x14ac:dyDescent="0.2">
      <c r="A32" s="80"/>
      <c r="B32" s="81"/>
      <c r="C32" s="8"/>
      <c r="D32" s="9"/>
      <c r="E32" s="123" t="str">
        <f>IF(ISBLANK(A32),"",IF(B32=Hilfstabelle!$K$3,0,IF(ISBLANK(D32),C32*$B$12/100,D32)))</f>
        <v/>
      </c>
    </row>
    <row r="33" spans="1:5" x14ac:dyDescent="0.2">
      <c r="A33" s="80"/>
      <c r="B33" s="81"/>
      <c r="C33" s="8"/>
      <c r="D33" s="9"/>
      <c r="E33" s="123" t="str">
        <f>IF(ISBLANK(A33),"",IF(B33=Hilfstabelle!$K$3,0,IF(ISBLANK(D33),C33*$B$12/100,D33)))</f>
        <v/>
      </c>
    </row>
    <row r="34" spans="1:5" x14ac:dyDescent="0.2">
      <c r="A34" s="80"/>
      <c r="B34" s="81"/>
      <c r="C34" s="8"/>
      <c r="D34" s="9"/>
      <c r="E34" s="123" t="str">
        <f>IF(ISBLANK(A34),"",IF(B34=Hilfstabelle!$K$3,0,IF(ISBLANK(D34),C34*$B$12/100,D34)))</f>
        <v/>
      </c>
    </row>
    <row r="35" spans="1:5" x14ac:dyDescent="0.2">
      <c r="A35" s="80"/>
      <c r="B35" s="81"/>
      <c r="C35" s="8"/>
      <c r="D35" s="9"/>
      <c r="E35" s="123" t="str">
        <f>IF(ISBLANK(A35),"",IF(B35=Hilfstabelle!$K$3,0,IF(ISBLANK(D35),C35*$B$12/100,D35)))</f>
        <v/>
      </c>
    </row>
    <row r="36" spans="1:5" x14ac:dyDescent="0.2">
      <c r="A36" s="80"/>
      <c r="B36" s="81"/>
      <c r="C36" s="8"/>
      <c r="D36" s="9"/>
      <c r="E36" s="123" t="str">
        <f>IF(ISBLANK(A36),"",IF(B36=Hilfstabelle!$K$3,0,IF(ISBLANK(D36),C36*$B$12/100,D36)))</f>
        <v/>
      </c>
    </row>
    <row r="37" spans="1:5" x14ac:dyDescent="0.2">
      <c r="A37" s="80"/>
      <c r="B37" s="81"/>
      <c r="C37" s="8"/>
      <c r="D37" s="9"/>
      <c r="E37" s="123" t="str">
        <f>IF(ISBLANK(A37),"",IF(B37=Hilfstabelle!$K$3,0,IF(ISBLANK(D37),C37*$B$12/100,D37)))</f>
        <v/>
      </c>
    </row>
    <row r="38" spans="1:5" x14ac:dyDescent="0.2">
      <c r="A38" s="80"/>
      <c r="B38" s="81"/>
      <c r="C38" s="8"/>
      <c r="D38" s="9"/>
      <c r="E38" s="123" t="str">
        <f>IF(ISBLANK(A38),"",IF(B38=Hilfstabelle!$K$3,0,IF(ISBLANK(D38),C38*$B$12/100,D38)))</f>
        <v/>
      </c>
    </row>
    <row r="39" spans="1:5" x14ac:dyDescent="0.2">
      <c r="A39" s="80"/>
      <c r="B39" s="81"/>
      <c r="C39" s="8"/>
      <c r="D39" s="9"/>
      <c r="E39" s="123" t="str">
        <f>IF(ISBLANK(A39),"",IF(B39=Hilfstabelle!$K$3,0,IF(ISBLANK(D39),C39*$B$12/100,D39)))</f>
        <v/>
      </c>
    </row>
    <row r="40" spans="1:5" x14ac:dyDescent="0.2">
      <c r="A40" s="80"/>
      <c r="B40" s="81"/>
      <c r="C40" s="8"/>
      <c r="D40" s="9"/>
      <c r="E40" s="123" t="str">
        <f>IF(ISBLANK(A40),"",IF(B40=Hilfstabelle!$K$3,0,IF(ISBLANK(D40),C40*$B$12/100,D40)))</f>
        <v/>
      </c>
    </row>
    <row r="41" spans="1:5" x14ac:dyDescent="0.2">
      <c r="A41" s="80"/>
      <c r="B41" s="81"/>
      <c r="C41" s="8"/>
      <c r="D41" s="9"/>
      <c r="E41" s="123" t="str">
        <f>IF(ISBLANK(A41),"",IF(B41=Hilfstabelle!$K$3,0,IF(ISBLANK(D41),C41*$B$12/100,D41)))</f>
        <v/>
      </c>
    </row>
    <row r="42" spans="1:5" x14ac:dyDescent="0.2">
      <c r="A42" s="80"/>
      <c r="B42" s="81"/>
      <c r="C42" s="8"/>
      <c r="D42" s="9"/>
      <c r="E42" s="123" t="str">
        <f>IF(ISBLANK(A42),"",IF(B42=Hilfstabelle!$K$3,0,IF(ISBLANK(D42),C42*$B$12/100,D42)))</f>
        <v/>
      </c>
    </row>
    <row r="43" spans="1:5" x14ac:dyDescent="0.2">
      <c r="A43" s="80"/>
      <c r="B43" s="81"/>
      <c r="C43" s="8"/>
      <c r="D43" s="9"/>
      <c r="E43" s="123" t="str">
        <f>IF(ISBLANK(A43),"",IF(B43=Hilfstabelle!$K$3,0,IF(ISBLANK(D43),C43*$B$12/100,D43)))</f>
        <v/>
      </c>
    </row>
    <row r="44" spans="1:5" x14ac:dyDescent="0.2">
      <c r="A44" s="80"/>
      <c r="B44" s="81"/>
      <c r="C44" s="8"/>
      <c r="D44" s="9"/>
      <c r="E44" s="123" t="str">
        <f>IF(ISBLANK(A44),"",IF(B44=Hilfstabelle!$K$3,0,IF(ISBLANK(D44),C44*$B$12/100,D44)))</f>
        <v/>
      </c>
    </row>
    <row r="45" spans="1:5" x14ac:dyDescent="0.2">
      <c r="A45" s="80"/>
      <c r="B45" s="81"/>
      <c r="C45" s="8"/>
      <c r="D45" s="9"/>
      <c r="E45" s="123" t="str">
        <f>IF(ISBLANK(A45),"",IF(B45=Hilfstabelle!$K$3,0,IF(ISBLANK(D45),C45*$B$12/100,D45)))</f>
        <v/>
      </c>
    </row>
    <row r="46" spans="1:5" x14ac:dyDescent="0.2">
      <c r="A46" s="80"/>
      <c r="B46" s="81"/>
      <c r="C46" s="8"/>
      <c r="D46" s="9"/>
      <c r="E46" s="123" t="str">
        <f>IF(ISBLANK(A46),"",IF(B46=Hilfstabelle!$K$3,0,IF(ISBLANK(D46),C46*$B$12/100,D46)))</f>
        <v/>
      </c>
    </row>
    <row r="47" spans="1:5" x14ac:dyDescent="0.2">
      <c r="A47" s="80"/>
      <c r="B47" s="81"/>
      <c r="C47" s="8"/>
      <c r="D47" s="9"/>
      <c r="E47" s="123" t="str">
        <f>IF(ISBLANK(A47),"",IF(B47=Hilfstabelle!$K$3,0,IF(ISBLANK(D47),C47*$B$12/100,D47)))</f>
        <v/>
      </c>
    </row>
    <row r="48" spans="1:5" x14ac:dyDescent="0.2">
      <c r="A48" s="80"/>
      <c r="B48" s="81"/>
      <c r="C48" s="8"/>
      <c r="D48" s="9"/>
      <c r="E48" s="123" t="str">
        <f>IF(ISBLANK(A48),"",IF(B48=Hilfstabelle!$K$3,0,IF(ISBLANK(D48),C48*$B$12/100,D48)))</f>
        <v/>
      </c>
    </row>
    <row r="49" spans="1:5" x14ac:dyDescent="0.2">
      <c r="A49" s="80"/>
      <c r="B49" s="81"/>
      <c r="C49" s="8"/>
      <c r="D49" s="9"/>
      <c r="E49" s="123" t="str">
        <f>IF(ISBLANK(A49),"",IF(B49=Hilfstabelle!$K$3,0,IF(ISBLANK(D49),C49*$B$12/100,D49)))</f>
        <v/>
      </c>
    </row>
    <row r="50" spans="1:5" x14ac:dyDescent="0.2">
      <c r="A50" s="80"/>
      <c r="B50" s="81"/>
      <c r="C50" s="8"/>
      <c r="D50" s="9"/>
      <c r="E50" s="123" t="str">
        <f>IF(ISBLANK(A50),"",IF(B50=Hilfstabelle!$K$3,0,IF(ISBLANK(D50),C50*$B$12/100,D50)))</f>
        <v/>
      </c>
    </row>
    <row r="51" spans="1:5" x14ac:dyDescent="0.2">
      <c r="A51" s="80"/>
      <c r="B51" s="81"/>
      <c r="C51" s="8"/>
      <c r="D51" s="9"/>
      <c r="E51" s="123" t="str">
        <f>IF(ISBLANK(A51),"",IF(B51=Hilfstabelle!$K$3,0,IF(ISBLANK(D51),C51*$B$12/100,D51)))</f>
        <v/>
      </c>
    </row>
    <row r="52" spans="1:5" x14ac:dyDescent="0.2">
      <c r="A52" s="80"/>
      <c r="B52" s="81"/>
      <c r="C52" s="8"/>
      <c r="D52" s="9"/>
      <c r="E52" s="123" t="str">
        <f>IF(ISBLANK(A52),"",IF(B52=Hilfstabelle!$K$3,0,IF(ISBLANK(D52),C52*$B$12/100,D52)))</f>
        <v/>
      </c>
    </row>
    <row r="53" spans="1:5" x14ac:dyDescent="0.2">
      <c r="A53" s="80"/>
      <c r="B53" s="79"/>
      <c r="C53" s="130"/>
      <c r="D53" s="9"/>
      <c r="E53" s="123" t="str">
        <f>IF(ISBLANK(A53),"",IF(B53=Hilfstabelle!$K$3,0,IF(ISBLANK(D53),C53*$B$12/100,D53)))</f>
        <v/>
      </c>
    </row>
    <row r="54" spans="1:5" x14ac:dyDescent="0.2">
      <c r="A54" s="80"/>
      <c r="B54" s="79"/>
      <c r="C54" s="131"/>
      <c r="D54" s="9"/>
      <c r="E54" s="123" t="str">
        <f>IF(ISBLANK(A54),"",IF(B54=Hilfstabelle!$K$3,0,IF(ISBLANK(D54),C54*$B$12/100,D54)))</f>
        <v/>
      </c>
    </row>
    <row r="55" spans="1:5" x14ac:dyDescent="0.2">
      <c r="A55" s="80"/>
      <c r="B55" s="79"/>
      <c r="C55" s="131"/>
      <c r="D55" s="9"/>
      <c r="E55" s="123" t="str">
        <f>IF(ISBLANK(A55),"",IF(B55=Hilfstabelle!$K$3,0,IF(ISBLANK(D55),C55*$B$12/100,D55)))</f>
        <v/>
      </c>
    </row>
    <row r="56" spans="1:5" x14ac:dyDescent="0.2">
      <c r="A56" s="80"/>
      <c r="B56" s="79"/>
      <c r="C56" s="131"/>
      <c r="D56" s="9"/>
      <c r="E56" s="123" t="str">
        <f>IF(ISBLANK(A56),"",IF(B56=Hilfstabelle!$K$3,0,IF(ISBLANK(D56),C56*$B$12/100,D56)))</f>
        <v/>
      </c>
    </row>
    <row r="57" spans="1:5" x14ac:dyDescent="0.2">
      <c r="A57" s="80"/>
      <c r="B57" s="79"/>
      <c r="C57" s="131"/>
      <c r="D57" s="9"/>
      <c r="E57" s="123" t="str">
        <f>IF(ISBLANK(A57),"",IF(B57=Hilfstabelle!$K$3,0,IF(ISBLANK(D57),C57*$B$12/100,D57)))</f>
        <v/>
      </c>
    </row>
    <row r="58" spans="1:5" x14ac:dyDescent="0.2">
      <c r="A58" s="80"/>
      <c r="B58" s="79"/>
      <c r="C58" s="131"/>
      <c r="D58" s="9"/>
      <c r="E58" s="123" t="str">
        <f>IF(ISBLANK(A58),"",IF(B58=Hilfstabelle!$K$3,0,IF(ISBLANK(D58),C58*$B$12/100,D58)))</f>
        <v/>
      </c>
    </row>
    <row r="59" spans="1:5" x14ac:dyDescent="0.2">
      <c r="A59" s="80"/>
      <c r="B59" s="79"/>
      <c r="C59" s="131"/>
      <c r="D59" s="9"/>
      <c r="E59" s="123" t="str">
        <f>IF(ISBLANK(A59),"",IF(B59=Hilfstabelle!$K$3,0,IF(ISBLANK(D59),C59*$B$12/100,D59)))</f>
        <v/>
      </c>
    </row>
    <row r="60" spans="1:5" x14ac:dyDescent="0.2">
      <c r="A60" s="80"/>
      <c r="B60" s="79"/>
      <c r="C60" s="131"/>
      <c r="D60" s="9"/>
      <c r="E60" s="123" t="str">
        <f>IF(ISBLANK(A60),"",IF(B60=Hilfstabelle!$K$3,0,IF(ISBLANK(D60),C60*$B$12/100,D60)))</f>
        <v/>
      </c>
    </row>
    <row r="61" spans="1:5" x14ac:dyDescent="0.2">
      <c r="A61" s="80"/>
      <c r="B61" s="79"/>
      <c r="C61" s="131"/>
      <c r="D61" s="9"/>
      <c r="E61" s="123" t="str">
        <f>IF(ISBLANK(A61),"",IF(B61=Hilfstabelle!$K$3,0,IF(ISBLANK(D61),C61*$B$12/100,D61)))</f>
        <v/>
      </c>
    </row>
    <row r="62" spans="1:5" x14ac:dyDescent="0.2">
      <c r="A62" s="80"/>
      <c r="B62" s="79"/>
      <c r="C62" s="131"/>
      <c r="D62" s="9"/>
      <c r="E62" s="123" t="str">
        <f>IF(ISBLANK(A62),"",IF(B62=Hilfstabelle!$K$3,0,IF(ISBLANK(D62),C62*$B$12/100,D62)))</f>
        <v/>
      </c>
    </row>
    <row r="63" spans="1:5" x14ac:dyDescent="0.2">
      <c r="A63" s="80"/>
      <c r="B63" s="79"/>
      <c r="C63" s="131"/>
      <c r="D63" s="9"/>
      <c r="E63" s="123" t="str">
        <f>IF(ISBLANK(A63),"",IF(B63=Hilfstabelle!$K$3,0,IF(ISBLANK(D63),C63*$B$12/100,D63)))</f>
        <v/>
      </c>
    </row>
    <row r="64" spans="1:5" x14ac:dyDescent="0.2">
      <c r="A64" s="80"/>
      <c r="B64" s="79"/>
      <c r="C64" s="131"/>
      <c r="D64" s="9"/>
      <c r="E64" s="123" t="str">
        <f>IF(ISBLANK(A64),"",IF(B64=Hilfstabelle!$K$3,0,IF(ISBLANK(D64),C64*$B$12/100,D64)))</f>
        <v/>
      </c>
    </row>
    <row r="65" spans="1:5" x14ac:dyDescent="0.2">
      <c r="A65" s="80"/>
      <c r="B65" s="79"/>
      <c r="C65" s="131"/>
      <c r="D65" s="9"/>
      <c r="E65" s="123" t="str">
        <f>IF(ISBLANK(A65),"",IF(B65=Hilfstabelle!$K$3,0,IF(ISBLANK(D65),C65*$B$12/100,D65)))</f>
        <v/>
      </c>
    </row>
    <row r="66" spans="1:5" x14ac:dyDescent="0.2">
      <c r="A66" s="80"/>
      <c r="B66" s="79"/>
      <c r="C66" s="131"/>
      <c r="D66" s="9"/>
      <c r="E66" s="123" t="str">
        <f>IF(ISBLANK(A66),"",IF(B66=Hilfstabelle!$K$3,0,IF(ISBLANK(D66),C66*$B$12/100,D66)))</f>
        <v/>
      </c>
    </row>
    <row r="67" spans="1:5" x14ac:dyDescent="0.2">
      <c r="A67" s="80"/>
      <c r="B67" s="79"/>
      <c r="C67" s="131"/>
      <c r="D67" s="9"/>
      <c r="E67" s="123" t="str">
        <f>IF(ISBLANK(A67),"",IF(B67=Hilfstabelle!$K$3,0,IF(ISBLANK(D67),C67*$B$12/100,D67)))</f>
        <v/>
      </c>
    </row>
    <row r="68" spans="1:5" x14ac:dyDescent="0.2">
      <c r="A68" s="80"/>
      <c r="B68" s="79"/>
      <c r="C68" s="131"/>
      <c r="D68" s="9"/>
      <c r="E68" s="123" t="str">
        <f>IF(ISBLANK(A68),"",IF(B68=Hilfstabelle!$K$3,0,IF(ISBLANK(D68),C68*$B$12/100,D68)))</f>
        <v/>
      </c>
    </row>
    <row r="69" spans="1:5" x14ac:dyDescent="0.2">
      <c r="A69" s="80"/>
      <c r="B69" s="79"/>
      <c r="C69" s="131"/>
      <c r="D69" s="9"/>
      <c r="E69" s="123" t="str">
        <f>IF(ISBLANK(A69),"",IF(B69=Hilfstabelle!$K$3,0,IF(ISBLANK(D69),C69*$B$12/100,D69)))</f>
        <v/>
      </c>
    </row>
    <row r="70" spans="1:5" x14ac:dyDescent="0.2">
      <c r="A70" s="80"/>
      <c r="B70" s="79"/>
      <c r="C70" s="131"/>
      <c r="D70" s="9"/>
      <c r="E70" s="123" t="str">
        <f>IF(ISBLANK(A70),"",IF(B70=Hilfstabelle!$K$3,0,IF(ISBLANK(D70),C70*$B$12/100,D70)))</f>
        <v/>
      </c>
    </row>
    <row r="71" spans="1:5" x14ac:dyDescent="0.2">
      <c r="A71" s="80"/>
      <c r="B71" s="79"/>
      <c r="C71" s="131"/>
      <c r="D71" s="9"/>
      <c r="E71" s="123" t="str">
        <f>IF(ISBLANK(A71),"",IF(B71=Hilfstabelle!$K$3,0,IF(ISBLANK(D71),C71*$B$12/100,D71)))</f>
        <v/>
      </c>
    </row>
    <row r="72" spans="1:5" x14ac:dyDescent="0.2">
      <c r="A72" s="80"/>
      <c r="B72" s="79"/>
      <c r="C72" s="131"/>
      <c r="D72" s="9"/>
      <c r="E72" s="123" t="str">
        <f>IF(ISBLANK(A72),"",IF(B72=Hilfstabelle!$K$3,0,IF(ISBLANK(D72),C72*$B$12/100,D72)))</f>
        <v/>
      </c>
    </row>
    <row r="73" spans="1:5" x14ac:dyDescent="0.2">
      <c r="A73" s="80"/>
      <c r="B73" s="79"/>
      <c r="C73" s="131"/>
      <c r="D73" s="9"/>
      <c r="E73" s="123" t="str">
        <f>IF(ISBLANK(A73),"",IF(B73=Hilfstabelle!$K$3,0,IF(ISBLANK(D73),C73*$B$12/100,D73)))</f>
        <v/>
      </c>
    </row>
    <row r="74" spans="1:5" x14ac:dyDescent="0.2">
      <c r="A74" s="80"/>
      <c r="B74" s="79"/>
      <c r="C74" s="131"/>
      <c r="D74" s="9"/>
      <c r="E74" s="123" t="str">
        <f>IF(ISBLANK(A74),"",IF(B74=Hilfstabelle!$K$3,0,IF(ISBLANK(D74),C74*$B$12/100,D74)))</f>
        <v/>
      </c>
    </row>
    <row r="75" spans="1:5" x14ac:dyDescent="0.2">
      <c r="A75" s="80"/>
      <c r="B75" s="79"/>
      <c r="C75" s="131"/>
      <c r="D75" s="9"/>
      <c r="E75" s="123" t="str">
        <f>IF(ISBLANK(A75),"",IF(B75=Hilfstabelle!$K$3,0,IF(ISBLANK(D75),C75*$B$12/100,D75)))</f>
        <v/>
      </c>
    </row>
    <row r="76" spans="1:5" x14ac:dyDescent="0.2">
      <c r="A76" s="80"/>
      <c r="B76" s="79"/>
      <c r="C76" s="131"/>
      <c r="D76" s="9"/>
      <c r="E76" s="123" t="str">
        <f>IF(ISBLANK(A76),"",IF(B76=Hilfstabelle!$K$3,0,IF(ISBLANK(D76),C76*$B$12/100,D76)))</f>
        <v/>
      </c>
    </row>
    <row r="77" spans="1:5" x14ac:dyDescent="0.2">
      <c r="A77" s="80"/>
      <c r="B77" s="79"/>
      <c r="C77" s="131"/>
      <c r="D77" s="9"/>
      <c r="E77" s="123" t="str">
        <f>IF(ISBLANK(A77),"",IF(B77=Hilfstabelle!$K$3,0,IF(ISBLANK(D77),C77*$B$12/100,D77)))</f>
        <v/>
      </c>
    </row>
    <row r="78" spans="1:5" x14ac:dyDescent="0.2">
      <c r="A78" s="80"/>
      <c r="B78" s="79"/>
      <c r="C78" s="131"/>
      <c r="D78" s="9"/>
      <c r="E78" s="123" t="str">
        <f>IF(ISBLANK(A78),"",IF(B78=Hilfstabelle!$K$3,0,IF(ISBLANK(D78),C78*$B$12/100,D78)))</f>
        <v/>
      </c>
    </row>
    <row r="79" spans="1:5" x14ac:dyDescent="0.2">
      <c r="A79" s="80"/>
      <c r="B79" s="79"/>
      <c r="C79" s="131"/>
      <c r="D79" s="9"/>
      <c r="E79" s="123" t="str">
        <f>IF(ISBLANK(A79),"",IF(B79=Hilfstabelle!$K$3,0,IF(ISBLANK(D79),C79*$B$12/100,D79)))</f>
        <v/>
      </c>
    </row>
    <row r="80" spans="1:5" x14ac:dyDescent="0.2">
      <c r="A80" s="80"/>
      <c r="B80" s="79"/>
      <c r="C80" s="131"/>
      <c r="D80" s="9"/>
      <c r="E80" s="123" t="str">
        <f>IF(ISBLANK(A80),"",IF(B80=Hilfstabelle!$K$3,0,IF(ISBLANK(D80),C80*$B$12/100,D80)))</f>
        <v/>
      </c>
    </row>
    <row r="81" spans="1:5" x14ac:dyDescent="0.2">
      <c r="A81" s="80"/>
      <c r="B81" s="79"/>
      <c r="C81" s="131"/>
      <c r="D81" s="9"/>
      <c r="E81" s="123" t="str">
        <f>IF(ISBLANK(A81),"",IF(B81=Hilfstabelle!$K$3,0,IF(ISBLANK(D81),C81*$B$12/100,D81)))</f>
        <v/>
      </c>
    </row>
    <row r="82" spans="1:5" x14ac:dyDescent="0.2">
      <c r="A82" s="80"/>
      <c r="B82" s="79"/>
      <c r="C82" s="131"/>
      <c r="D82" s="9"/>
      <c r="E82" s="123" t="str">
        <f>IF(ISBLANK(A82),"",IF(B82=Hilfstabelle!$K$3,0,IF(ISBLANK(D82),C82*$B$12/100,D82)))</f>
        <v/>
      </c>
    </row>
    <row r="83" spans="1:5" x14ac:dyDescent="0.2">
      <c r="A83" s="80"/>
      <c r="B83" s="79"/>
      <c r="C83" s="131"/>
      <c r="D83" s="9"/>
      <c r="E83" s="123" t="str">
        <f>IF(ISBLANK(A83),"",IF(B83=Hilfstabelle!$K$3,0,IF(ISBLANK(D83),C83*$B$12/100,D83)))</f>
        <v/>
      </c>
    </row>
    <row r="84" spans="1:5" x14ac:dyDescent="0.2">
      <c r="A84" s="80"/>
      <c r="B84" s="79"/>
      <c r="C84" s="131"/>
      <c r="D84" s="9"/>
      <c r="E84" s="123" t="str">
        <f>IF(ISBLANK(A84),"",IF(B84=Hilfstabelle!$K$3,0,IF(ISBLANK(D84),C84*$B$12/100,D84)))</f>
        <v/>
      </c>
    </row>
    <row r="85" spans="1:5" x14ac:dyDescent="0.2">
      <c r="A85" s="80"/>
      <c r="B85" s="79"/>
      <c r="C85" s="131"/>
      <c r="D85" s="9"/>
      <c r="E85" s="123" t="str">
        <f>IF(ISBLANK(A85),"",IF(B85=Hilfstabelle!$K$3,0,IF(ISBLANK(D85),C85*$B$12/100,D85)))</f>
        <v/>
      </c>
    </row>
    <row r="86" spans="1:5" x14ac:dyDescent="0.2">
      <c r="A86" s="80"/>
      <c r="B86" s="79"/>
      <c r="C86" s="131"/>
      <c r="D86" s="9"/>
      <c r="E86" s="123" t="str">
        <f>IF(ISBLANK(A86),"",IF(B86=Hilfstabelle!$K$3,0,IF(ISBLANK(D86),C86*$B$12/100,D86)))</f>
        <v/>
      </c>
    </row>
    <row r="87" spans="1:5" x14ac:dyDescent="0.2">
      <c r="A87" s="80"/>
      <c r="B87" s="79"/>
      <c r="C87" s="131"/>
      <c r="D87" s="9"/>
      <c r="E87" s="123" t="str">
        <f>IF(ISBLANK(A87),"",IF(B87=Hilfstabelle!$K$3,0,IF(ISBLANK(D87),C87*$B$12/100,D87)))</f>
        <v/>
      </c>
    </row>
    <row r="88" spans="1:5" x14ac:dyDescent="0.2">
      <c r="A88" s="80"/>
      <c r="B88" s="79"/>
      <c r="C88" s="131"/>
      <c r="D88" s="9"/>
      <c r="E88" s="123" t="str">
        <f>IF(ISBLANK(A88),"",IF(B88=Hilfstabelle!$K$3,0,IF(ISBLANK(D88),C88*$B$12/100,D88)))</f>
        <v/>
      </c>
    </row>
    <row r="89" spans="1:5" x14ac:dyDescent="0.2">
      <c r="A89" s="80"/>
      <c r="B89" s="79"/>
      <c r="C89" s="131"/>
      <c r="D89" s="9"/>
      <c r="E89" s="123" t="str">
        <f>IF(ISBLANK(A89),"",IF(B89=Hilfstabelle!$K$3,0,IF(ISBLANK(D89),C89*$B$12/100,D89)))</f>
        <v/>
      </c>
    </row>
    <row r="90" spans="1:5" x14ac:dyDescent="0.2">
      <c r="A90" s="80"/>
      <c r="B90" s="79"/>
      <c r="C90" s="131"/>
      <c r="D90" s="9"/>
      <c r="E90" s="123" t="str">
        <f>IF(ISBLANK(A90),"",IF(B90=Hilfstabelle!$K$3,0,IF(ISBLANK(D90),C90*$B$12/100,D90)))</f>
        <v/>
      </c>
    </row>
    <row r="91" spans="1:5" x14ac:dyDescent="0.2">
      <c r="A91" s="80"/>
      <c r="B91" s="79"/>
      <c r="C91" s="131"/>
      <c r="D91" s="9"/>
      <c r="E91" s="123" t="str">
        <f>IF(ISBLANK(A91),"",IF(B91=Hilfstabelle!$K$3,0,IF(ISBLANK(D91),C91*$B$12/100,D91)))</f>
        <v/>
      </c>
    </row>
    <row r="92" spans="1:5" x14ac:dyDescent="0.2">
      <c r="A92" s="80"/>
      <c r="B92" s="79"/>
      <c r="C92" s="131"/>
      <c r="D92" s="9"/>
      <c r="E92" s="123" t="str">
        <f>IF(ISBLANK(A92),"",IF(B92=Hilfstabelle!$K$3,0,IF(ISBLANK(D92),C92*$B$12/100,D92)))</f>
        <v/>
      </c>
    </row>
    <row r="93" spans="1:5" x14ac:dyDescent="0.2">
      <c r="A93" s="80"/>
      <c r="B93" s="79"/>
      <c r="C93" s="131"/>
      <c r="D93" s="9"/>
      <c r="E93" s="123" t="str">
        <f>IF(ISBLANK(A93),"",IF(B93=Hilfstabelle!$K$3,0,IF(ISBLANK(D93),C93*$B$12/100,D93)))</f>
        <v/>
      </c>
    </row>
    <row r="94" spans="1:5" x14ac:dyDescent="0.2">
      <c r="A94" s="80"/>
      <c r="B94" s="79"/>
      <c r="C94" s="131"/>
      <c r="D94" s="9"/>
      <c r="E94" s="123" t="str">
        <f>IF(ISBLANK(A94),"",IF(B94=Hilfstabelle!$K$3,0,IF(ISBLANK(D94),C94*$B$12/100,D94)))</f>
        <v/>
      </c>
    </row>
    <row r="95" spans="1:5" x14ac:dyDescent="0.2">
      <c r="A95" s="80"/>
      <c r="B95" s="79"/>
      <c r="C95" s="131"/>
      <c r="D95" s="9"/>
      <c r="E95" s="123" t="str">
        <f>IF(ISBLANK(A95),"",IF(B95=Hilfstabelle!$K$3,0,IF(ISBLANK(D95),C95*$B$12/100,D95)))</f>
        <v/>
      </c>
    </row>
    <row r="96" spans="1:5" x14ac:dyDescent="0.2">
      <c r="A96" s="80"/>
      <c r="B96" s="79"/>
      <c r="C96" s="131"/>
      <c r="D96" s="9"/>
      <c r="E96" s="123" t="str">
        <f>IF(ISBLANK(A96),"",IF(B96=Hilfstabelle!$K$3,0,IF(ISBLANK(D96),C96*$B$12/100,D96)))</f>
        <v/>
      </c>
    </row>
    <row r="97" spans="1:5" x14ac:dyDescent="0.2">
      <c r="A97" s="80"/>
      <c r="B97" s="79"/>
      <c r="C97" s="131"/>
      <c r="D97" s="9"/>
      <c r="E97" s="123" t="str">
        <f>IF(ISBLANK(A97),"",IF(B97=Hilfstabelle!$K$3,0,IF(ISBLANK(D97),C97*$B$12/100,D97)))</f>
        <v/>
      </c>
    </row>
    <row r="98" spans="1:5" x14ac:dyDescent="0.2">
      <c r="A98" s="80"/>
      <c r="B98" s="79"/>
      <c r="C98" s="131"/>
      <c r="D98" s="9"/>
      <c r="E98" s="123" t="str">
        <f>IF(ISBLANK(A98),"",IF(B98=Hilfstabelle!$K$3,0,IF(ISBLANK(D98),C98*$B$12/100,D98)))</f>
        <v/>
      </c>
    </row>
    <row r="99" spans="1:5" x14ac:dyDescent="0.2">
      <c r="A99" s="80"/>
      <c r="B99" s="79"/>
      <c r="C99" s="131"/>
      <c r="D99" s="9"/>
      <c r="E99" s="123" t="str">
        <f>IF(ISBLANK(A99),"",IF(B99=Hilfstabelle!$K$3,0,IF(ISBLANK(D99),C99*$B$12/100,D99)))</f>
        <v/>
      </c>
    </row>
    <row r="100" spans="1:5" x14ac:dyDescent="0.2">
      <c r="A100" s="80"/>
      <c r="B100" s="79"/>
      <c r="C100" s="131"/>
      <c r="D100" s="9"/>
      <c r="E100" s="123" t="str">
        <f>IF(ISBLANK(A100),"",IF(B100=Hilfstabelle!$K$3,0,IF(ISBLANK(D100),C100*$B$12/100,D100)))</f>
        <v/>
      </c>
    </row>
    <row r="101" spans="1:5" x14ac:dyDescent="0.2">
      <c r="A101" s="80"/>
      <c r="B101" s="79"/>
      <c r="C101" s="131"/>
      <c r="D101" s="9"/>
      <c r="E101" s="123" t="str">
        <f>IF(ISBLANK(A101),"",IF(B101=Hilfstabelle!$K$3,0,IF(ISBLANK(D101),C101*$B$12/100,D101)))</f>
        <v/>
      </c>
    </row>
    <row r="102" spans="1:5" x14ac:dyDescent="0.2">
      <c r="A102" s="80"/>
      <c r="B102" s="79"/>
      <c r="C102" s="131"/>
      <c r="D102" s="9"/>
      <c r="E102" s="123" t="str">
        <f>IF(ISBLANK(A102),"",IF(B102=Hilfstabelle!$K$3,0,IF(ISBLANK(D102),C102*$B$12/100,D102)))</f>
        <v/>
      </c>
    </row>
    <row r="103" spans="1:5" x14ac:dyDescent="0.2">
      <c r="A103" s="80"/>
      <c r="B103" s="79"/>
      <c r="C103" s="131"/>
      <c r="D103" s="9"/>
      <c r="E103" s="123" t="str">
        <f>IF(ISBLANK(A103),"",IF(B103=Hilfstabelle!$K$3,0,IF(ISBLANK(D103),C103*$B$12/100,D103)))</f>
        <v/>
      </c>
    </row>
    <row r="104" spans="1:5" x14ac:dyDescent="0.2">
      <c r="A104" s="80"/>
      <c r="B104" s="79"/>
      <c r="C104" s="131"/>
      <c r="D104" s="9"/>
      <c r="E104" s="123" t="str">
        <f>IF(ISBLANK(A104),"",IF(B104=Hilfstabelle!$K$3,0,IF(ISBLANK(D104),C104*$B$12/100,D104)))</f>
        <v/>
      </c>
    </row>
    <row r="105" spans="1:5" x14ac:dyDescent="0.2">
      <c r="A105" s="80"/>
      <c r="B105" s="79"/>
      <c r="C105" s="131"/>
      <c r="D105" s="9"/>
      <c r="E105" s="123" t="str">
        <f>IF(ISBLANK(A105),"",IF(B105=Hilfstabelle!$K$3,0,IF(ISBLANK(D105),C105*$B$12/100,D105)))</f>
        <v/>
      </c>
    </row>
    <row r="106" spans="1:5" x14ac:dyDescent="0.2">
      <c r="A106" s="80"/>
      <c r="B106" s="79"/>
      <c r="C106" s="131"/>
      <c r="D106" s="9"/>
      <c r="E106" s="123" t="str">
        <f>IF(ISBLANK(A106),"",IF(B106=Hilfstabelle!$K$3,0,IF(ISBLANK(D106),C106*$B$12/100,D106)))</f>
        <v/>
      </c>
    </row>
    <row r="107" spans="1:5" x14ac:dyDescent="0.2">
      <c r="A107" s="80"/>
      <c r="B107" s="79"/>
      <c r="C107" s="131"/>
      <c r="D107" s="9"/>
      <c r="E107" s="123" t="str">
        <f>IF(ISBLANK(A107),"",IF(B107=Hilfstabelle!$K$3,0,IF(ISBLANK(D107),C107*$B$12/100,D107)))</f>
        <v/>
      </c>
    </row>
    <row r="108" spans="1:5" x14ac:dyDescent="0.2">
      <c r="A108" s="80"/>
      <c r="B108" s="79"/>
      <c r="C108" s="131"/>
      <c r="D108" s="9"/>
      <c r="E108" s="123" t="str">
        <f>IF(ISBLANK(A108),"",IF(B108=Hilfstabelle!$K$3,0,IF(ISBLANK(D108),C108*$B$12/100,D108)))</f>
        <v/>
      </c>
    </row>
    <row r="109" spans="1:5" x14ac:dyDescent="0.2">
      <c r="A109" s="80"/>
      <c r="B109" s="79"/>
      <c r="C109" s="131"/>
      <c r="D109" s="9"/>
      <c r="E109" s="123" t="str">
        <f>IF(ISBLANK(A109),"",IF(B109=Hilfstabelle!$K$3,0,IF(ISBLANK(D109),C109*$B$12/100,D109)))</f>
        <v/>
      </c>
    </row>
    <row r="110" spans="1:5" x14ac:dyDescent="0.2">
      <c r="A110" s="80"/>
      <c r="B110" s="79"/>
      <c r="C110" s="131"/>
      <c r="D110" s="9"/>
      <c r="E110" s="123" t="str">
        <f>IF(ISBLANK(A110),"",IF(B110=Hilfstabelle!$K$3,0,IF(ISBLANK(D110),C110*$B$12/100,D110)))</f>
        <v/>
      </c>
    </row>
    <row r="111" spans="1:5" x14ac:dyDescent="0.2">
      <c r="A111" s="80"/>
      <c r="B111" s="79"/>
      <c r="C111" s="131"/>
      <c r="D111" s="9"/>
      <c r="E111" s="123" t="str">
        <f>IF(ISBLANK(A111),"",IF(B111=Hilfstabelle!$K$3,0,IF(ISBLANK(D111),C111*$B$12/100,D111)))</f>
        <v/>
      </c>
    </row>
    <row r="112" spans="1:5" x14ac:dyDescent="0.2">
      <c r="A112" s="80"/>
      <c r="B112" s="79"/>
      <c r="C112" s="131"/>
      <c r="D112" s="9"/>
      <c r="E112" s="123" t="str">
        <f>IF(ISBLANK(A112),"",IF(B112=Hilfstabelle!$K$3,0,IF(ISBLANK(D112),C112*$B$12/100,D112)))</f>
        <v/>
      </c>
    </row>
    <row r="113" spans="1:5" x14ac:dyDescent="0.2">
      <c r="A113" s="80"/>
      <c r="B113" s="79"/>
      <c r="C113" s="131"/>
      <c r="D113" s="9"/>
      <c r="E113" s="123" t="str">
        <f>IF(ISBLANK(A113),"",IF(B113=Hilfstabelle!$K$3,0,IF(ISBLANK(D113),C113*$B$12/100,D113)))</f>
        <v/>
      </c>
    </row>
    <row r="114" spans="1:5" x14ac:dyDescent="0.2">
      <c r="A114" s="80"/>
      <c r="B114" s="79"/>
      <c r="C114" s="131"/>
      <c r="D114" s="9"/>
      <c r="E114" s="123" t="str">
        <f>IF(ISBLANK(A114),"",IF(B114=Hilfstabelle!$K$3,0,IF(ISBLANK(D114),C114*$B$12/100,D114)))</f>
        <v/>
      </c>
    </row>
    <row r="115" spans="1:5" x14ac:dyDescent="0.2">
      <c r="A115" s="80"/>
      <c r="B115" s="79"/>
      <c r="C115" s="131"/>
      <c r="D115" s="9"/>
      <c r="E115" s="123" t="str">
        <f>IF(ISBLANK(A115),"",IF(B115=Hilfstabelle!$K$3,0,IF(ISBLANK(D115),C115*$B$12/100,D115)))</f>
        <v/>
      </c>
    </row>
    <row r="116" spans="1:5" x14ac:dyDescent="0.2">
      <c r="A116" s="80"/>
      <c r="B116" s="79"/>
      <c r="C116" s="131"/>
      <c r="D116" s="9"/>
      <c r="E116" s="123" t="str">
        <f>IF(ISBLANK(A116),"",IF(B116=Hilfstabelle!$K$3,0,IF(ISBLANK(D116),C116*$B$12/100,D116)))</f>
        <v/>
      </c>
    </row>
    <row r="117" spans="1:5" x14ac:dyDescent="0.2">
      <c r="A117" s="80"/>
      <c r="B117" s="79"/>
      <c r="C117" s="131"/>
      <c r="D117" s="9"/>
      <c r="E117" s="123" t="str">
        <f>IF(ISBLANK(A117),"",IF(B117=Hilfstabelle!$K$3,0,IF(ISBLANK(D117),C117*$B$12/100,D117)))</f>
        <v/>
      </c>
    </row>
    <row r="118" spans="1:5" x14ac:dyDescent="0.2">
      <c r="A118" s="80"/>
      <c r="B118" s="79"/>
      <c r="C118" s="131"/>
      <c r="D118" s="9"/>
      <c r="E118" s="123" t="str">
        <f>IF(ISBLANK(A118),"",IF(B118=Hilfstabelle!$K$3,0,IF(ISBLANK(D118),C118*$B$12/100,D118)))</f>
        <v/>
      </c>
    </row>
    <row r="119" spans="1:5" x14ac:dyDescent="0.2">
      <c r="A119" s="80"/>
      <c r="B119" s="79"/>
      <c r="C119" s="131"/>
      <c r="D119" s="9"/>
      <c r="E119" s="123" t="str">
        <f>IF(ISBLANK(A119),"",IF(B119=Hilfstabelle!$K$3,0,IF(ISBLANK(D119),C119*$B$12/100,D119)))</f>
        <v/>
      </c>
    </row>
    <row r="120" spans="1:5" x14ac:dyDescent="0.2">
      <c r="A120" s="80"/>
      <c r="B120" s="79"/>
      <c r="C120" s="131"/>
      <c r="D120" s="9"/>
      <c r="E120" s="123" t="str">
        <f>IF(ISBLANK(A120),"",IF(B120=Hilfstabelle!$K$3,0,IF(ISBLANK(D120),C120*$B$12/100,D120)))</f>
        <v/>
      </c>
    </row>
    <row r="121" spans="1:5" x14ac:dyDescent="0.2">
      <c r="A121" s="80"/>
      <c r="B121" s="79"/>
      <c r="C121" s="131"/>
      <c r="D121" s="9"/>
      <c r="E121" s="123" t="str">
        <f>IF(ISBLANK(A121),"",IF(B121=Hilfstabelle!$K$3,0,IF(ISBLANK(D121),C121*$B$12/100,D121)))</f>
        <v/>
      </c>
    </row>
    <row r="122" spans="1:5" x14ac:dyDescent="0.2">
      <c r="A122" s="80"/>
      <c r="B122" s="79"/>
      <c r="C122" s="131"/>
      <c r="D122" s="9"/>
      <c r="E122" s="123" t="str">
        <f>IF(ISBLANK(A122),"",IF(B122=Hilfstabelle!$K$3,0,IF(ISBLANK(D122),C122*$B$12/100,D122)))</f>
        <v/>
      </c>
    </row>
    <row r="123" spans="1:5" x14ac:dyDescent="0.2">
      <c r="A123" s="80"/>
      <c r="B123" s="79"/>
      <c r="C123" s="131"/>
      <c r="D123" s="9"/>
      <c r="E123" s="123" t="str">
        <f>IF(ISBLANK(A123),"",IF(B123=Hilfstabelle!$K$3,0,IF(ISBLANK(D123),C123*$B$12/100,D123)))</f>
        <v/>
      </c>
    </row>
    <row r="124" spans="1:5" x14ac:dyDescent="0.2">
      <c r="A124" s="80"/>
      <c r="B124" s="79"/>
      <c r="C124" s="131"/>
      <c r="D124" s="9"/>
      <c r="E124" s="123" t="str">
        <f>IF(ISBLANK(A124),"",IF(B124=Hilfstabelle!$K$3,0,IF(ISBLANK(D124),C124*$B$12/100,D124)))</f>
        <v/>
      </c>
    </row>
    <row r="125" spans="1:5" x14ac:dyDescent="0.2">
      <c r="A125" s="80"/>
      <c r="B125" s="79"/>
      <c r="C125" s="131"/>
      <c r="D125" s="9"/>
      <c r="E125" s="123" t="str">
        <f>IF(ISBLANK(A125),"",IF(B125=Hilfstabelle!$K$3,0,IF(ISBLANK(D125),C125*$B$12/100,D125)))</f>
        <v/>
      </c>
    </row>
    <row r="126" spans="1:5" x14ac:dyDescent="0.2">
      <c r="A126" s="80"/>
      <c r="B126" s="79"/>
      <c r="C126" s="131"/>
      <c r="D126" s="9"/>
      <c r="E126" s="123" t="str">
        <f>IF(ISBLANK(A126),"",IF(B126=Hilfstabelle!$K$3,0,IF(ISBLANK(D126),C126*$B$12/100,D126)))</f>
        <v/>
      </c>
    </row>
    <row r="127" spans="1:5" x14ac:dyDescent="0.2">
      <c r="A127" s="80"/>
      <c r="B127" s="79"/>
      <c r="C127" s="131"/>
      <c r="D127" s="9"/>
      <c r="E127" s="123" t="str">
        <f>IF(ISBLANK(A127),"",IF(B127=Hilfstabelle!$K$3,0,IF(ISBLANK(D127),C127*$B$12/100,D127)))</f>
        <v/>
      </c>
    </row>
    <row r="128" spans="1:5" x14ac:dyDescent="0.2">
      <c r="A128" s="80"/>
      <c r="B128" s="79"/>
      <c r="C128" s="131"/>
      <c r="D128" s="9"/>
      <c r="E128" s="123" t="str">
        <f>IF(ISBLANK(A128),"",IF(B128=Hilfstabelle!$K$3,0,IF(ISBLANK(D128),C128*$B$12/100,D128)))</f>
        <v/>
      </c>
    </row>
    <row r="129" spans="1:5" x14ac:dyDescent="0.2">
      <c r="A129" s="80"/>
      <c r="B129" s="79"/>
      <c r="C129" s="131"/>
      <c r="D129" s="9"/>
      <c r="E129" s="123" t="str">
        <f>IF(ISBLANK(A129),"",IF(B129=Hilfstabelle!$K$3,0,IF(ISBLANK(D129),C129*$B$12/100,D129)))</f>
        <v/>
      </c>
    </row>
    <row r="130" spans="1:5" x14ac:dyDescent="0.2">
      <c r="A130" s="80"/>
      <c r="B130" s="79"/>
      <c r="C130" s="131"/>
      <c r="D130" s="9"/>
      <c r="E130" s="123" t="str">
        <f>IF(ISBLANK(A130),"",IF(B130=Hilfstabelle!$K$3,0,IF(ISBLANK(D130),C130*$B$12/100,D130)))</f>
        <v/>
      </c>
    </row>
    <row r="131" spans="1:5" x14ac:dyDescent="0.2">
      <c r="A131" s="80"/>
      <c r="B131" s="79"/>
      <c r="C131" s="131"/>
      <c r="D131" s="9"/>
      <c r="E131" s="123" t="str">
        <f>IF(ISBLANK(A131),"",IF(B131=Hilfstabelle!$K$3,0,IF(ISBLANK(D131),C131*$B$12/100,D131)))</f>
        <v/>
      </c>
    </row>
    <row r="132" spans="1:5" x14ac:dyDescent="0.2">
      <c r="A132" s="80"/>
      <c r="B132" s="79"/>
      <c r="C132" s="131"/>
      <c r="D132" s="9"/>
      <c r="E132" s="123" t="str">
        <f>IF(ISBLANK(A132),"",IF(B132=Hilfstabelle!$K$3,0,IF(ISBLANK(D132),C132*$B$12/100,D132)))</f>
        <v/>
      </c>
    </row>
    <row r="133" spans="1:5" x14ac:dyDescent="0.2">
      <c r="A133" s="80"/>
      <c r="B133" s="79"/>
      <c r="C133" s="131"/>
      <c r="D133" s="9"/>
      <c r="E133" s="123" t="str">
        <f>IF(ISBLANK(A133),"",IF(B133=Hilfstabelle!$K$3,0,IF(ISBLANK(D133),C133*$B$12/100,D133)))</f>
        <v/>
      </c>
    </row>
    <row r="134" spans="1:5" x14ac:dyDescent="0.2">
      <c r="A134" s="80"/>
      <c r="B134" s="79"/>
      <c r="C134" s="131"/>
      <c r="D134" s="9"/>
      <c r="E134" s="123" t="str">
        <f>IF(ISBLANK(A134),"",IF(B134=Hilfstabelle!$K$3,0,IF(ISBLANK(D134),C134*$B$12/100,D134)))</f>
        <v/>
      </c>
    </row>
    <row r="135" spans="1:5" x14ac:dyDescent="0.2">
      <c r="A135" s="80"/>
      <c r="B135" s="79"/>
      <c r="C135" s="131"/>
      <c r="D135" s="9"/>
      <c r="E135" s="123" t="str">
        <f>IF(ISBLANK(A135),"",IF(B135=Hilfstabelle!$K$3,0,IF(ISBLANK(D135),C135*$B$12/100,D135)))</f>
        <v/>
      </c>
    </row>
    <row r="136" spans="1:5" x14ac:dyDescent="0.2">
      <c r="A136" s="80"/>
      <c r="B136" s="79"/>
      <c r="C136" s="131"/>
      <c r="D136" s="9"/>
      <c r="E136" s="123" t="str">
        <f>IF(ISBLANK(A136),"",IF(B136=Hilfstabelle!$K$3,0,IF(ISBLANK(D136),C136*$B$12/100,D136)))</f>
        <v/>
      </c>
    </row>
    <row r="137" spans="1:5" x14ac:dyDescent="0.2">
      <c r="A137" s="80"/>
      <c r="B137" s="79"/>
      <c r="C137" s="131"/>
      <c r="D137" s="9"/>
      <c r="E137" s="123" t="str">
        <f>IF(ISBLANK(A137),"",IF(B137=Hilfstabelle!$K$3,0,IF(ISBLANK(D137),C137*$B$12/100,D137)))</f>
        <v/>
      </c>
    </row>
    <row r="138" spans="1:5" x14ac:dyDescent="0.2">
      <c r="A138" s="80"/>
      <c r="B138" s="79"/>
      <c r="C138" s="131"/>
      <c r="D138" s="9"/>
      <c r="E138" s="123" t="str">
        <f>IF(ISBLANK(A138),"",IF(B138=Hilfstabelle!$K$3,0,IF(ISBLANK(D138),C138*$B$12/100,D138)))</f>
        <v/>
      </c>
    </row>
    <row r="139" spans="1:5" x14ac:dyDescent="0.2">
      <c r="A139" s="80"/>
      <c r="B139" s="79"/>
      <c r="C139" s="131"/>
      <c r="D139" s="9"/>
      <c r="E139" s="123" t="str">
        <f>IF(ISBLANK(A139),"",IF(B139=Hilfstabelle!$K$3,0,IF(ISBLANK(D139),C139*$B$12/100,D139)))</f>
        <v/>
      </c>
    </row>
    <row r="140" spans="1:5" x14ac:dyDescent="0.2">
      <c r="A140" s="80"/>
      <c r="B140" s="79"/>
      <c r="C140" s="131"/>
      <c r="D140" s="9"/>
      <c r="E140" s="123" t="str">
        <f>IF(ISBLANK(A140),"",IF(B140=Hilfstabelle!$K$3,0,IF(ISBLANK(D140),C140*$B$12/100,D140)))</f>
        <v/>
      </c>
    </row>
    <row r="141" spans="1:5" x14ac:dyDescent="0.2">
      <c r="A141" s="80"/>
      <c r="B141" s="79"/>
      <c r="C141" s="131"/>
      <c r="D141" s="9"/>
      <c r="E141" s="123" t="str">
        <f>IF(ISBLANK(A141),"",IF(B141=Hilfstabelle!$K$3,0,IF(ISBLANK(D141),C141*$B$12/100,D141)))</f>
        <v/>
      </c>
    </row>
    <row r="142" spans="1:5" x14ac:dyDescent="0.2">
      <c r="A142" s="80"/>
      <c r="B142" s="79"/>
      <c r="C142" s="131"/>
      <c r="D142" s="9"/>
      <c r="E142" s="123" t="str">
        <f>IF(ISBLANK(A142),"",IF(B142=Hilfstabelle!$K$3,0,IF(ISBLANK(D142),C142*$B$12/100,D142)))</f>
        <v/>
      </c>
    </row>
    <row r="143" spans="1:5" x14ac:dyDescent="0.2">
      <c r="A143" s="80"/>
      <c r="B143" s="79"/>
      <c r="C143" s="131"/>
      <c r="D143" s="9"/>
      <c r="E143" s="123" t="str">
        <f>IF(ISBLANK(A143),"",IF(B143=Hilfstabelle!$K$3,0,IF(ISBLANK(D143),C143*$B$12/100,D143)))</f>
        <v/>
      </c>
    </row>
    <row r="144" spans="1:5" x14ac:dyDescent="0.2">
      <c r="A144" s="80"/>
      <c r="B144" s="79"/>
      <c r="C144" s="131"/>
      <c r="D144" s="9"/>
      <c r="E144" s="123" t="str">
        <f>IF(ISBLANK(A144),"",IF(B144=Hilfstabelle!$K$3,0,IF(ISBLANK(D144),C144*$B$12/100,D144)))</f>
        <v/>
      </c>
    </row>
    <row r="145" spans="1:5" x14ac:dyDescent="0.2">
      <c r="A145" s="80"/>
      <c r="B145" s="79"/>
      <c r="C145" s="131"/>
      <c r="D145" s="9"/>
      <c r="E145" s="123" t="str">
        <f>IF(ISBLANK(A145),"",IF(B145=Hilfstabelle!$K$3,0,IF(ISBLANK(D145),C145*$B$12/100,D145)))</f>
        <v/>
      </c>
    </row>
    <row r="146" spans="1:5" x14ac:dyDescent="0.2">
      <c r="A146" s="80"/>
      <c r="B146" s="79"/>
      <c r="C146" s="131"/>
      <c r="D146" s="9"/>
      <c r="E146" s="123" t="str">
        <f>IF(ISBLANK(A146),"",IF(B146=Hilfstabelle!$K$3,0,IF(ISBLANK(D146),C146*$B$12/100,D146)))</f>
        <v/>
      </c>
    </row>
    <row r="147" spans="1:5" x14ac:dyDescent="0.2">
      <c r="A147" s="80"/>
      <c r="B147" s="79"/>
      <c r="C147" s="131"/>
      <c r="D147" s="9"/>
      <c r="E147" s="123" t="str">
        <f>IF(ISBLANK(A147),"",IF(B147=Hilfstabelle!$K$3,0,IF(ISBLANK(D147),C147*$B$12/100,D147)))</f>
        <v/>
      </c>
    </row>
    <row r="148" spans="1:5" x14ac:dyDescent="0.2">
      <c r="A148" s="80"/>
      <c r="B148" s="79"/>
      <c r="C148" s="131"/>
      <c r="D148" s="9"/>
      <c r="E148" s="123" t="str">
        <f>IF(ISBLANK(A148),"",IF(B148=Hilfstabelle!$K$3,0,IF(ISBLANK(D148),C148*$B$12/100,D148)))</f>
        <v/>
      </c>
    </row>
    <row r="149" spans="1:5" x14ac:dyDescent="0.2">
      <c r="A149" s="80"/>
      <c r="B149" s="79"/>
      <c r="C149" s="131"/>
      <c r="D149" s="9"/>
      <c r="E149" s="123" t="str">
        <f>IF(ISBLANK(A149),"",IF(B149=Hilfstabelle!$K$3,0,IF(ISBLANK(D149),C149*$B$12/100,D149)))</f>
        <v/>
      </c>
    </row>
    <row r="150" spans="1:5" x14ac:dyDescent="0.2">
      <c r="A150" s="80"/>
      <c r="B150" s="79"/>
      <c r="C150" s="131"/>
      <c r="D150" s="9"/>
      <c r="E150" s="123" t="str">
        <f>IF(ISBLANK(A150),"",IF(B150=Hilfstabelle!$K$3,0,IF(ISBLANK(D150),C150*$B$12/100,D150)))</f>
        <v/>
      </c>
    </row>
    <row r="151" spans="1:5" x14ac:dyDescent="0.2">
      <c r="A151" s="80"/>
      <c r="B151" s="79"/>
      <c r="C151" s="131"/>
      <c r="D151" s="9"/>
      <c r="E151" s="123" t="str">
        <f>IF(ISBLANK(A151),"",IF(B151=Hilfstabelle!$K$3,0,IF(ISBLANK(D151),C151*$B$12/100,D151)))</f>
        <v/>
      </c>
    </row>
    <row r="152" spans="1:5" x14ac:dyDescent="0.2">
      <c r="A152" s="80"/>
      <c r="B152" s="79"/>
      <c r="C152" s="131"/>
      <c r="D152" s="9"/>
      <c r="E152" s="123" t="str">
        <f>IF(ISBLANK(A152),"",IF(B152=Hilfstabelle!$K$3,0,IF(ISBLANK(D152),C152*$B$12/100,D152)))</f>
        <v/>
      </c>
    </row>
    <row r="153" spans="1:5" x14ac:dyDescent="0.2">
      <c r="A153" s="80"/>
      <c r="B153" s="79"/>
      <c r="C153" s="131"/>
      <c r="D153" s="9"/>
      <c r="E153" s="123" t="str">
        <f>IF(ISBLANK(A153),"",IF(B153=Hilfstabelle!$K$3,0,IF(ISBLANK(D153),C153*$B$12/100,D153)))</f>
        <v/>
      </c>
    </row>
    <row r="154" spans="1:5" x14ac:dyDescent="0.2">
      <c r="A154" s="80"/>
      <c r="B154" s="79"/>
      <c r="C154" s="131"/>
      <c r="D154" s="9"/>
      <c r="E154" s="123" t="str">
        <f>IF(ISBLANK(A154),"",IF(B154=Hilfstabelle!$K$3,0,IF(ISBLANK(D154),C154*$B$12/100,D154)))</f>
        <v/>
      </c>
    </row>
    <row r="155" spans="1:5" x14ac:dyDescent="0.2">
      <c r="A155" s="80"/>
      <c r="B155" s="79"/>
      <c r="C155" s="131"/>
      <c r="D155" s="9"/>
      <c r="E155" s="123" t="str">
        <f>IF(ISBLANK(A155),"",IF(B155=Hilfstabelle!$K$3,0,IF(ISBLANK(D155),C155*$B$12/100,D155)))</f>
        <v/>
      </c>
    </row>
    <row r="156" spans="1:5" x14ac:dyDescent="0.2">
      <c r="A156" s="80"/>
      <c r="B156" s="79"/>
      <c r="C156" s="131"/>
      <c r="D156" s="9"/>
      <c r="E156" s="123" t="str">
        <f>IF(ISBLANK(A156),"",IF(B156=Hilfstabelle!$K$3,0,IF(ISBLANK(D156),C156*$B$12/100,D156)))</f>
        <v/>
      </c>
    </row>
    <row r="157" spans="1:5" x14ac:dyDescent="0.2">
      <c r="A157" s="80"/>
      <c r="B157" s="79"/>
      <c r="C157" s="131"/>
      <c r="D157" s="9"/>
      <c r="E157" s="123" t="str">
        <f>IF(ISBLANK(A157),"",IF(B157=Hilfstabelle!$K$3,0,IF(ISBLANK(D157),C157*$B$12/100,D157)))</f>
        <v/>
      </c>
    </row>
    <row r="158" spans="1:5" x14ac:dyDescent="0.2">
      <c r="A158" s="80"/>
      <c r="B158" s="79"/>
      <c r="C158" s="131"/>
      <c r="D158" s="9"/>
      <c r="E158" s="123" t="str">
        <f>IF(ISBLANK(A158),"",IF(B158=Hilfstabelle!$K$3,0,IF(ISBLANK(D158),C158*$B$12/100,D158)))</f>
        <v/>
      </c>
    </row>
    <row r="159" spans="1:5" x14ac:dyDescent="0.2">
      <c r="A159" s="80"/>
      <c r="B159" s="79"/>
      <c r="C159" s="131"/>
      <c r="D159" s="9"/>
      <c r="E159" s="123" t="str">
        <f>IF(ISBLANK(A159),"",IF(B159=Hilfstabelle!$K$3,0,IF(ISBLANK(D159),C159*$B$12/100,D159)))</f>
        <v/>
      </c>
    </row>
    <row r="160" spans="1:5" x14ac:dyDescent="0.2">
      <c r="A160" s="80"/>
      <c r="B160" s="79"/>
      <c r="C160" s="131"/>
      <c r="D160" s="9"/>
      <c r="E160" s="123" t="str">
        <f>IF(ISBLANK(A160),"",IF(B160=Hilfstabelle!$K$3,0,IF(ISBLANK(D160),C160*$B$12/100,D160)))</f>
        <v/>
      </c>
    </row>
    <row r="161" spans="1:5" x14ac:dyDescent="0.2">
      <c r="A161" s="80"/>
      <c r="B161" s="79"/>
      <c r="C161" s="131"/>
      <c r="D161" s="9"/>
      <c r="E161" s="123" t="str">
        <f>IF(ISBLANK(A161),"",IF(B161=Hilfstabelle!$K$3,0,IF(ISBLANK(D161),C161*$B$12/100,D161)))</f>
        <v/>
      </c>
    </row>
    <row r="162" spans="1:5" x14ac:dyDescent="0.2">
      <c r="A162" s="80"/>
      <c r="B162" s="79"/>
      <c r="C162" s="131"/>
      <c r="D162" s="9"/>
      <c r="E162" s="123" t="str">
        <f>IF(ISBLANK(A162),"",IF(B162=Hilfstabelle!$K$3,0,IF(ISBLANK(D162),C162*$B$12/100,D162)))</f>
        <v/>
      </c>
    </row>
    <row r="163" spans="1:5" x14ac:dyDescent="0.2">
      <c r="A163" s="80"/>
      <c r="B163" s="79"/>
      <c r="C163" s="131"/>
      <c r="D163" s="9"/>
      <c r="E163" s="123" t="str">
        <f>IF(ISBLANK(A163),"",IF(B163=Hilfstabelle!$K$3,0,IF(ISBLANK(D163),C163*$B$12/100,D163)))</f>
        <v/>
      </c>
    </row>
    <row r="164" spans="1:5" x14ac:dyDescent="0.2">
      <c r="A164" s="80"/>
      <c r="B164" s="79"/>
      <c r="C164" s="131"/>
      <c r="D164" s="9"/>
      <c r="E164" s="123" t="str">
        <f>IF(ISBLANK(A164),"",IF(B164=Hilfstabelle!$K$3,0,IF(ISBLANK(D164),C164*$B$12/100,D164)))</f>
        <v/>
      </c>
    </row>
    <row r="165" spans="1:5" x14ac:dyDescent="0.2">
      <c r="A165" s="80"/>
      <c r="B165" s="79"/>
      <c r="C165" s="131"/>
      <c r="D165" s="9"/>
      <c r="E165" s="123" t="str">
        <f>IF(ISBLANK(A165),"",IF(B165=Hilfstabelle!$K$3,0,IF(ISBLANK(D165),C165*$B$12/100,D165)))</f>
        <v/>
      </c>
    </row>
    <row r="166" spans="1:5" x14ac:dyDescent="0.2">
      <c r="A166" s="80"/>
      <c r="B166" s="79"/>
      <c r="C166" s="131"/>
      <c r="D166" s="9"/>
      <c r="E166" s="123" t="str">
        <f>IF(ISBLANK(A166),"",IF(B166=Hilfstabelle!$K$3,0,IF(ISBLANK(D166),C166*$B$12/100,D166)))</f>
        <v/>
      </c>
    </row>
    <row r="167" spans="1:5" x14ac:dyDescent="0.2">
      <c r="A167" s="80"/>
      <c r="B167" s="79"/>
      <c r="C167" s="131"/>
      <c r="D167" s="9"/>
      <c r="E167" s="123" t="str">
        <f>IF(ISBLANK(A167),"",IF(B167=Hilfstabelle!$K$3,0,IF(ISBLANK(D167),C167*$B$12/100,D167)))</f>
        <v/>
      </c>
    </row>
    <row r="168" spans="1:5" x14ac:dyDescent="0.2">
      <c r="A168" s="80"/>
      <c r="B168" s="79"/>
      <c r="C168" s="131"/>
      <c r="D168" s="9"/>
      <c r="E168" s="123" t="str">
        <f>IF(ISBLANK(A168),"",IF(B168=Hilfstabelle!$K$3,0,IF(ISBLANK(D168),C168*$B$12/100,D168)))</f>
        <v/>
      </c>
    </row>
    <row r="169" spans="1:5" x14ac:dyDescent="0.2">
      <c r="A169" s="80"/>
      <c r="B169" s="79"/>
      <c r="C169" s="131"/>
      <c r="D169" s="9"/>
      <c r="E169" s="123" t="str">
        <f>IF(ISBLANK(A169),"",IF(B169=Hilfstabelle!$K$3,0,IF(ISBLANK(D169),C169*$B$12/100,D169)))</f>
        <v/>
      </c>
    </row>
    <row r="170" spans="1:5" x14ac:dyDescent="0.2">
      <c r="A170" s="80"/>
      <c r="B170" s="79"/>
      <c r="C170" s="130"/>
      <c r="D170" s="9"/>
      <c r="E170" s="123" t="str">
        <f>IF(ISBLANK(A170),"",IF(B170=Hilfstabelle!$K$3,0,IF(ISBLANK(D170),C170*$B$12/100,D170)))</f>
        <v/>
      </c>
    </row>
    <row r="171" spans="1:5" x14ac:dyDescent="0.2">
      <c r="A171" s="80"/>
      <c r="B171" s="79"/>
      <c r="C171" s="130"/>
      <c r="D171" s="9"/>
      <c r="E171" s="123" t="str">
        <f>IF(ISBLANK(A171),"",IF(B171=Hilfstabelle!$K$3,0,IF(ISBLANK(D171),C171*$B$12/100,D171)))</f>
        <v/>
      </c>
    </row>
    <row r="172" spans="1:5" x14ac:dyDescent="0.2">
      <c r="A172" s="80"/>
      <c r="B172" s="79"/>
      <c r="C172" s="130"/>
      <c r="D172" s="9"/>
      <c r="E172" s="123" t="str">
        <f>IF(ISBLANK(A172),"",IF(B172=Hilfstabelle!$K$3,0,IF(ISBLANK(D172),C172*$B$12/100,D172)))</f>
        <v/>
      </c>
    </row>
    <row r="173" spans="1:5" x14ac:dyDescent="0.2">
      <c r="A173" s="80"/>
      <c r="B173" s="79"/>
      <c r="C173" s="130"/>
      <c r="D173" s="11"/>
      <c r="E173" s="123" t="str">
        <f>IF(ISBLANK(A173),"",IF(B173=Hilfstabelle!$K$3,0,IF(ISBLANK(D173),C173*$B$12/100,D173)))</f>
        <v/>
      </c>
    </row>
    <row r="174" spans="1:5" x14ac:dyDescent="0.2">
      <c r="A174" s="80"/>
      <c r="B174" s="79"/>
      <c r="C174" s="130"/>
      <c r="D174" s="11"/>
      <c r="E174" s="123" t="str">
        <f>IF(ISBLANK(A174),"",IF(B174=Hilfstabelle!$K$3,0,IF(ISBLANK(D174),C174*$B$12/100,D174)))</f>
        <v/>
      </c>
    </row>
    <row r="175" spans="1:5" x14ac:dyDescent="0.2">
      <c r="A175" s="80"/>
      <c r="B175" s="79"/>
      <c r="C175" s="130"/>
      <c r="D175" s="11"/>
      <c r="E175" s="123" t="str">
        <f>IF(ISBLANK(A175),"",IF(B175=Hilfstabelle!$K$3,0,IF(ISBLANK(D175),C175*$B$12/100,D175)))</f>
        <v/>
      </c>
    </row>
    <row r="176" spans="1:5" x14ac:dyDescent="0.2">
      <c r="A176" s="80"/>
      <c r="B176" s="79"/>
      <c r="C176" s="130"/>
      <c r="D176" s="11"/>
      <c r="E176" s="123" t="str">
        <f>IF(ISBLANK(A176),"",IF(B176=Hilfstabelle!$K$3,0,IF(ISBLANK(D176),C176*$B$12/100,D176)))</f>
        <v/>
      </c>
    </row>
    <row r="177" spans="1:5" x14ac:dyDescent="0.2">
      <c r="A177" s="80"/>
      <c r="B177" s="79"/>
      <c r="C177" s="130"/>
      <c r="D177" s="11"/>
      <c r="E177" s="123" t="str">
        <f>IF(ISBLANK(A177),"",IF(B177=Hilfstabelle!$K$3,0,IF(ISBLANK(D177),C177*$B$12/100,D177)))</f>
        <v/>
      </c>
    </row>
    <row r="178" spans="1:5" x14ac:dyDescent="0.2">
      <c r="A178" s="80"/>
      <c r="B178" s="79"/>
      <c r="C178" s="130"/>
      <c r="D178" s="11"/>
      <c r="E178" s="123" t="str">
        <f>IF(ISBLANK(A178),"",IF(B178=Hilfstabelle!$K$3,0,IF(ISBLANK(D178),C178*$B$12/100,D178)))</f>
        <v/>
      </c>
    </row>
    <row r="179" spans="1:5" x14ac:dyDescent="0.2">
      <c r="A179" s="80"/>
      <c r="B179" s="79"/>
      <c r="C179" s="130"/>
      <c r="D179" s="11"/>
      <c r="E179" s="123" t="str">
        <f>IF(ISBLANK(A179),"",IF(B179=Hilfstabelle!$K$3,0,IF(ISBLANK(D179),C179*$B$12/100,D179)))</f>
        <v/>
      </c>
    </row>
    <row r="180" spans="1:5" x14ac:dyDescent="0.2">
      <c r="A180" s="80"/>
      <c r="B180" s="79"/>
      <c r="C180" s="130"/>
      <c r="D180" s="11"/>
      <c r="E180" s="123" t="str">
        <f>IF(ISBLANK(A180),"",IF(B180=Hilfstabelle!$K$3,0,IF(ISBLANK(D180),C180*$B$12/100,D180)))</f>
        <v/>
      </c>
    </row>
    <row r="181" spans="1:5" x14ac:dyDescent="0.2">
      <c r="A181" s="80"/>
      <c r="B181" s="79"/>
      <c r="C181" s="130"/>
      <c r="D181" s="11"/>
      <c r="E181" s="123" t="str">
        <f>IF(ISBLANK(A181),"",IF(B181=Hilfstabelle!$K$3,0,IF(ISBLANK(D181),C181*$B$12/100,D181)))</f>
        <v/>
      </c>
    </row>
    <row r="182" spans="1:5" x14ac:dyDescent="0.2">
      <c r="A182" s="80"/>
      <c r="B182" s="79"/>
      <c r="C182" s="130"/>
      <c r="D182" s="11"/>
      <c r="E182" s="123" t="str">
        <f>IF(ISBLANK(A182),"",IF(B182=Hilfstabelle!$K$3,0,IF(ISBLANK(D182),C182*$B$12/100,D182)))</f>
        <v/>
      </c>
    </row>
    <row r="183" spans="1:5" x14ac:dyDescent="0.2">
      <c r="A183" s="80"/>
      <c r="B183" s="79"/>
      <c r="C183" s="130"/>
      <c r="D183" s="11"/>
      <c r="E183" s="123" t="str">
        <f>IF(ISBLANK(A183),"",IF(B183=Hilfstabelle!$K$3,0,IF(ISBLANK(D183),C183*$B$12/100,D183)))</f>
        <v/>
      </c>
    </row>
    <row r="184" spans="1:5" x14ac:dyDescent="0.2">
      <c r="A184" s="80"/>
      <c r="B184" s="79"/>
      <c r="C184" s="130"/>
      <c r="D184" s="11"/>
      <c r="E184" s="123" t="str">
        <f>IF(ISBLANK(A184),"",IF(B184=Hilfstabelle!$K$3,0,IF(ISBLANK(D184),C184*$B$12/100,D184)))</f>
        <v/>
      </c>
    </row>
    <row r="185" spans="1:5" x14ac:dyDescent="0.2">
      <c r="A185" s="80"/>
      <c r="B185" s="79"/>
      <c r="C185" s="130"/>
      <c r="D185" s="11"/>
      <c r="E185" s="123" t="str">
        <f>IF(ISBLANK(A185),"",IF(B185=Hilfstabelle!$K$3,0,IF(ISBLANK(D185),C185*$B$12/100,D185)))</f>
        <v/>
      </c>
    </row>
    <row r="186" spans="1:5" x14ac:dyDescent="0.2">
      <c r="A186" s="80"/>
      <c r="B186" s="79"/>
      <c r="C186" s="130"/>
      <c r="D186" s="11"/>
      <c r="E186" s="123" t="str">
        <f>IF(ISBLANK(A186),"",IF(B186=Hilfstabelle!$K$3,0,IF(ISBLANK(D186),C186*$B$12/100,D186)))</f>
        <v/>
      </c>
    </row>
    <row r="187" spans="1:5" x14ac:dyDescent="0.2">
      <c r="A187" s="80"/>
      <c r="B187" s="79"/>
      <c r="C187" s="130"/>
      <c r="D187" s="11"/>
      <c r="E187" s="123" t="str">
        <f>IF(ISBLANK(A187),"",IF(B187=Hilfstabelle!$K$3,0,IF(ISBLANK(D187),C187*$B$12/100,D187)))</f>
        <v/>
      </c>
    </row>
    <row r="188" spans="1:5" x14ac:dyDescent="0.2">
      <c r="A188" s="80"/>
      <c r="B188" s="79"/>
      <c r="C188" s="130"/>
      <c r="D188" s="11"/>
      <c r="E188" s="123" t="str">
        <f>IF(ISBLANK(A188),"",IF(B188=Hilfstabelle!$K$3,0,IF(ISBLANK(D188),C188*$B$12/100,D188)))</f>
        <v/>
      </c>
    </row>
    <row r="189" spans="1:5" x14ac:dyDescent="0.2">
      <c r="A189" s="80"/>
      <c r="B189" s="79"/>
      <c r="C189" s="130"/>
      <c r="D189" s="11"/>
      <c r="E189" s="123" t="str">
        <f>IF(ISBLANK(A189),"",IF(B189=Hilfstabelle!$K$3,0,IF(ISBLANK(D189),C189*$B$12/100,D189)))</f>
        <v/>
      </c>
    </row>
    <row r="190" spans="1:5" x14ac:dyDescent="0.2">
      <c r="A190" s="80"/>
      <c r="B190" s="79"/>
      <c r="C190" s="130"/>
      <c r="D190" s="11"/>
      <c r="E190" s="123" t="str">
        <f>IF(ISBLANK(A190),"",IF(B190=Hilfstabelle!$K$3,0,IF(ISBLANK(D190),C190*$B$12/100,D190)))</f>
        <v/>
      </c>
    </row>
    <row r="191" spans="1:5" x14ac:dyDescent="0.2">
      <c r="A191" s="80"/>
      <c r="B191" s="79"/>
      <c r="C191" s="130"/>
      <c r="D191" s="11"/>
      <c r="E191" s="123" t="str">
        <f>IF(ISBLANK(A191),"",IF(B191=Hilfstabelle!$K$3,0,IF(ISBLANK(D191),C191*$B$12/100,D191)))</f>
        <v/>
      </c>
    </row>
    <row r="192" spans="1:5" x14ac:dyDescent="0.2">
      <c r="A192" s="80"/>
      <c r="B192" s="79"/>
      <c r="C192" s="130"/>
      <c r="D192" s="11"/>
      <c r="E192" s="123" t="str">
        <f>IF(ISBLANK(A192),"",IF(B192=Hilfstabelle!$K$3,0,IF(ISBLANK(D192),C192*$B$12/100,D192)))</f>
        <v/>
      </c>
    </row>
    <row r="193" spans="1:5" x14ac:dyDescent="0.2">
      <c r="A193" s="80"/>
      <c r="B193" s="79"/>
      <c r="C193" s="130"/>
      <c r="D193" s="11"/>
      <c r="E193" s="123" t="str">
        <f>IF(ISBLANK(A193),"",IF(B193=Hilfstabelle!$K$3,0,IF(ISBLANK(D193),C193*$B$12/100,D193)))</f>
        <v/>
      </c>
    </row>
    <row r="194" spans="1:5" x14ac:dyDescent="0.2">
      <c r="A194" s="80"/>
      <c r="B194" s="79"/>
      <c r="C194" s="130"/>
      <c r="D194" s="11"/>
      <c r="E194" s="123" t="str">
        <f>IF(ISBLANK(A194),"",IF(B194=Hilfstabelle!$K$3,0,IF(ISBLANK(D194),C194*$B$12/100,D194)))</f>
        <v/>
      </c>
    </row>
    <row r="195" spans="1:5" x14ac:dyDescent="0.2">
      <c r="A195" s="80"/>
      <c r="B195" s="79"/>
      <c r="C195" s="130"/>
      <c r="D195" s="11"/>
      <c r="E195" s="123" t="str">
        <f>IF(ISBLANK(A195),"",IF(B195=Hilfstabelle!$K$3,0,IF(ISBLANK(D195),C195*$B$12/100,D195)))</f>
        <v/>
      </c>
    </row>
    <row r="196" spans="1:5" x14ac:dyDescent="0.2">
      <c r="A196" s="80"/>
      <c r="B196" s="79"/>
      <c r="C196" s="130"/>
      <c r="D196" s="11"/>
      <c r="E196" s="123" t="str">
        <f>IF(ISBLANK(A196),"",IF(B196=Hilfstabelle!$K$3,0,IF(ISBLANK(D196),C196*$B$12/100,D196)))</f>
        <v/>
      </c>
    </row>
    <row r="197" spans="1:5" x14ac:dyDescent="0.2">
      <c r="A197" s="80"/>
      <c r="B197" s="79"/>
      <c r="C197" s="130"/>
      <c r="D197" s="11"/>
      <c r="E197" s="123" t="str">
        <f>IF(ISBLANK(A197),"",IF(B197=Hilfstabelle!$K$3,0,IF(ISBLANK(D197),C197*$B$12/100,D197)))</f>
        <v/>
      </c>
    </row>
    <row r="198" spans="1:5" x14ac:dyDescent="0.2">
      <c r="A198" s="80"/>
      <c r="B198" s="79"/>
      <c r="C198" s="130"/>
      <c r="D198" s="11"/>
      <c r="E198" s="123" t="str">
        <f>IF(ISBLANK(A198),"",IF(B198=Hilfstabelle!$K$3,0,IF(ISBLANK(D198),C198*$B$12/100,D198)))</f>
        <v/>
      </c>
    </row>
    <row r="199" spans="1:5" x14ac:dyDescent="0.2">
      <c r="A199" s="80"/>
      <c r="B199" s="79"/>
      <c r="C199" s="130"/>
      <c r="D199" s="11"/>
      <c r="E199" s="123" t="str">
        <f>IF(ISBLANK(A199),"",IF(B199=Hilfstabelle!$K$3,0,IF(ISBLANK(D199),C199*$B$12/100,D199)))</f>
        <v/>
      </c>
    </row>
    <row r="200" spans="1:5" x14ac:dyDescent="0.2">
      <c r="A200" s="80"/>
      <c r="B200" s="79"/>
      <c r="C200" s="130"/>
      <c r="D200" s="11"/>
      <c r="E200" s="123" t="str">
        <f>IF(ISBLANK(A200),"",IF(B200=Hilfstabelle!$K$3,0,IF(ISBLANK(D200),C200*$B$12/100,D200)))</f>
        <v/>
      </c>
    </row>
    <row r="201" spans="1:5" x14ac:dyDescent="0.2">
      <c r="A201" s="80"/>
      <c r="B201" s="79"/>
      <c r="C201" s="130"/>
      <c r="D201" s="11"/>
      <c r="E201" s="123" t="str">
        <f>IF(ISBLANK(A201),"",IF(B201=Hilfstabelle!$K$3,0,IF(ISBLANK(D201),C201*$B$12/100,D201)))</f>
        <v/>
      </c>
    </row>
    <row r="202" spans="1:5" x14ac:dyDescent="0.2">
      <c r="A202" s="80"/>
      <c r="B202" s="79"/>
      <c r="C202" s="130"/>
      <c r="D202" s="11"/>
      <c r="E202" s="123" t="str">
        <f>IF(ISBLANK(A202),"",IF(B202=Hilfstabelle!$K$3,0,IF(ISBLANK(D202),C202*$B$12/100,D202)))</f>
        <v/>
      </c>
    </row>
    <row r="203" spans="1:5" x14ac:dyDescent="0.2">
      <c r="A203" s="80"/>
      <c r="B203" s="79"/>
      <c r="C203" s="130"/>
      <c r="D203" s="11"/>
      <c r="E203" s="123" t="str">
        <f>IF(ISBLANK(A203),"",IF(B203=Hilfstabelle!$K$3,0,IF(ISBLANK(D203),C203*$B$12/100,D203)))</f>
        <v/>
      </c>
    </row>
    <row r="204" spans="1:5" x14ac:dyDescent="0.2">
      <c r="A204" s="80"/>
      <c r="B204" s="79"/>
      <c r="C204" s="130"/>
      <c r="D204" s="11"/>
      <c r="E204" s="123" t="str">
        <f>IF(ISBLANK(A204),"",IF(B204=Hilfstabelle!$K$3,0,IF(ISBLANK(D204),C204*$B$12/100,D204)))</f>
        <v/>
      </c>
    </row>
    <row r="205" spans="1:5" x14ac:dyDescent="0.2">
      <c r="A205" s="80"/>
      <c r="B205" s="79"/>
      <c r="C205" s="130"/>
      <c r="D205" s="11"/>
      <c r="E205" s="123" t="str">
        <f>IF(ISBLANK(A205),"",IF(B205=Hilfstabelle!$K$3,0,IF(ISBLANK(D205),C205*$B$12/100,D205)))</f>
        <v/>
      </c>
    </row>
    <row r="206" spans="1:5" x14ac:dyDescent="0.2">
      <c r="A206" s="80"/>
      <c r="B206" s="79"/>
      <c r="C206" s="130"/>
      <c r="D206" s="11"/>
      <c r="E206" s="123" t="str">
        <f>IF(ISBLANK(A206),"",IF(B206=Hilfstabelle!$K$3,0,IF(ISBLANK(D206),C206*$B$12/100,D206)))</f>
        <v/>
      </c>
    </row>
    <row r="207" spans="1:5" x14ac:dyDescent="0.2">
      <c r="A207" s="80"/>
      <c r="B207" s="79"/>
      <c r="C207" s="130"/>
      <c r="D207" s="11"/>
      <c r="E207" s="123" t="str">
        <f>IF(ISBLANK(A207),"",IF(B207=Hilfstabelle!$K$3,0,IF(ISBLANK(D207),C207*$B$12/100,D207)))</f>
        <v/>
      </c>
    </row>
    <row r="208" spans="1:5" x14ac:dyDescent="0.2">
      <c r="A208" s="80"/>
      <c r="B208" s="79"/>
      <c r="C208" s="130"/>
      <c r="D208" s="11"/>
      <c r="E208" s="123" t="str">
        <f>IF(ISBLANK(A208),"",IF(B208=Hilfstabelle!$K$3,0,IF(ISBLANK(D208),C208*$B$12/100,D208)))</f>
        <v/>
      </c>
    </row>
    <row r="209" spans="1:5" x14ac:dyDescent="0.2">
      <c r="A209" s="80"/>
      <c r="B209" s="79"/>
      <c r="C209" s="130"/>
      <c r="D209" s="11"/>
      <c r="E209" s="123" t="str">
        <f>IF(ISBLANK(A209),"",IF(B209=Hilfstabelle!$K$3,0,IF(ISBLANK(D209),C209*$B$12/100,D209)))</f>
        <v/>
      </c>
    </row>
    <row r="210" spans="1:5" x14ac:dyDescent="0.2">
      <c r="A210" s="80"/>
      <c r="B210" s="79"/>
      <c r="C210" s="130"/>
      <c r="D210" s="11"/>
      <c r="E210" s="123" t="str">
        <f>IF(ISBLANK(A210),"",IF(B210=Hilfstabelle!$K$3,0,IF(ISBLANK(D210),C210*$B$12/100,D210)))</f>
        <v/>
      </c>
    </row>
    <row r="211" spans="1:5" x14ac:dyDescent="0.2">
      <c r="A211" s="80"/>
      <c r="B211" s="79"/>
      <c r="C211" s="130"/>
      <c r="D211" s="11"/>
      <c r="E211" s="123" t="str">
        <f>IF(ISBLANK(A211),"",IF(B211=Hilfstabelle!$K$3,0,IF(ISBLANK(D211),C211*$B$12/100,D211)))</f>
        <v/>
      </c>
    </row>
    <row r="212" spans="1:5" x14ac:dyDescent="0.2">
      <c r="A212" s="80"/>
      <c r="B212" s="79"/>
      <c r="C212" s="130"/>
      <c r="D212" s="11"/>
      <c r="E212" s="123" t="str">
        <f>IF(ISBLANK(A212),"",IF(B212=Hilfstabelle!$K$3,0,IF(ISBLANK(D212),C212*$B$12/100,D212)))</f>
        <v/>
      </c>
    </row>
    <row r="213" spans="1:5" x14ac:dyDescent="0.2">
      <c r="A213" s="80"/>
      <c r="B213" s="79"/>
      <c r="C213" s="130"/>
      <c r="D213" s="11"/>
      <c r="E213" s="123" t="str">
        <f>IF(ISBLANK(A213),"",IF(B213=Hilfstabelle!$K$3,0,IF(ISBLANK(D213),C213*$B$12/100,D213)))</f>
        <v/>
      </c>
    </row>
    <row r="214" spans="1:5" x14ac:dyDescent="0.2">
      <c r="A214" s="80"/>
      <c r="B214" s="79"/>
      <c r="C214" s="130"/>
      <c r="D214" s="11"/>
      <c r="E214" s="123" t="str">
        <f>IF(ISBLANK(A214),"",IF(B214=Hilfstabelle!$K$3,0,IF(ISBLANK(D214),C214*$B$12/100,D214)))</f>
        <v/>
      </c>
    </row>
    <row r="215" spans="1:5" x14ac:dyDescent="0.2">
      <c r="A215" s="80"/>
      <c r="B215" s="79"/>
      <c r="C215" s="130"/>
      <c r="D215" s="11"/>
      <c r="E215" s="123" t="str">
        <f>IF(ISBLANK(A215),"",IF(B215=Hilfstabelle!$K$3,0,IF(ISBLANK(D215),C215*$B$12/100,D215)))</f>
        <v/>
      </c>
    </row>
    <row r="216" spans="1:5" x14ac:dyDescent="0.2">
      <c r="A216" s="80"/>
      <c r="B216" s="79"/>
      <c r="C216" s="130"/>
      <c r="D216" s="11"/>
      <c r="E216" s="123" t="str">
        <f>IF(ISBLANK(A216),"",IF(B216=Hilfstabelle!$K$3,0,IF(ISBLANK(D216),C216*$B$12/100,D216)))</f>
        <v/>
      </c>
    </row>
    <row r="217" spans="1:5" x14ac:dyDescent="0.2">
      <c r="A217" s="80"/>
      <c r="B217" s="79"/>
      <c r="C217" s="130"/>
      <c r="D217" s="11"/>
      <c r="E217" s="123" t="str">
        <f>IF(ISBLANK(A217),"",IF(B217=Hilfstabelle!$K$3,0,IF(ISBLANK(D217),C217*$B$12/100,D217)))</f>
        <v/>
      </c>
    </row>
    <row r="218" spans="1:5" x14ac:dyDescent="0.2">
      <c r="A218" s="80"/>
      <c r="B218" s="79"/>
      <c r="C218" s="130"/>
      <c r="D218" s="11"/>
      <c r="E218" s="123" t="str">
        <f>IF(ISBLANK(A218),"",IF(B218=Hilfstabelle!$K$3,0,IF(ISBLANK(D218),C218*$B$12/100,D218)))</f>
        <v/>
      </c>
    </row>
    <row r="219" spans="1:5" x14ac:dyDescent="0.2">
      <c r="A219" s="80"/>
      <c r="B219" s="79"/>
      <c r="C219" s="130"/>
      <c r="D219" s="11"/>
      <c r="E219" s="123" t="str">
        <f>IF(ISBLANK(A219),"",IF(B219=Hilfstabelle!$K$3,0,IF(ISBLANK(D219),C219*$B$12/100,D219)))</f>
        <v/>
      </c>
    </row>
    <row r="220" spans="1:5" x14ac:dyDescent="0.2">
      <c r="A220" s="80"/>
      <c r="B220" s="79"/>
      <c r="C220" s="130"/>
      <c r="D220" s="11"/>
      <c r="E220" s="123" t="str">
        <f>IF(ISBLANK(A220),"",IF(B220=Hilfstabelle!$K$3,0,IF(ISBLANK(D220),C220*$B$12/100,D220)))</f>
        <v/>
      </c>
    </row>
    <row r="221" spans="1:5" x14ac:dyDescent="0.2">
      <c r="A221" s="80"/>
      <c r="B221" s="79"/>
      <c r="C221" s="130"/>
      <c r="D221" s="11"/>
      <c r="E221" s="123" t="str">
        <f>IF(ISBLANK(A221),"",IF(B221=Hilfstabelle!$K$3,0,IF(ISBLANK(D221),C221*$B$12/100,D221)))</f>
        <v/>
      </c>
    </row>
    <row r="222" spans="1:5" x14ac:dyDescent="0.2">
      <c r="A222" s="80"/>
      <c r="B222" s="79"/>
      <c r="C222" s="130"/>
      <c r="D222" s="11"/>
      <c r="E222" s="123" t="str">
        <f>IF(ISBLANK(A222),"",IF(B222=Hilfstabelle!$K$3,0,IF(ISBLANK(D222),C222*$B$12/100,D222)))</f>
        <v/>
      </c>
    </row>
    <row r="223" spans="1:5" x14ac:dyDescent="0.2">
      <c r="A223" s="80"/>
      <c r="B223" s="79"/>
      <c r="C223" s="130"/>
      <c r="D223" s="11"/>
      <c r="E223" s="123" t="str">
        <f>IF(ISBLANK(A223),"",IF(B223=Hilfstabelle!$K$3,0,IF(ISBLANK(D223),C223*$B$12/100,D223)))</f>
        <v/>
      </c>
    </row>
    <row r="224" spans="1:5" x14ac:dyDescent="0.2">
      <c r="A224" s="80"/>
      <c r="B224" s="79"/>
      <c r="C224" s="130"/>
      <c r="D224" s="11"/>
      <c r="E224" s="123" t="str">
        <f>IF(ISBLANK(A224),"",IF(B224=Hilfstabelle!$K$3,0,IF(ISBLANK(D224),C224*$B$12/100,D224)))</f>
        <v/>
      </c>
    </row>
    <row r="225" spans="1:5" x14ac:dyDescent="0.2">
      <c r="A225" s="80"/>
      <c r="B225" s="79"/>
      <c r="C225" s="130"/>
      <c r="D225" s="11"/>
      <c r="E225" s="123" t="str">
        <f>IF(ISBLANK(A225),"",IF(B225=Hilfstabelle!$K$3,0,IF(ISBLANK(D225),C225*$B$12/100,D225)))</f>
        <v/>
      </c>
    </row>
    <row r="226" spans="1:5" x14ac:dyDescent="0.2">
      <c r="A226" s="80"/>
      <c r="B226" s="79"/>
      <c r="C226" s="130"/>
      <c r="D226" s="11"/>
      <c r="E226" s="123" t="str">
        <f>IF(ISBLANK(A226),"",IF(B226=Hilfstabelle!$K$3,0,IF(ISBLANK(D226),C226*$B$12/100,D226)))</f>
        <v/>
      </c>
    </row>
    <row r="227" spans="1:5" x14ac:dyDescent="0.2">
      <c r="A227" s="80"/>
      <c r="B227" s="79"/>
      <c r="C227" s="130"/>
      <c r="D227" s="11"/>
      <c r="E227" s="123" t="str">
        <f>IF(ISBLANK(A227),"",IF(B227=Hilfstabelle!$K$3,0,IF(ISBLANK(D227),C227*$B$12/100,D227)))</f>
        <v/>
      </c>
    </row>
    <row r="228" spans="1:5" x14ac:dyDescent="0.2">
      <c r="A228" s="80"/>
      <c r="B228" s="79"/>
      <c r="C228" s="130"/>
      <c r="D228" s="11"/>
      <c r="E228" s="123" t="str">
        <f>IF(ISBLANK(A228),"",IF(B228=Hilfstabelle!$K$3,0,IF(ISBLANK(D228),C228*$B$12/100,D228)))</f>
        <v/>
      </c>
    </row>
    <row r="229" spans="1:5" x14ac:dyDescent="0.2">
      <c r="A229" s="80"/>
      <c r="B229" s="79"/>
      <c r="C229" s="130"/>
      <c r="D229" s="11"/>
      <c r="E229" s="123" t="str">
        <f>IF(ISBLANK(A229),"",IF(B229=Hilfstabelle!$K$3,0,IF(ISBLANK(D229),C229*$B$12/100,D229)))</f>
        <v/>
      </c>
    </row>
    <row r="230" spans="1:5" x14ac:dyDescent="0.2">
      <c r="A230" s="80"/>
      <c r="B230" s="79"/>
      <c r="C230" s="130"/>
      <c r="D230" s="11"/>
      <c r="E230" s="123" t="str">
        <f>IF(ISBLANK(A230),"",IF(B230=Hilfstabelle!$K$3,0,IF(ISBLANK(D230),C230*$B$12/100,D230)))</f>
        <v/>
      </c>
    </row>
    <row r="231" spans="1:5" x14ac:dyDescent="0.2">
      <c r="A231" s="80"/>
      <c r="B231" s="79"/>
      <c r="C231" s="130"/>
      <c r="D231" s="11"/>
      <c r="E231" s="123" t="str">
        <f>IF(ISBLANK(A231),"",IF(B231=Hilfstabelle!$K$3,0,IF(ISBLANK(D231),C231*$B$12/100,D231)))</f>
        <v/>
      </c>
    </row>
    <row r="232" spans="1:5" x14ac:dyDescent="0.2">
      <c r="A232" s="80"/>
      <c r="B232" s="79"/>
      <c r="C232" s="130"/>
      <c r="D232" s="11"/>
      <c r="E232" s="123" t="str">
        <f>IF(ISBLANK(A232),"",IF(B232=Hilfstabelle!$K$3,0,IF(ISBLANK(D232),C232*$B$12/100,D232)))</f>
        <v/>
      </c>
    </row>
    <row r="233" spans="1:5" x14ac:dyDescent="0.2">
      <c r="A233" s="80"/>
      <c r="B233" s="79"/>
      <c r="C233" s="130"/>
      <c r="D233" s="11"/>
      <c r="E233" s="123" t="str">
        <f>IF(ISBLANK(A233),"",IF(B233=Hilfstabelle!$K$3,0,IF(ISBLANK(D233),C233*$B$12/100,D233)))</f>
        <v/>
      </c>
    </row>
    <row r="234" spans="1:5" x14ac:dyDescent="0.2">
      <c r="A234" s="80"/>
      <c r="B234" s="79"/>
      <c r="C234" s="130"/>
      <c r="D234" s="11"/>
      <c r="E234" s="123" t="str">
        <f>IF(ISBLANK(A234),"",IF(B234=Hilfstabelle!$K$3,0,IF(ISBLANK(D234),C234*$B$12/100,D234)))</f>
        <v/>
      </c>
    </row>
    <row r="235" spans="1:5" x14ac:dyDescent="0.2">
      <c r="A235" s="80"/>
      <c r="B235" s="79"/>
      <c r="C235" s="130"/>
      <c r="D235" s="11"/>
      <c r="E235" s="123" t="str">
        <f>IF(ISBLANK(A235),"",IF(B235=Hilfstabelle!$K$3,0,IF(ISBLANK(D235),C235*$B$12/100,D235)))</f>
        <v/>
      </c>
    </row>
    <row r="236" spans="1:5" x14ac:dyDescent="0.2">
      <c r="A236" s="80"/>
      <c r="B236" s="79"/>
      <c r="C236" s="130"/>
      <c r="D236" s="11"/>
      <c r="E236" s="123" t="str">
        <f>IF(ISBLANK(A236),"",IF(B236=Hilfstabelle!$K$3,0,IF(ISBLANK(D236),C236*$B$12/100,D236)))</f>
        <v/>
      </c>
    </row>
    <row r="237" spans="1:5" x14ac:dyDescent="0.2">
      <c r="A237" s="80"/>
      <c r="B237" s="79"/>
      <c r="C237" s="130"/>
      <c r="D237" s="11"/>
      <c r="E237" s="123" t="str">
        <f>IF(ISBLANK(A237),"",IF(B237=Hilfstabelle!$K$3,0,IF(ISBLANK(D237),C237*$B$12/100,D237)))</f>
        <v/>
      </c>
    </row>
    <row r="238" spans="1:5" x14ac:dyDescent="0.2">
      <c r="A238" s="80"/>
      <c r="B238" s="79"/>
      <c r="C238" s="130"/>
      <c r="D238" s="11"/>
      <c r="E238" s="123" t="str">
        <f>IF(ISBLANK(A238),"",IF(B238=Hilfstabelle!$K$3,0,IF(ISBLANK(D238),C238*$B$12/100,D238)))</f>
        <v/>
      </c>
    </row>
    <row r="239" spans="1:5" x14ac:dyDescent="0.2">
      <c r="A239" s="80"/>
      <c r="B239" s="79"/>
      <c r="C239" s="130"/>
      <c r="D239" s="11"/>
      <c r="E239" s="123" t="str">
        <f>IF(ISBLANK(A239),"",IF(B239=Hilfstabelle!$K$3,0,IF(ISBLANK(D239),C239*$B$12/100,D239)))</f>
        <v/>
      </c>
    </row>
    <row r="240" spans="1:5" x14ac:dyDescent="0.2">
      <c r="A240" s="80"/>
      <c r="B240" s="79"/>
      <c r="C240" s="130"/>
      <c r="D240" s="11"/>
      <c r="E240" s="123" t="str">
        <f>IF(ISBLANK(A240),"",IF(B240=Hilfstabelle!$K$3,0,IF(ISBLANK(D240),C240*$B$12/100,D240)))</f>
        <v/>
      </c>
    </row>
    <row r="241" spans="1:5" x14ac:dyDescent="0.2">
      <c r="A241" s="80"/>
      <c r="B241" s="79"/>
      <c r="C241" s="130"/>
      <c r="D241" s="11"/>
      <c r="E241" s="123" t="str">
        <f>IF(ISBLANK(A241),"",IF(B241=Hilfstabelle!$K$3,0,IF(ISBLANK(D241),C241*$B$12/100,D241)))</f>
        <v/>
      </c>
    </row>
    <row r="242" spans="1:5" x14ac:dyDescent="0.2">
      <c r="A242" s="80"/>
      <c r="B242" s="79"/>
      <c r="C242" s="130"/>
      <c r="D242" s="11"/>
      <c r="E242" s="123" t="str">
        <f>IF(ISBLANK(A242),"",IF(B242=Hilfstabelle!$K$3,0,IF(ISBLANK(D242),C242*$B$12/100,D242)))</f>
        <v/>
      </c>
    </row>
    <row r="243" spans="1:5" x14ac:dyDescent="0.2">
      <c r="A243" s="80"/>
      <c r="B243" s="79"/>
      <c r="C243" s="130"/>
      <c r="D243" s="11"/>
      <c r="E243" s="123" t="str">
        <f>IF(ISBLANK(A243),"",IF(B243=Hilfstabelle!$K$3,0,IF(ISBLANK(D243),C243*$B$12/100,D243)))</f>
        <v/>
      </c>
    </row>
    <row r="244" spans="1:5" x14ac:dyDescent="0.2">
      <c r="A244" s="80"/>
      <c r="B244" s="79"/>
      <c r="C244" s="130"/>
      <c r="D244" s="11"/>
      <c r="E244" s="123" t="str">
        <f>IF(ISBLANK(A244),"",IF(B244=Hilfstabelle!$K$3,0,IF(ISBLANK(D244),C244*$B$12/100,D244)))</f>
        <v/>
      </c>
    </row>
    <row r="245" spans="1:5" x14ac:dyDescent="0.2">
      <c r="A245" s="80"/>
      <c r="B245" s="79"/>
      <c r="C245" s="130"/>
      <c r="D245" s="11"/>
      <c r="E245" s="123" t="str">
        <f>IF(ISBLANK(A245),"",IF(B245=Hilfstabelle!$K$3,0,IF(ISBLANK(D245),C245*$B$12/100,D245)))</f>
        <v/>
      </c>
    </row>
    <row r="246" spans="1:5" x14ac:dyDescent="0.2">
      <c r="A246" s="80"/>
      <c r="B246" s="79"/>
      <c r="C246" s="130"/>
      <c r="D246" s="11"/>
      <c r="E246" s="123" t="str">
        <f>IF(ISBLANK(A246),"",IF(B246=Hilfstabelle!$K$3,0,IF(ISBLANK(D246),C246*$B$12/100,D246)))</f>
        <v/>
      </c>
    </row>
    <row r="247" spans="1:5" x14ac:dyDescent="0.2">
      <c r="A247" s="80"/>
      <c r="B247" s="79"/>
      <c r="C247" s="130"/>
      <c r="D247" s="11"/>
      <c r="E247" s="123" t="str">
        <f>IF(ISBLANK(A247),"",IF(B247=Hilfstabelle!$K$3,0,IF(ISBLANK(D247),C247*$B$12/100,D247)))</f>
        <v/>
      </c>
    </row>
    <row r="248" spans="1:5" x14ac:dyDescent="0.2">
      <c r="A248" s="80"/>
      <c r="B248" s="79"/>
      <c r="C248" s="130"/>
      <c r="D248" s="11"/>
      <c r="E248" s="123" t="str">
        <f>IF(ISBLANK(A248),"",IF(B248=Hilfstabelle!$K$3,0,IF(ISBLANK(D248),C248*$B$12/100,D248)))</f>
        <v/>
      </c>
    </row>
    <row r="249" spans="1:5" x14ac:dyDescent="0.2">
      <c r="A249" s="80"/>
      <c r="B249" s="79"/>
      <c r="C249" s="130"/>
      <c r="D249" s="11"/>
      <c r="E249" s="123" t="str">
        <f>IF(ISBLANK(A249),"",IF(B249=Hilfstabelle!$K$3,0,IF(ISBLANK(D249),C249*$B$12/100,D249)))</f>
        <v/>
      </c>
    </row>
    <row r="250" spans="1:5" x14ac:dyDescent="0.2">
      <c r="A250" s="80"/>
      <c r="B250" s="79"/>
      <c r="C250" s="130"/>
      <c r="D250" s="11"/>
      <c r="E250" s="123" t="str">
        <f>IF(ISBLANK(A250),"",IF(B250=Hilfstabelle!$K$3,0,IF(ISBLANK(D250),C250*$B$12/100,D250)))</f>
        <v/>
      </c>
    </row>
    <row r="251" spans="1:5" x14ac:dyDescent="0.2">
      <c r="A251" s="80"/>
      <c r="B251" s="79"/>
      <c r="C251" s="130"/>
      <c r="D251" s="11"/>
      <c r="E251" s="123" t="str">
        <f>IF(ISBLANK(A251),"",IF(B251=Hilfstabelle!$K$3,0,IF(ISBLANK(D251),C251*$B$12/100,D251)))</f>
        <v/>
      </c>
    </row>
    <row r="252" spans="1:5" x14ac:dyDescent="0.2">
      <c r="A252" s="80"/>
      <c r="B252" s="79"/>
      <c r="C252" s="130"/>
      <c r="D252" s="11"/>
      <c r="E252" s="123" t="str">
        <f>IF(ISBLANK(A252),"",IF(B252=Hilfstabelle!$K$3,0,IF(ISBLANK(D252),C252*$B$12/100,D252)))</f>
        <v/>
      </c>
    </row>
    <row r="253" spans="1:5" x14ac:dyDescent="0.2">
      <c r="A253" s="80"/>
      <c r="B253" s="79"/>
      <c r="C253" s="130"/>
      <c r="D253" s="11"/>
      <c r="E253" s="123" t="str">
        <f>IF(ISBLANK(A253),"",IF(B253=Hilfstabelle!$K$3,0,IF(ISBLANK(D253),C253*$B$12/100,D253)))</f>
        <v/>
      </c>
    </row>
    <row r="254" spans="1:5" x14ac:dyDescent="0.2">
      <c r="A254" s="80"/>
      <c r="B254" s="79"/>
      <c r="C254" s="130"/>
      <c r="D254" s="11"/>
      <c r="E254" s="123" t="str">
        <f>IF(ISBLANK(A254),"",IF(B254=Hilfstabelle!$K$3,0,IF(ISBLANK(D254),C254*$B$12/100,D254)))</f>
        <v/>
      </c>
    </row>
    <row r="255" spans="1:5" x14ac:dyDescent="0.2">
      <c r="A255" s="80"/>
      <c r="B255" s="79"/>
      <c r="C255" s="130"/>
      <c r="D255" s="11"/>
      <c r="E255" s="123" t="str">
        <f>IF(ISBLANK(A255),"",IF(B255=Hilfstabelle!$K$3,0,IF(ISBLANK(D255),C255*$B$12/100,D255)))</f>
        <v/>
      </c>
    </row>
    <row r="256" spans="1:5" x14ac:dyDescent="0.2">
      <c r="A256" s="80"/>
      <c r="B256" s="79"/>
      <c r="C256" s="130"/>
      <c r="D256" s="11"/>
      <c r="E256" s="123" t="str">
        <f>IF(ISBLANK(A256),"",IF(B256=Hilfstabelle!$K$3,0,IF(ISBLANK(D256),C256*$B$12/100,D256)))</f>
        <v/>
      </c>
    </row>
    <row r="257" spans="1:5" x14ac:dyDescent="0.2">
      <c r="A257" s="80"/>
      <c r="B257" s="79"/>
      <c r="C257" s="130"/>
      <c r="D257" s="11"/>
      <c r="E257" s="123" t="str">
        <f>IF(ISBLANK(A257),"",IF(B257=Hilfstabelle!$K$3,0,IF(ISBLANK(D257),C257*$B$12/100,D257)))</f>
        <v/>
      </c>
    </row>
    <row r="258" spans="1:5" x14ac:dyDescent="0.2">
      <c r="A258" s="80"/>
      <c r="B258" s="79"/>
      <c r="C258" s="130"/>
      <c r="D258" s="11"/>
      <c r="E258" s="123" t="str">
        <f>IF(ISBLANK(A258),"",IF(B258=Hilfstabelle!$K$3,0,IF(ISBLANK(D258),C258*$B$12/100,D258)))</f>
        <v/>
      </c>
    </row>
    <row r="259" spans="1:5" x14ac:dyDescent="0.2">
      <c r="A259" s="80"/>
      <c r="B259" s="79"/>
      <c r="C259" s="130"/>
      <c r="D259" s="11"/>
      <c r="E259" s="123" t="str">
        <f>IF(ISBLANK(A259),"",IF(B259=Hilfstabelle!$K$3,0,IF(ISBLANK(D259),C259*$B$12/100,D259)))</f>
        <v/>
      </c>
    </row>
    <row r="260" spans="1:5" x14ac:dyDescent="0.2">
      <c r="A260" s="80"/>
      <c r="B260" s="79"/>
      <c r="C260" s="130"/>
      <c r="D260" s="11"/>
      <c r="E260" s="123" t="str">
        <f>IF(ISBLANK(A260),"",IF(B260=Hilfstabelle!$K$3,0,IF(ISBLANK(D260),C260*$B$12/100,D260)))</f>
        <v/>
      </c>
    </row>
    <row r="261" spans="1:5" x14ac:dyDescent="0.2">
      <c r="A261" s="80"/>
      <c r="B261" s="79"/>
      <c r="C261" s="130"/>
      <c r="D261" s="11"/>
      <c r="E261" s="123" t="str">
        <f>IF(ISBLANK(A261),"",IF(B261=Hilfstabelle!$K$3,0,IF(ISBLANK(D261),C261*$B$12/100,D261)))</f>
        <v/>
      </c>
    </row>
    <row r="262" spans="1:5" x14ac:dyDescent="0.2">
      <c r="A262" s="80"/>
      <c r="B262" s="79"/>
      <c r="C262" s="130"/>
      <c r="D262" s="11"/>
      <c r="E262" s="123" t="str">
        <f>IF(ISBLANK(A262),"",IF(B262=Hilfstabelle!$K$3,0,IF(ISBLANK(D262),C262*$B$12/100,D262)))</f>
        <v/>
      </c>
    </row>
    <row r="263" spans="1:5" x14ac:dyDescent="0.2">
      <c r="A263" s="80"/>
      <c r="B263" s="79"/>
      <c r="C263" s="130"/>
      <c r="D263" s="11"/>
      <c r="E263" s="123" t="str">
        <f>IF(ISBLANK(A263),"",IF(B263=Hilfstabelle!$K$3,0,IF(ISBLANK(D263),C263*$B$12/100,D263)))</f>
        <v/>
      </c>
    </row>
    <row r="264" spans="1:5" x14ac:dyDescent="0.2">
      <c r="A264" s="80"/>
      <c r="B264" s="79"/>
      <c r="C264" s="130"/>
      <c r="D264" s="11"/>
      <c r="E264" s="123" t="str">
        <f>IF(ISBLANK(A264),"",IF(B264=Hilfstabelle!$K$3,0,IF(ISBLANK(D264),C264*$B$12/100,D264)))</f>
        <v/>
      </c>
    </row>
    <row r="265" spans="1:5" x14ac:dyDescent="0.2">
      <c r="A265" s="80"/>
      <c r="B265" s="79"/>
      <c r="C265" s="130"/>
      <c r="D265" s="11"/>
      <c r="E265" s="123" t="str">
        <f>IF(ISBLANK(A265),"",IF(B265=Hilfstabelle!$K$3,0,IF(ISBLANK(D265),C265*$B$12/100,D265)))</f>
        <v/>
      </c>
    </row>
    <row r="266" spans="1:5" x14ac:dyDescent="0.2">
      <c r="A266" s="80"/>
      <c r="B266" s="79"/>
      <c r="C266" s="130"/>
      <c r="D266" s="11"/>
      <c r="E266" s="123" t="str">
        <f>IF(ISBLANK(A266),"",IF(B266=Hilfstabelle!$K$3,0,IF(ISBLANK(D266),C266*$B$12/100,D266)))</f>
        <v/>
      </c>
    </row>
    <row r="267" spans="1:5" x14ac:dyDescent="0.2">
      <c r="A267" s="80"/>
      <c r="B267" s="79"/>
      <c r="C267" s="130"/>
      <c r="D267" s="11"/>
      <c r="E267" s="123" t="str">
        <f>IF(ISBLANK(A267),"",IF(B267=Hilfstabelle!$K$3,0,IF(ISBLANK(D267),C267*$B$12/100,D267)))</f>
        <v/>
      </c>
    </row>
    <row r="268" spans="1:5" x14ac:dyDescent="0.2">
      <c r="A268" s="80"/>
      <c r="B268" s="79"/>
      <c r="C268" s="130"/>
      <c r="D268" s="11"/>
      <c r="E268" s="123" t="str">
        <f>IF(ISBLANK(A268),"",IF(B268=Hilfstabelle!$K$3,0,IF(ISBLANK(D268),C268*$B$12/100,D268)))</f>
        <v/>
      </c>
    </row>
    <row r="269" spans="1:5" x14ac:dyDescent="0.2">
      <c r="A269" s="80"/>
      <c r="B269" s="79"/>
      <c r="C269" s="130"/>
      <c r="D269" s="11"/>
      <c r="E269" s="123" t="str">
        <f>IF(ISBLANK(A269),"",IF(B269=Hilfstabelle!$K$3,0,IF(ISBLANK(D269),C269*$B$12/100,D269)))</f>
        <v/>
      </c>
    </row>
    <row r="270" spans="1:5" x14ac:dyDescent="0.2">
      <c r="A270" s="80"/>
      <c r="B270" s="79"/>
      <c r="C270" s="130"/>
      <c r="D270" s="11"/>
      <c r="E270" s="123" t="str">
        <f>IF(ISBLANK(A270),"",IF(B270=Hilfstabelle!$K$3,0,IF(ISBLANK(D270),C270*$B$12/100,D270)))</f>
        <v/>
      </c>
    </row>
    <row r="271" spans="1:5" x14ac:dyDescent="0.2">
      <c r="A271" s="80"/>
      <c r="B271" s="79"/>
      <c r="C271" s="130"/>
      <c r="D271" s="11"/>
      <c r="E271" s="123" t="str">
        <f>IF(ISBLANK(A271),"",IF(B271=Hilfstabelle!$K$3,0,IF(ISBLANK(D271),C271*$B$12/100,D271)))</f>
        <v/>
      </c>
    </row>
    <row r="272" spans="1:5" x14ac:dyDescent="0.2">
      <c r="A272" s="80"/>
      <c r="B272" s="79"/>
      <c r="C272" s="130"/>
      <c r="D272" s="11"/>
      <c r="E272" s="123" t="str">
        <f>IF(ISBLANK(A272),"",IF(B272=Hilfstabelle!$K$3,0,IF(ISBLANK(D272),C272*$B$12/100,D272)))</f>
        <v/>
      </c>
    </row>
    <row r="273" spans="1:5" x14ac:dyDescent="0.2">
      <c r="A273" s="80"/>
      <c r="B273" s="79"/>
      <c r="C273" s="130"/>
      <c r="D273" s="11"/>
      <c r="E273" s="123" t="str">
        <f>IF(ISBLANK(A273),"",IF(B273=Hilfstabelle!$K$3,0,IF(ISBLANK(D273),C273*$B$12/100,D273)))</f>
        <v/>
      </c>
    </row>
    <row r="274" spans="1:5" x14ac:dyDescent="0.2">
      <c r="A274" s="80"/>
      <c r="B274" s="79"/>
      <c r="C274" s="130"/>
      <c r="D274" s="11"/>
      <c r="E274" s="123" t="str">
        <f>IF(ISBLANK(A274),"",IF(B274=Hilfstabelle!$K$3,0,IF(ISBLANK(D274),C274*$B$12/100,D274)))</f>
        <v/>
      </c>
    </row>
    <row r="275" spans="1:5" x14ac:dyDescent="0.2">
      <c r="A275" s="80"/>
      <c r="B275" s="79"/>
      <c r="C275" s="130"/>
      <c r="D275" s="11"/>
      <c r="E275" s="123" t="str">
        <f>IF(ISBLANK(A275),"",IF(B275=Hilfstabelle!$K$3,0,IF(ISBLANK(D275),C275*$B$12/100,D275)))</f>
        <v/>
      </c>
    </row>
    <row r="276" spans="1:5" x14ac:dyDescent="0.2">
      <c r="A276" s="80"/>
      <c r="B276" s="79"/>
      <c r="C276" s="130"/>
      <c r="D276" s="11"/>
      <c r="E276" s="123" t="str">
        <f>IF(ISBLANK(A276),"",IF(B276=Hilfstabelle!$K$3,0,IF(ISBLANK(D276),C276*$B$12/100,D276)))</f>
        <v/>
      </c>
    </row>
    <row r="277" spans="1:5" x14ac:dyDescent="0.2">
      <c r="A277" s="80"/>
      <c r="B277" s="79"/>
      <c r="C277" s="130"/>
      <c r="D277" s="11"/>
      <c r="E277" s="123" t="str">
        <f>IF(ISBLANK(A277),"",IF(B277=Hilfstabelle!$K$3,0,IF(ISBLANK(D277),C277*$B$12/100,D277)))</f>
        <v/>
      </c>
    </row>
    <row r="278" spans="1:5" x14ac:dyDescent="0.2">
      <c r="A278" s="80"/>
      <c r="B278" s="79"/>
      <c r="C278" s="130"/>
      <c r="D278" s="11"/>
      <c r="E278" s="123" t="str">
        <f>IF(ISBLANK(A278),"",IF(B278=Hilfstabelle!$K$3,0,IF(ISBLANK(D278),C278*$B$12/100,D278)))</f>
        <v/>
      </c>
    </row>
    <row r="279" spans="1:5" x14ac:dyDescent="0.2">
      <c r="A279" s="80"/>
      <c r="B279" s="79"/>
      <c r="C279" s="130"/>
      <c r="D279" s="11"/>
      <c r="E279" s="123" t="str">
        <f>IF(ISBLANK(A279),"",IF(B279=Hilfstabelle!$K$3,0,IF(ISBLANK(D279),C279*$B$12/100,D279)))</f>
        <v/>
      </c>
    </row>
    <row r="280" spans="1:5" x14ac:dyDescent="0.2">
      <c r="A280" s="80"/>
      <c r="B280" s="79"/>
      <c r="C280" s="130"/>
      <c r="D280" s="11"/>
      <c r="E280" s="123" t="str">
        <f>IF(ISBLANK(A280),"",IF(B280=Hilfstabelle!$K$3,0,IF(ISBLANK(D280),C280*$B$12/100,D280)))</f>
        <v/>
      </c>
    </row>
    <row r="281" spans="1:5" x14ac:dyDescent="0.2">
      <c r="A281" s="80"/>
      <c r="B281" s="79"/>
      <c r="C281" s="130"/>
      <c r="D281" s="11"/>
      <c r="E281" s="123" t="str">
        <f>IF(ISBLANK(A281),"",IF(B281=Hilfstabelle!$K$3,0,IF(ISBLANK(D281),C281*$B$12/100,D281)))</f>
        <v/>
      </c>
    </row>
    <row r="282" spans="1:5" x14ac:dyDescent="0.2">
      <c r="A282" s="80"/>
      <c r="B282" s="79"/>
      <c r="C282" s="130"/>
      <c r="D282" s="11"/>
      <c r="E282" s="123" t="str">
        <f>IF(ISBLANK(A282),"",IF(B282=Hilfstabelle!$K$3,0,IF(ISBLANK(D282),C282*$B$12/100,D282)))</f>
        <v/>
      </c>
    </row>
    <row r="283" spans="1:5" x14ac:dyDescent="0.2">
      <c r="A283" s="80"/>
      <c r="B283" s="79"/>
      <c r="C283" s="130"/>
      <c r="D283" s="11"/>
      <c r="E283" s="123" t="str">
        <f>IF(ISBLANK(A283),"",IF(B283=Hilfstabelle!$K$3,0,IF(ISBLANK(D283),C283*$B$12/100,D283)))</f>
        <v/>
      </c>
    </row>
    <row r="284" spans="1:5" x14ac:dyDescent="0.2">
      <c r="A284" s="80"/>
      <c r="B284" s="79"/>
      <c r="C284" s="130"/>
      <c r="D284" s="11"/>
      <c r="E284" s="123" t="str">
        <f>IF(ISBLANK(A284),"",IF(B284=Hilfstabelle!$K$3,0,IF(ISBLANK(D284),C284*$B$12/100,D284)))</f>
        <v/>
      </c>
    </row>
    <row r="285" spans="1:5" x14ac:dyDescent="0.2">
      <c r="A285" s="80"/>
      <c r="B285" s="79"/>
      <c r="C285" s="130"/>
      <c r="D285" s="11"/>
      <c r="E285" s="123" t="str">
        <f>IF(ISBLANK(A285),"",IF(B285=Hilfstabelle!$K$3,0,IF(ISBLANK(D285),C285*$B$12/100,D285)))</f>
        <v/>
      </c>
    </row>
    <row r="286" spans="1:5" x14ac:dyDescent="0.2">
      <c r="A286" s="80"/>
      <c r="B286" s="79"/>
      <c r="C286" s="130"/>
      <c r="D286" s="11"/>
      <c r="E286" s="123" t="str">
        <f>IF(ISBLANK(A286),"",IF(B286=Hilfstabelle!$K$3,0,IF(ISBLANK(D286),C286*$B$12/100,D286)))</f>
        <v/>
      </c>
    </row>
    <row r="287" spans="1:5" x14ac:dyDescent="0.2">
      <c r="A287" s="80"/>
      <c r="B287" s="79"/>
      <c r="C287" s="130"/>
      <c r="D287" s="11"/>
      <c r="E287" s="123" t="str">
        <f>IF(ISBLANK(A287),"",IF(B287=Hilfstabelle!$K$3,0,IF(ISBLANK(D287),C287*$B$12/100,D287)))</f>
        <v/>
      </c>
    </row>
    <row r="288" spans="1:5" x14ac:dyDescent="0.2">
      <c r="A288" s="80"/>
      <c r="B288" s="79"/>
      <c r="C288" s="130"/>
      <c r="D288" s="11"/>
      <c r="E288" s="123" t="str">
        <f>IF(ISBLANK(A288),"",IF(B288=Hilfstabelle!$K$3,0,IF(ISBLANK(D288),C288*$B$12/100,D288)))</f>
        <v/>
      </c>
    </row>
    <row r="289" spans="1:5" x14ac:dyDescent="0.2">
      <c r="A289" s="80"/>
      <c r="B289" s="79"/>
      <c r="C289" s="130"/>
      <c r="D289" s="11"/>
      <c r="E289" s="123" t="str">
        <f>IF(ISBLANK(A289),"",IF(B289=Hilfstabelle!$K$3,0,IF(ISBLANK(D289),C289*$B$12/100,D289)))</f>
        <v/>
      </c>
    </row>
    <row r="290" spans="1:5" x14ac:dyDescent="0.2">
      <c r="A290" s="80"/>
      <c r="B290" s="79"/>
      <c r="C290" s="130"/>
      <c r="D290" s="11"/>
      <c r="E290" s="123" t="str">
        <f>IF(ISBLANK(A290),"",IF(B290=Hilfstabelle!$K$3,0,IF(ISBLANK(D290),C290*$B$12/100,D290)))</f>
        <v/>
      </c>
    </row>
    <row r="291" spans="1:5" x14ac:dyDescent="0.2">
      <c r="A291" s="80"/>
      <c r="B291" s="79"/>
      <c r="C291" s="130"/>
      <c r="D291" s="11"/>
      <c r="E291" s="123" t="str">
        <f>IF(ISBLANK(A291),"",IF(B291=Hilfstabelle!$K$3,0,IF(ISBLANK(D291),C291*$B$12/100,D291)))</f>
        <v/>
      </c>
    </row>
    <row r="292" spans="1:5" x14ac:dyDescent="0.2">
      <c r="A292" s="80"/>
      <c r="B292" s="79"/>
      <c r="C292" s="130"/>
      <c r="D292" s="11"/>
      <c r="E292" s="123" t="str">
        <f>IF(ISBLANK(A292),"",IF(B292=Hilfstabelle!$K$3,0,IF(ISBLANK(D292),C292*$B$12/100,D292)))</f>
        <v/>
      </c>
    </row>
    <row r="293" spans="1:5" x14ac:dyDescent="0.2">
      <c r="A293" s="80"/>
      <c r="B293" s="79"/>
      <c r="C293" s="130"/>
      <c r="D293" s="11"/>
      <c r="E293" s="123" t="str">
        <f>IF(ISBLANK(A293),"",IF(B293=Hilfstabelle!$K$3,0,IF(ISBLANK(D293),C293*$B$12/100,D293)))</f>
        <v/>
      </c>
    </row>
    <row r="294" spans="1:5" x14ac:dyDescent="0.2">
      <c r="A294" s="80"/>
      <c r="B294" s="79"/>
      <c r="C294" s="130"/>
      <c r="D294" s="11"/>
      <c r="E294" s="123" t="str">
        <f>IF(ISBLANK(A294),"",IF(B294=Hilfstabelle!$K$3,0,IF(ISBLANK(D294),C294*$B$12/100,D294)))</f>
        <v/>
      </c>
    </row>
    <row r="295" spans="1:5" x14ac:dyDescent="0.2">
      <c r="A295" s="80"/>
      <c r="B295" s="79"/>
      <c r="C295" s="130"/>
      <c r="D295" s="11"/>
      <c r="E295" s="123" t="str">
        <f>IF(ISBLANK(A295),"",IF(B295=Hilfstabelle!$K$3,0,IF(ISBLANK(D295),C295*$B$12/100,D295)))</f>
        <v/>
      </c>
    </row>
    <row r="296" spans="1:5" x14ac:dyDescent="0.2">
      <c r="A296" s="80"/>
      <c r="B296" s="79"/>
      <c r="C296" s="130"/>
      <c r="D296" s="11"/>
      <c r="E296" s="123" t="str">
        <f>IF(ISBLANK(A296),"",IF(B296=Hilfstabelle!$K$3,0,IF(ISBLANK(D296),C296*$B$12/100,D296)))</f>
        <v/>
      </c>
    </row>
    <row r="297" spans="1:5" x14ac:dyDescent="0.2">
      <c r="A297" s="80"/>
      <c r="B297" s="79"/>
      <c r="C297" s="130"/>
      <c r="D297" s="11"/>
      <c r="E297" s="123" t="str">
        <f>IF(ISBLANK(A297),"",IF(B297=Hilfstabelle!$K$3,0,IF(ISBLANK(D297),C297*$B$12/100,D297)))</f>
        <v/>
      </c>
    </row>
    <row r="298" spans="1:5" x14ac:dyDescent="0.2">
      <c r="A298" s="80"/>
      <c r="B298" s="79"/>
      <c r="C298" s="130"/>
      <c r="D298" s="11"/>
      <c r="E298" s="123" t="str">
        <f>IF(ISBLANK(A298),"",IF(B298=Hilfstabelle!$K$3,0,IF(ISBLANK(D298),C298*$B$12/100,D298)))</f>
        <v/>
      </c>
    </row>
    <row r="299" spans="1:5" x14ac:dyDescent="0.2">
      <c r="A299" s="80"/>
      <c r="B299" s="79"/>
      <c r="C299" s="130"/>
      <c r="D299" s="11"/>
      <c r="E299" s="123" t="str">
        <f>IF(ISBLANK(A299),"",IF(B299=Hilfstabelle!$K$3,0,IF(ISBLANK(D299),C299*$B$12/100,D299)))</f>
        <v/>
      </c>
    </row>
    <row r="300" spans="1:5" ht="15" thickBot="1" x14ac:dyDescent="0.25">
      <c r="A300" s="19"/>
      <c r="B300" s="173"/>
      <c r="C300" s="110"/>
      <c r="D300" s="21"/>
      <c r="E300" s="174" t="str">
        <f>IF(ISBLANK(A300),"",IF(B300=Hilfstabelle!$K$3,0,IF(ISBLANK(D300),C300*$B$12/100,D300)))</f>
        <v/>
      </c>
    </row>
    <row r="301" spans="1:5" x14ac:dyDescent="0.2">
      <c r="D301" s="128"/>
    </row>
    <row r="302" spans="1:5" x14ac:dyDescent="0.2">
      <c r="D302" s="128"/>
    </row>
  </sheetData>
  <sheetProtection algorithmName="SHA-512" hashValue="iiSFC4kP4GYw9BaPycqW/ze+tdP32WutquyHzHy5fmh3zLNYxfUllsLYM99nlyd3fVY4i0dCn5CVw5TT8KlNpg==" saltValue="O2BQH+92ck4WYDuXIEyqOQ==" spinCount="100000" sheet="1" objects="1" scenarios="1" selectLockedCells="1"/>
  <mergeCells count="1">
    <mergeCell ref="B14:E14"/>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14:formula1>
            <xm:f>Stammdaten!$A$17:$A$5252</xm:f>
          </x14:formula1>
          <xm:sqref>A17:A300</xm:sqref>
        </x14:dataValidation>
        <x14:dataValidation type="list" allowBlank="1" showInputMessage="1" showErrorMessage="1">
          <x14:formula1>
            <xm:f>Hilfstabelle!$K$1:$K$3</xm:f>
          </x14:formula1>
          <xm:sqref>B17:B300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F300"/>
  <sheetViews>
    <sheetView showGridLines="0" workbookViewId="0">
      <selection activeCell="A19" sqref="A19"/>
    </sheetView>
  </sheetViews>
  <sheetFormatPr baseColWidth="10" defaultColWidth="11" defaultRowHeight="14.25" x14ac:dyDescent="0.2"/>
  <cols>
    <col min="1" max="1" width="32.625" style="93" customWidth="1"/>
    <col min="2" max="2" width="35.75" style="93" customWidth="1"/>
    <col min="3" max="3" width="12.625" style="93" customWidth="1"/>
    <col min="4" max="4" width="19.125" style="93" customWidth="1"/>
    <col min="5" max="5" width="11" style="93"/>
    <col min="6" max="6" width="47.5" style="93" customWidth="1"/>
    <col min="7" max="16384" width="11" style="93"/>
  </cols>
  <sheetData>
    <row r="2" spans="1:6" ht="15" thickBot="1" x14ac:dyDescent="0.25"/>
    <row r="3" spans="1:6" ht="15" thickBot="1" x14ac:dyDescent="0.25">
      <c r="A3" s="137" t="s">
        <v>0</v>
      </c>
      <c r="B3" s="138"/>
    </row>
    <row r="4" spans="1:6" x14ac:dyDescent="0.2">
      <c r="A4" s="48" t="s">
        <v>46</v>
      </c>
      <c r="B4" s="98" t="str">
        <f>IF(Stammdaten!B4="","",Stammdaten!B4)</f>
        <v/>
      </c>
    </row>
    <row r="5" spans="1:6" x14ac:dyDescent="0.2">
      <c r="A5" s="25" t="s">
        <v>1</v>
      </c>
      <c r="B5" s="99" t="str">
        <f>IF(Stammdaten!B5="","",Stammdaten!B5)</f>
        <v/>
      </c>
    </row>
    <row r="6" spans="1:6" x14ac:dyDescent="0.2">
      <c r="A6" s="25" t="s">
        <v>5</v>
      </c>
      <c r="B6" s="99" t="str">
        <f>IF(Stammdaten!B6="","",Stammdaten!B6)</f>
        <v/>
      </c>
    </row>
    <row r="7" spans="1:6" x14ac:dyDescent="0.2">
      <c r="A7" s="25" t="s">
        <v>2</v>
      </c>
      <c r="B7" s="140" t="str">
        <f>IF(Stammdaten!B7="","",Stammdaten!B7)</f>
        <v/>
      </c>
    </row>
    <row r="8" spans="1:6" x14ac:dyDescent="0.2">
      <c r="A8" s="25" t="s">
        <v>3</v>
      </c>
      <c r="B8" s="99" t="str">
        <f>IF(Stammdaten!B8="","",Stammdaten!B8)</f>
        <v/>
      </c>
    </row>
    <row r="9" spans="1:6" ht="15" thickBot="1" x14ac:dyDescent="0.25">
      <c r="A9" s="26" t="s">
        <v>6</v>
      </c>
      <c r="B9" s="141" t="str">
        <f>IF(Stammdaten!B9="","",Stammdaten!B9)</f>
        <v/>
      </c>
    </row>
    <row r="10" spans="1:6" ht="15" thickBot="1" x14ac:dyDescent="0.25">
      <c r="A10" s="47"/>
      <c r="B10" s="95"/>
    </row>
    <row r="11" spans="1:6" x14ac:dyDescent="0.2">
      <c r="A11" s="58" t="s">
        <v>52</v>
      </c>
      <c r="B11" s="100">
        <f>IF(Stammdaten!B11="","",Stammdaten!B11)</f>
        <v>2022</v>
      </c>
    </row>
    <row r="12" spans="1:6" ht="15" thickBot="1" x14ac:dyDescent="0.25">
      <c r="A12" s="59" t="s">
        <v>72</v>
      </c>
      <c r="B12" s="133">
        <f>IF(Stammdaten!B12="","",Stammdaten!B12)</f>
        <v>0.378</v>
      </c>
    </row>
    <row r="13" spans="1:6" ht="15" thickBot="1" x14ac:dyDescent="0.25"/>
    <row r="14" spans="1:6" x14ac:dyDescent="0.2">
      <c r="A14" s="87" t="s">
        <v>42</v>
      </c>
      <c r="B14" s="194" t="s">
        <v>48</v>
      </c>
      <c r="C14" s="195"/>
      <c r="D14" s="195"/>
      <c r="E14" s="196"/>
      <c r="F14" s="184" t="s">
        <v>54</v>
      </c>
    </row>
    <row r="15" spans="1:6" ht="25.5" customHeight="1" x14ac:dyDescent="0.2">
      <c r="A15" s="65" t="s">
        <v>7</v>
      </c>
      <c r="B15" s="67" t="s">
        <v>43</v>
      </c>
      <c r="C15" s="89" t="s">
        <v>60</v>
      </c>
      <c r="D15" s="35" t="s">
        <v>74</v>
      </c>
      <c r="E15" s="53" t="s">
        <v>71</v>
      </c>
      <c r="F15" s="185"/>
    </row>
    <row r="16" spans="1:6" ht="15" thickBot="1" x14ac:dyDescent="0.25">
      <c r="A16" s="40" t="s">
        <v>15</v>
      </c>
      <c r="B16" s="40" t="s">
        <v>15</v>
      </c>
      <c r="C16" s="36" t="s">
        <v>11</v>
      </c>
      <c r="D16" s="36" t="s">
        <v>14</v>
      </c>
      <c r="E16" s="85" t="s">
        <v>14</v>
      </c>
      <c r="F16" s="186"/>
    </row>
    <row r="17" spans="1:6" x14ac:dyDescent="0.2">
      <c r="A17" s="79"/>
      <c r="B17" s="54"/>
      <c r="C17" s="8"/>
      <c r="D17" s="16"/>
      <c r="E17" s="111" t="str">
        <f>IF(ISBLANK(A17),"",IF(B17=Hilfstabelle!$H$1,'Entladung des Speichers'!C17*'Entladung des Speichers'!$B$12/100,IF(B17=Hilfstabelle!$H$2,'Entladung des Speichers'!$B$12*0,IF(B17=Hilfstabelle!$H$3,'Entladung des Speichers'!D17,0))))</f>
        <v/>
      </c>
      <c r="F17" s="96" t="str">
        <f>IF(ISBLANK(A17),"",IF(AND(ISBLANK(D17),B17=Hilfstabelle!$H$3),"Fehler: Bitte Sondersachverhalt (individuelle Umlage) eintragen.",""))</f>
        <v/>
      </c>
    </row>
    <row r="18" spans="1:6" x14ac:dyDescent="0.2">
      <c r="A18" s="79"/>
      <c r="B18" s="82"/>
      <c r="C18" s="8"/>
      <c r="D18" s="14"/>
      <c r="E18" s="112" t="str">
        <f>IF(ISBLANK(A18),"",IF(B18=Hilfstabelle!$H$1,'Entladung des Speichers'!C18*'Entladung des Speichers'!$B$12/100,IF(B18=Hilfstabelle!$H$2,'Entladung des Speichers'!$B$12*0,IF(B18=Hilfstabelle!$H$3,'Entladung des Speichers'!D18,0))))</f>
        <v/>
      </c>
      <c r="F18" s="96" t="str">
        <f>IF(ISBLANK(A18),"",IF(AND(ISBLANK(D18),B18=Hilfstabelle!$H$3),"Fehler: Bitte Sondersachverhalt (individuelle Umlage) eintragen.",""))</f>
        <v/>
      </c>
    </row>
    <row r="19" spans="1:6" x14ac:dyDescent="0.2">
      <c r="A19" s="79"/>
      <c r="B19" s="82"/>
      <c r="C19" s="8"/>
      <c r="D19" s="14"/>
      <c r="E19" s="112" t="str">
        <f>IF(ISBLANK(A19),"",IF(B19=Hilfstabelle!$H$1,'Entladung des Speichers'!C19*'Entladung des Speichers'!$B$12/100,IF(B19=Hilfstabelle!$H$2,'Entladung des Speichers'!$B$12*0,IF(B19=Hilfstabelle!$H$3,'Entladung des Speichers'!D19,0))))</f>
        <v/>
      </c>
      <c r="F19" s="96" t="str">
        <f>IF(ISBLANK(A19),"",IF(AND(ISBLANK(D19),B19=Hilfstabelle!$H$3),"Fehler: Bitte Sondersachverhalt (individuelle Umlage) eintragen.",""))</f>
        <v/>
      </c>
    </row>
    <row r="20" spans="1:6" x14ac:dyDescent="0.2">
      <c r="A20" s="79"/>
      <c r="B20" s="82"/>
      <c r="C20" s="8"/>
      <c r="D20" s="14"/>
      <c r="E20" s="112" t="str">
        <f>IF(ISBLANK(A20),"",IF(B20=Hilfstabelle!$H$1,'Entladung des Speichers'!C20*'Entladung des Speichers'!$B$12/100,IF(B20=Hilfstabelle!$H$2,'Entladung des Speichers'!$B$12*0,IF(B20=Hilfstabelle!$H$3,'Entladung des Speichers'!D20,0))))</f>
        <v/>
      </c>
      <c r="F20" s="96" t="str">
        <f>IF(ISBLANK(A20),"",IF(AND(ISBLANK(D20),B20=Hilfstabelle!$H$3),"Fehler: Bitte Sondersachverhalt (individuelle Umlage) eintragen.",""))</f>
        <v/>
      </c>
    </row>
    <row r="21" spans="1:6" x14ac:dyDescent="0.2">
      <c r="A21" s="79"/>
      <c r="B21" s="82"/>
      <c r="C21" s="8"/>
      <c r="D21" s="14"/>
      <c r="E21" s="112" t="str">
        <f>IF(ISBLANK(A21),"",IF(B21=Hilfstabelle!$H$1,'Entladung des Speichers'!C21*'Entladung des Speichers'!$B$12/100,IF(B21=Hilfstabelle!$H$2,'Entladung des Speichers'!$B$12*0,IF(B21=Hilfstabelle!$H$3,'Entladung des Speichers'!D21,0))))</f>
        <v/>
      </c>
      <c r="F21" s="96" t="str">
        <f>IF(ISBLANK(A21),"",IF(AND(ISBLANK(D21),B21=Hilfstabelle!$H$3),"Fehler: Bitte Sondersachverhalt (individuelle Umlage) eintragen.",""))</f>
        <v/>
      </c>
    </row>
    <row r="22" spans="1:6" x14ac:dyDescent="0.2">
      <c r="A22" s="79"/>
      <c r="B22" s="82"/>
      <c r="C22" s="8"/>
      <c r="D22" s="14"/>
      <c r="E22" s="112" t="str">
        <f>IF(ISBLANK(A22),"",IF(B22=Hilfstabelle!$H$1,'Entladung des Speichers'!C22*'Entladung des Speichers'!$B$12/100,IF(B22=Hilfstabelle!$H$2,'Entladung des Speichers'!$B$12*0,IF(B22=Hilfstabelle!$H$3,'Entladung des Speichers'!D22,0))))</f>
        <v/>
      </c>
      <c r="F22" s="96" t="str">
        <f>IF(ISBLANK(A22),"",IF(AND(ISBLANK(D22),B22=Hilfstabelle!$H$3),"Fehler: Bitte Sondersachverhalt (individuelle Umlage) eintragen.",""))</f>
        <v/>
      </c>
    </row>
    <row r="23" spans="1:6" x14ac:dyDescent="0.2">
      <c r="A23" s="79"/>
      <c r="B23" s="82"/>
      <c r="C23" s="8"/>
      <c r="D23" s="14"/>
      <c r="E23" s="112" t="str">
        <f>IF(ISBLANK(A23),"",IF(B23=Hilfstabelle!$H$1,'Entladung des Speichers'!C23*'Entladung des Speichers'!$B$12/100,IF(B23=Hilfstabelle!$H$2,'Entladung des Speichers'!$B$12*0,IF(B23=Hilfstabelle!$H$3,'Entladung des Speichers'!D23,0))))</f>
        <v/>
      </c>
      <c r="F23" s="96" t="str">
        <f>IF(ISBLANK(A23),"",IF(AND(ISBLANK(D23),B23=Hilfstabelle!$H$3),"Fehler: Bitte Sondersachverhalt (individuelle Umlage) eintragen.",""))</f>
        <v/>
      </c>
    </row>
    <row r="24" spans="1:6" x14ac:dyDescent="0.2">
      <c r="A24" s="79"/>
      <c r="B24" s="82"/>
      <c r="C24" s="8"/>
      <c r="D24" s="14"/>
      <c r="E24" s="112" t="str">
        <f>IF(ISBLANK(A24),"",IF(B24=Hilfstabelle!$H$1,'Entladung des Speichers'!C24*'Entladung des Speichers'!$B$12/100,IF(B24=Hilfstabelle!$H$2,'Entladung des Speichers'!$B$12*0,IF(B24=Hilfstabelle!$H$3,'Entladung des Speichers'!D24,0))))</f>
        <v/>
      </c>
      <c r="F24" s="96" t="str">
        <f>IF(ISBLANK(A24),"",IF(AND(ISBLANK(D24),B24=Hilfstabelle!$H$3),"Fehler: Bitte Sondersachverhalt (individuelle Umlage) eintragen.",""))</f>
        <v/>
      </c>
    </row>
    <row r="25" spans="1:6" x14ac:dyDescent="0.2">
      <c r="A25" s="79"/>
      <c r="B25" s="82"/>
      <c r="C25" s="8"/>
      <c r="D25" s="14"/>
      <c r="E25" s="112" t="str">
        <f>IF(ISBLANK(A25),"",IF(B25=Hilfstabelle!$H$1,'Entladung des Speichers'!C25*'Entladung des Speichers'!$B$12/100,IF(B25=Hilfstabelle!$H$2,'Entladung des Speichers'!$B$12*0,IF(B25=Hilfstabelle!$H$3,'Entladung des Speichers'!D25,0))))</f>
        <v/>
      </c>
      <c r="F25" s="96" t="str">
        <f>IF(ISBLANK(A25),"",IF(AND(ISBLANK(D25),B25=Hilfstabelle!$H$3),"Fehler: Bitte Sondersachverhalt (individuelle Umlage) eintragen.",""))</f>
        <v/>
      </c>
    </row>
    <row r="26" spans="1:6" x14ac:dyDescent="0.2">
      <c r="A26" s="79"/>
      <c r="B26" s="82"/>
      <c r="C26" s="8"/>
      <c r="D26" s="14"/>
      <c r="E26" s="112" t="str">
        <f>IF(ISBLANK(A26),"",IF(B26=Hilfstabelle!$H$1,'Entladung des Speichers'!C26*'Entladung des Speichers'!$B$12/100,IF(B26=Hilfstabelle!$H$2,'Entladung des Speichers'!$B$12*0,IF(B26=Hilfstabelle!$H$3,'Entladung des Speichers'!D26,0))))</f>
        <v/>
      </c>
      <c r="F26" s="96" t="str">
        <f>IF(ISBLANK(A26),"",IF(AND(ISBLANK(D26),B26=Hilfstabelle!$H$3),"Fehler: Bitte Sondersachverhalt (individuelle Umlage) eintragen.",""))</f>
        <v/>
      </c>
    </row>
    <row r="27" spans="1:6" x14ac:dyDescent="0.2">
      <c r="A27" s="79"/>
      <c r="B27" s="82"/>
      <c r="C27" s="8"/>
      <c r="D27" s="14"/>
      <c r="E27" s="112" t="str">
        <f>IF(ISBLANK(A27),"",IF(B27=Hilfstabelle!$H$1,'Entladung des Speichers'!C27*'Entladung des Speichers'!$B$12/100,IF(B27=Hilfstabelle!$H$2,'Entladung des Speichers'!$B$12*0,IF(B27=Hilfstabelle!$H$3,'Entladung des Speichers'!D27,0))))</f>
        <v/>
      </c>
      <c r="F27" s="96" t="str">
        <f>IF(ISBLANK(A27),"",IF(AND(ISBLANK(D27),B27=Hilfstabelle!$H$3),"Fehler: Bitte Sondersachverhalt (individuelle Umlage) eintragen.",""))</f>
        <v/>
      </c>
    </row>
    <row r="28" spans="1:6" x14ac:dyDescent="0.2">
      <c r="A28" s="79"/>
      <c r="B28" s="82"/>
      <c r="C28" s="8"/>
      <c r="D28" s="14"/>
      <c r="E28" s="112" t="str">
        <f>IF(ISBLANK(A28),"",IF(B28=Hilfstabelle!$H$1,'Entladung des Speichers'!C28*'Entladung des Speichers'!$B$12/100,IF(B28=Hilfstabelle!$H$2,'Entladung des Speichers'!$B$12*0,IF(B28=Hilfstabelle!$H$3,'Entladung des Speichers'!D28,0))))</f>
        <v/>
      </c>
      <c r="F28" s="96" t="str">
        <f>IF(ISBLANK(A28),"",IF(AND(ISBLANK(D28),B28=Hilfstabelle!$H$3),"Fehler: Bitte Sondersachverhalt (individuelle Umlage) eintragen.",""))</f>
        <v/>
      </c>
    </row>
    <row r="29" spans="1:6" x14ac:dyDescent="0.2">
      <c r="A29" s="83"/>
      <c r="B29" s="82"/>
      <c r="C29" s="8"/>
      <c r="D29" s="14"/>
      <c r="E29" s="112" t="str">
        <f>IF(ISBLANK(A29),"",IF(B29=Hilfstabelle!$H$1,'Entladung des Speichers'!C29*'Entladung des Speichers'!$B$12/100,IF(B29=Hilfstabelle!$H$2,'Entladung des Speichers'!$B$12*0,IF(B29=Hilfstabelle!$H$3,'Entladung des Speichers'!D29,0))))</f>
        <v/>
      </c>
      <c r="F29" s="96" t="str">
        <f>IF(ISBLANK(A29),"",IF(AND(ISBLANK(D29),B29=Hilfstabelle!$H$3),"Fehler: Bitte Sondersachverhalt (individuelle Umlage) eintragen.",""))</f>
        <v/>
      </c>
    </row>
    <row r="30" spans="1:6" x14ac:dyDescent="0.2">
      <c r="A30" s="83"/>
      <c r="B30" s="82"/>
      <c r="C30" s="8"/>
      <c r="D30" s="14"/>
      <c r="E30" s="112" t="str">
        <f>IF(ISBLANK(A30),"",IF(B30=Hilfstabelle!$H$1,'Entladung des Speichers'!C30*'Entladung des Speichers'!$B$12/100,IF(B30=Hilfstabelle!$H$2,'Entladung des Speichers'!$B$12*0,IF(B30=Hilfstabelle!$H$3,'Entladung des Speichers'!D30,0))))</f>
        <v/>
      </c>
      <c r="F30" s="96" t="str">
        <f>IF(ISBLANK(A30),"",IF(AND(ISBLANK(D30),B30=Hilfstabelle!$H$3),"Fehler: Bitte Sondersachverhalt (individuelle Umlage) eintragen.",""))</f>
        <v/>
      </c>
    </row>
    <row r="31" spans="1:6" x14ac:dyDescent="0.2">
      <c r="A31" s="83"/>
      <c r="B31" s="82"/>
      <c r="C31" s="8"/>
      <c r="D31" s="14"/>
      <c r="E31" s="112" t="str">
        <f>IF(ISBLANK(A31),"",IF(B31=Hilfstabelle!$H$1,'Entladung des Speichers'!C31*'Entladung des Speichers'!$B$12/100,IF(B31=Hilfstabelle!$H$2,'Entladung des Speichers'!$B$12*0,IF(B31=Hilfstabelle!$H$3,'Entladung des Speichers'!D31,0))))</f>
        <v/>
      </c>
      <c r="F31" s="96" t="str">
        <f>IF(ISBLANK(A31),"",IF(AND(ISBLANK(D31),B31=Hilfstabelle!$H$3),"Fehler: Bitte Sondersachverhalt (individuelle Umlage) eintragen.",""))</f>
        <v/>
      </c>
    </row>
    <row r="32" spans="1:6" x14ac:dyDescent="0.2">
      <c r="A32" s="83"/>
      <c r="B32" s="82"/>
      <c r="C32" s="8"/>
      <c r="D32" s="14"/>
      <c r="E32" s="112" t="str">
        <f>IF(ISBLANK(A32),"",IF(B32=Hilfstabelle!$H$1,'Entladung des Speichers'!C32*'Entladung des Speichers'!$B$12/100,IF(B32=Hilfstabelle!$H$2,'Entladung des Speichers'!$B$12*0,IF(B32=Hilfstabelle!$H$3,'Entladung des Speichers'!D32,0))))</f>
        <v/>
      </c>
      <c r="F32" s="96" t="str">
        <f>IF(ISBLANK(A32),"",IF(AND(ISBLANK(D32),B32=Hilfstabelle!$H$3),"Fehler: Bitte Sondersachverhalt (individuelle Umlage) eintragen.",""))</f>
        <v/>
      </c>
    </row>
    <row r="33" spans="1:6" x14ac:dyDescent="0.2">
      <c r="A33" s="83"/>
      <c r="B33" s="82"/>
      <c r="C33" s="8"/>
      <c r="D33" s="14"/>
      <c r="E33" s="112" t="str">
        <f>IF(ISBLANK(A33),"",IF(B33=Hilfstabelle!$H$1,'Entladung des Speichers'!C33*'Entladung des Speichers'!$B$12/100,IF(B33=Hilfstabelle!$H$2,'Entladung des Speichers'!$B$12*0,IF(B33=Hilfstabelle!$H$3,'Entladung des Speichers'!D33,0))))</f>
        <v/>
      </c>
      <c r="F33" s="96" t="str">
        <f>IF(ISBLANK(A33),"",IF(AND(ISBLANK(D33),B33=Hilfstabelle!$H$3),"Fehler: Bitte Sondersachverhalt (individuelle Umlage) eintragen.",""))</f>
        <v/>
      </c>
    </row>
    <row r="34" spans="1:6" x14ac:dyDescent="0.2">
      <c r="A34" s="83"/>
      <c r="B34" s="82"/>
      <c r="C34" s="8"/>
      <c r="D34" s="14"/>
      <c r="E34" s="112" t="str">
        <f>IF(ISBLANK(A34),"",IF(B34=Hilfstabelle!$H$1,'Entladung des Speichers'!C34*'Entladung des Speichers'!$B$12/100,IF(B34=Hilfstabelle!$H$2,'Entladung des Speichers'!$B$12*0,IF(B34=Hilfstabelle!$H$3,'Entladung des Speichers'!D34,0))))</f>
        <v/>
      </c>
      <c r="F34" s="96" t="str">
        <f>IF(ISBLANK(A34),"",IF(AND(ISBLANK(D34),B34=Hilfstabelle!$H$3),"Fehler: Bitte Sondersachverhalt (individuelle Umlage) eintragen.",""))</f>
        <v/>
      </c>
    </row>
    <row r="35" spans="1:6" x14ac:dyDescent="0.2">
      <c r="A35" s="83"/>
      <c r="B35" s="82"/>
      <c r="C35" s="8"/>
      <c r="D35" s="14"/>
      <c r="E35" s="112" t="str">
        <f>IF(ISBLANK(A35),"",IF(B35=Hilfstabelle!$H$1,'Entladung des Speichers'!C35*'Entladung des Speichers'!$B$12/100,IF(B35=Hilfstabelle!$H$2,'Entladung des Speichers'!$B$12*0,IF(B35=Hilfstabelle!$H$3,'Entladung des Speichers'!D35,0))))</f>
        <v/>
      </c>
      <c r="F35" s="96" t="str">
        <f>IF(ISBLANK(A35),"",IF(AND(ISBLANK(D35),B35=Hilfstabelle!$H$3),"Fehler: Bitte Sondersachverhalt (individuelle Umlage) eintragen.",""))</f>
        <v/>
      </c>
    </row>
    <row r="36" spans="1:6" x14ac:dyDescent="0.2">
      <c r="A36" s="83"/>
      <c r="B36" s="82"/>
      <c r="C36" s="8"/>
      <c r="D36" s="14"/>
      <c r="E36" s="112" t="str">
        <f>IF(ISBLANK(A36),"",IF(B36=Hilfstabelle!$H$1,'Entladung des Speichers'!C36*'Entladung des Speichers'!$B$12/100,IF(B36=Hilfstabelle!$H$2,'Entladung des Speichers'!$B$12*0,IF(B36=Hilfstabelle!$H$3,'Entladung des Speichers'!D36,0))))</f>
        <v/>
      </c>
      <c r="F36" s="96" t="str">
        <f>IF(ISBLANK(A36),"",IF(AND(ISBLANK(D36),B36=Hilfstabelle!$H$3),"Fehler: Bitte Sondersachverhalt (individuelle Umlage) eintragen.",""))</f>
        <v/>
      </c>
    </row>
    <row r="37" spans="1:6" x14ac:dyDescent="0.2">
      <c r="A37" s="83"/>
      <c r="B37" s="82"/>
      <c r="C37" s="8"/>
      <c r="D37" s="14"/>
      <c r="E37" s="112" t="str">
        <f>IF(ISBLANK(A37),"",IF(B37=Hilfstabelle!$H$1,'Entladung des Speichers'!C37*'Entladung des Speichers'!$B$12/100,IF(B37=Hilfstabelle!$H$2,'Entladung des Speichers'!$B$12*0,IF(B37=Hilfstabelle!$H$3,'Entladung des Speichers'!D37,0))))</f>
        <v/>
      </c>
      <c r="F37" s="96" t="str">
        <f>IF(ISBLANK(A37),"",IF(AND(ISBLANK(D37),B37=Hilfstabelle!$H$3),"Fehler: Bitte Sondersachverhalt (individuelle Umlage) eintragen.",""))</f>
        <v/>
      </c>
    </row>
    <row r="38" spans="1:6" x14ac:dyDescent="0.2">
      <c r="A38" s="83"/>
      <c r="B38" s="82"/>
      <c r="C38" s="8"/>
      <c r="D38" s="14"/>
      <c r="E38" s="112" t="str">
        <f>IF(ISBLANK(A38),"",IF(B38=Hilfstabelle!$H$1,'Entladung des Speichers'!C38*'Entladung des Speichers'!$B$12/100,IF(B38=Hilfstabelle!$H$2,'Entladung des Speichers'!$B$12*0,IF(B38=Hilfstabelle!$H$3,'Entladung des Speichers'!D38,0))))</f>
        <v/>
      </c>
      <c r="F38" s="96" t="str">
        <f>IF(ISBLANK(A38),"",IF(AND(ISBLANK(D38),B38=Hilfstabelle!$H$3),"Fehler: Bitte Sondersachverhalt (individuelle Umlage) eintragen.",""))</f>
        <v/>
      </c>
    </row>
    <row r="39" spans="1:6" x14ac:dyDescent="0.2">
      <c r="A39" s="83"/>
      <c r="B39" s="82"/>
      <c r="C39" s="8"/>
      <c r="D39" s="14"/>
      <c r="E39" s="112" t="str">
        <f>IF(ISBLANK(A39),"",IF(B39=Hilfstabelle!$H$1,'Entladung des Speichers'!C39*'Entladung des Speichers'!$B$12/100,IF(B39=Hilfstabelle!$H$2,'Entladung des Speichers'!$B$12*0,IF(B39=Hilfstabelle!$H$3,'Entladung des Speichers'!D39,0))))</f>
        <v/>
      </c>
      <c r="F39" s="96" t="str">
        <f>IF(ISBLANK(A39),"",IF(AND(ISBLANK(D39),B39=Hilfstabelle!$H$3),"Fehler: Bitte Sondersachverhalt (individuelle Umlage) eintragen.",""))</f>
        <v/>
      </c>
    </row>
    <row r="40" spans="1:6" x14ac:dyDescent="0.2">
      <c r="A40" s="83"/>
      <c r="B40" s="82"/>
      <c r="C40" s="8"/>
      <c r="D40" s="14"/>
      <c r="E40" s="112" t="str">
        <f>IF(ISBLANK(A40),"",IF(B40=Hilfstabelle!$H$1,'Entladung des Speichers'!C40*'Entladung des Speichers'!$B$12/100,IF(B40=Hilfstabelle!$H$2,'Entladung des Speichers'!$B$12*0,IF(B40=Hilfstabelle!$H$3,'Entladung des Speichers'!D40,0))))</f>
        <v/>
      </c>
      <c r="F40" s="96" t="str">
        <f>IF(ISBLANK(A40),"",IF(AND(ISBLANK(D40),B40=Hilfstabelle!$H$3),"Fehler: Bitte Sondersachverhalt (individuelle Umlage) eintragen.",""))</f>
        <v/>
      </c>
    </row>
    <row r="41" spans="1:6" x14ac:dyDescent="0.2">
      <c r="A41" s="83"/>
      <c r="B41" s="82"/>
      <c r="C41" s="8"/>
      <c r="D41" s="14"/>
      <c r="E41" s="112" t="str">
        <f>IF(ISBLANK(A41),"",IF(B41=Hilfstabelle!$H$1,'Entladung des Speichers'!C41*'Entladung des Speichers'!$B$12/100,IF(B41=Hilfstabelle!$H$2,'Entladung des Speichers'!$B$12*0,IF(B41=Hilfstabelle!$H$3,'Entladung des Speichers'!D41,0))))</f>
        <v/>
      </c>
      <c r="F41" s="96" t="str">
        <f>IF(ISBLANK(A41),"",IF(AND(ISBLANK(D41),B41=Hilfstabelle!$H$3),"Fehler: Bitte Sondersachverhalt (individuelle Umlage) eintragen.",""))</f>
        <v/>
      </c>
    </row>
    <row r="42" spans="1:6" x14ac:dyDescent="0.2">
      <c r="A42" s="83"/>
      <c r="B42" s="82"/>
      <c r="C42" s="8"/>
      <c r="D42" s="14"/>
      <c r="E42" s="112" t="str">
        <f>IF(ISBLANK(A42),"",IF(B42=Hilfstabelle!$H$1,'Entladung des Speichers'!C42*'Entladung des Speichers'!$B$12/100,IF(B42=Hilfstabelle!$H$2,'Entladung des Speichers'!$B$12*0,IF(B42=Hilfstabelle!$H$3,'Entladung des Speichers'!D42,0))))</f>
        <v/>
      </c>
      <c r="F42" s="96" t="str">
        <f>IF(ISBLANK(A42),"",IF(AND(ISBLANK(D42),B42=Hilfstabelle!$H$3),"Fehler: Bitte Sondersachverhalt (individuelle Umlage) eintragen.",""))</f>
        <v/>
      </c>
    </row>
    <row r="43" spans="1:6" x14ac:dyDescent="0.2">
      <c r="A43" s="83"/>
      <c r="B43" s="82"/>
      <c r="C43" s="8"/>
      <c r="D43" s="14"/>
      <c r="E43" s="112" t="str">
        <f>IF(ISBLANK(A43),"",IF(B43=Hilfstabelle!$H$1,'Entladung des Speichers'!C43*'Entladung des Speichers'!$B$12/100,IF(B43=Hilfstabelle!$H$2,'Entladung des Speichers'!$B$12*0,IF(B43=Hilfstabelle!$H$3,'Entladung des Speichers'!D43,0))))</f>
        <v/>
      </c>
      <c r="F43" s="96" t="str">
        <f>IF(ISBLANK(A43),"",IF(AND(ISBLANK(D43),B43=Hilfstabelle!$H$3),"Fehler: Bitte Sondersachverhalt (individuelle Umlage) eintragen.",""))</f>
        <v/>
      </c>
    </row>
    <row r="44" spans="1:6" x14ac:dyDescent="0.2">
      <c r="A44" s="83"/>
      <c r="B44" s="82"/>
      <c r="C44" s="8"/>
      <c r="D44" s="14"/>
      <c r="E44" s="112" t="str">
        <f>IF(ISBLANK(A44),"",IF(B44=Hilfstabelle!$H$1,'Entladung des Speichers'!C44*'Entladung des Speichers'!$B$12/100,IF(B44=Hilfstabelle!$H$2,'Entladung des Speichers'!$B$12*0,IF(B44=Hilfstabelle!$H$3,'Entladung des Speichers'!D44,0))))</f>
        <v/>
      </c>
      <c r="F44" s="96" t="str">
        <f>IF(ISBLANK(A44),"",IF(AND(ISBLANK(D44),B44=Hilfstabelle!$H$3),"Fehler: Bitte Sondersachverhalt (individuelle Umlage) eintragen.",""))</f>
        <v/>
      </c>
    </row>
    <row r="45" spans="1:6" x14ac:dyDescent="0.2">
      <c r="A45" s="83"/>
      <c r="B45" s="82"/>
      <c r="C45" s="8"/>
      <c r="D45" s="14"/>
      <c r="E45" s="112" t="str">
        <f>IF(ISBLANK(A45),"",IF(B45=Hilfstabelle!$H$1,'Entladung des Speichers'!C45*'Entladung des Speichers'!$B$12/100,IF(B45=Hilfstabelle!$H$2,'Entladung des Speichers'!$B$12*0,IF(B45=Hilfstabelle!$H$3,'Entladung des Speichers'!D45,0))))</f>
        <v/>
      </c>
      <c r="F45" s="96" t="str">
        <f>IF(ISBLANK(A45),"",IF(AND(ISBLANK(D45),B45=Hilfstabelle!$H$3),"Fehler: Bitte Sondersachverhalt (individuelle Umlage) eintragen.",""))</f>
        <v/>
      </c>
    </row>
    <row r="46" spans="1:6" x14ac:dyDescent="0.2">
      <c r="A46" s="83"/>
      <c r="B46" s="82"/>
      <c r="C46" s="8"/>
      <c r="D46" s="14"/>
      <c r="E46" s="112" t="str">
        <f>IF(ISBLANK(A46),"",IF(B46=Hilfstabelle!$H$1,'Entladung des Speichers'!C46*'Entladung des Speichers'!$B$12/100,IF(B46=Hilfstabelle!$H$2,'Entladung des Speichers'!$B$12*0,IF(B46=Hilfstabelle!$H$3,'Entladung des Speichers'!D46,0))))</f>
        <v/>
      </c>
      <c r="F46" s="96" t="str">
        <f>IF(ISBLANK(A46),"",IF(AND(ISBLANK(D46),B46=Hilfstabelle!$H$3),"Fehler: Bitte Sondersachverhalt (individuelle Umlage) eintragen.",""))</f>
        <v/>
      </c>
    </row>
    <row r="47" spans="1:6" x14ac:dyDescent="0.2">
      <c r="A47" s="83"/>
      <c r="B47" s="82"/>
      <c r="C47" s="8"/>
      <c r="D47" s="14"/>
      <c r="E47" s="112" t="str">
        <f>IF(ISBLANK(A47),"",IF(B47=Hilfstabelle!$H$1,'Entladung des Speichers'!C47*'Entladung des Speichers'!$B$12/100,IF(B47=Hilfstabelle!$H$2,'Entladung des Speichers'!$B$12*0,IF(B47=Hilfstabelle!$H$3,'Entladung des Speichers'!D47,0))))</f>
        <v/>
      </c>
      <c r="F47" s="96" t="str">
        <f>IF(ISBLANK(A47),"",IF(AND(ISBLANK(D47),B47=Hilfstabelle!$H$3),"Fehler: Bitte Sondersachverhalt (individuelle Umlage) eintragen.",""))</f>
        <v/>
      </c>
    </row>
    <row r="48" spans="1:6" x14ac:dyDescent="0.2">
      <c r="A48" s="83"/>
      <c r="B48" s="82"/>
      <c r="C48" s="8"/>
      <c r="D48" s="14"/>
      <c r="E48" s="112" t="str">
        <f>IF(ISBLANK(A48),"",IF(B48=Hilfstabelle!$H$1,'Entladung des Speichers'!C48*'Entladung des Speichers'!$B$12/100,IF(B48=Hilfstabelle!$H$2,'Entladung des Speichers'!$B$12*0,IF(B48=Hilfstabelle!$H$3,'Entladung des Speichers'!D48,0))))</f>
        <v/>
      </c>
      <c r="F48" s="96" t="str">
        <f>IF(ISBLANK(A48),"",IF(AND(ISBLANK(D48),B48=Hilfstabelle!$H$3),"Fehler: Bitte Sondersachverhalt (individuelle Umlage) eintragen.",""))</f>
        <v/>
      </c>
    </row>
    <row r="49" spans="1:6" x14ac:dyDescent="0.2">
      <c r="A49" s="83"/>
      <c r="B49" s="82"/>
      <c r="C49" s="8"/>
      <c r="D49" s="14"/>
      <c r="E49" s="112" t="str">
        <f>IF(ISBLANK(A49),"",IF(B49=Hilfstabelle!$H$1,'Entladung des Speichers'!C49*'Entladung des Speichers'!$B$12/100,IF(B49=Hilfstabelle!$H$2,'Entladung des Speichers'!$B$12*0,IF(B49=Hilfstabelle!$H$3,'Entladung des Speichers'!D49,0))))</f>
        <v/>
      </c>
      <c r="F49" s="96" t="str">
        <f>IF(ISBLANK(A49),"",IF(AND(ISBLANK(D49),B49=Hilfstabelle!$H$3),"Fehler: Bitte Sondersachverhalt (individuelle Umlage) eintragen.",""))</f>
        <v/>
      </c>
    </row>
    <row r="50" spans="1:6" x14ac:dyDescent="0.2">
      <c r="A50" s="83"/>
      <c r="B50" s="82"/>
      <c r="C50" s="8"/>
      <c r="D50" s="14"/>
      <c r="E50" s="112" t="str">
        <f>IF(ISBLANK(A50),"",IF(B50=Hilfstabelle!$H$1,'Entladung des Speichers'!C50*'Entladung des Speichers'!$B$12/100,IF(B50=Hilfstabelle!$H$2,'Entladung des Speichers'!$B$12*0,IF(B50=Hilfstabelle!$H$3,'Entladung des Speichers'!D50,0))))</f>
        <v/>
      </c>
      <c r="F50" s="96" t="str">
        <f>IF(ISBLANK(A50),"",IF(AND(ISBLANK(D50),B50=Hilfstabelle!$H$3),"Fehler: Bitte Sondersachverhalt (individuelle Umlage) eintragen.",""))</f>
        <v/>
      </c>
    </row>
    <row r="51" spans="1:6" x14ac:dyDescent="0.2">
      <c r="A51" s="83"/>
      <c r="B51" s="82"/>
      <c r="C51" s="8"/>
      <c r="D51" s="14"/>
      <c r="E51" s="112" t="str">
        <f>IF(ISBLANK(A51),"",IF(B51=Hilfstabelle!$H$1,'Entladung des Speichers'!C51*'Entladung des Speichers'!$B$12/100,IF(B51=Hilfstabelle!$H$2,'Entladung des Speichers'!$B$12*0,IF(B51=Hilfstabelle!$H$3,'Entladung des Speichers'!D51,0))))</f>
        <v/>
      </c>
      <c r="F51" s="96" t="str">
        <f>IF(ISBLANK(A51),"",IF(AND(ISBLANK(D51),B51=Hilfstabelle!$H$3),"Fehler: Bitte Sondersachverhalt (individuelle Umlage) eintragen.",""))</f>
        <v/>
      </c>
    </row>
    <row r="52" spans="1:6" x14ac:dyDescent="0.2">
      <c r="A52" s="83"/>
      <c r="B52" s="82"/>
      <c r="C52" s="8"/>
      <c r="D52" s="14"/>
      <c r="E52" s="112" t="str">
        <f>IF(ISBLANK(A52),"",IF(B52=Hilfstabelle!$H$1,'Entladung des Speichers'!C52*'Entladung des Speichers'!$B$12/100,IF(B52=Hilfstabelle!$H$2,'Entladung des Speichers'!$B$12*0,IF(B52=Hilfstabelle!$H$3,'Entladung des Speichers'!D52,0))))</f>
        <v/>
      </c>
      <c r="F52" s="96" t="str">
        <f>IF(ISBLANK(A52),"",IF(AND(ISBLANK(D52),B52=Hilfstabelle!$H$3),"Fehler: Bitte Sondersachverhalt (individuelle Umlage) eintragen.",""))</f>
        <v/>
      </c>
    </row>
    <row r="53" spans="1:6" x14ac:dyDescent="0.2">
      <c r="A53" s="83"/>
      <c r="B53" s="82"/>
      <c r="C53" s="8"/>
      <c r="D53" s="14"/>
      <c r="E53" s="112" t="str">
        <f>IF(ISBLANK(A53),"",IF(B53=Hilfstabelle!$H$1,'Entladung des Speichers'!C53*'Entladung des Speichers'!$B$12/100,IF(B53=Hilfstabelle!$H$2,'Entladung des Speichers'!$B$12*0,IF(B53=Hilfstabelle!$H$3,'Entladung des Speichers'!D53,0))))</f>
        <v/>
      </c>
      <c r="F53" s="96" t="str">
        <f>IF(ISBLANK(A53),"",IF(AND(ISBLANK(D53),B53=Hilfstabelle!$H$3),"Fehler: Bitte Sondersachverhalt (individuelle Umlage) eintragen.",""))</f>
        <v/>
      </c>
    </row>
    <row r="54" spans="1:6" x14ac:dyDescent="0.2">
      <c r="A54" s="83"/>
      <c r="B54" s="82"/>
      <c r="C54" s="8"/>
      <c r="D54" s="14"/>
      <c r="E54" s="112" t="str">
        <f>IF(ISBLANK(A54),"",IF(B54=Hilfstabelle!$H$1,'Entladung des Speichers'!C54*'Entladung des Speichers'!$B$12/100,IF(B54=Hilfstabelle!$H$2,'Entladung des Speichers'!$B$12*0,IF(B54=Hilfstabelle!$H$3,'Entladung des Speichers'!D54,0))))</f>
        <v/>
      </c>
      <c r="F54" s="96" t="str">
        <f>IF(ISBLANK(A54),"",IF(AND(ISBLANK(D54),B54=Hilfstabelle!$H$3),"Fehler: Bitte Sondersachverhalt (individuelle Umlage) eintragen.",""))</f>
        <v/>
      </c>
    </row>
    <row r="55" spans="1:6" x14ac:dyDescent="0.2">
      <c r="A55" s="83"/>
      <c r="B55" s="82"/>
      <c r="C55" s="8"/>
      <c r="D55" s="14"/>
      <c r="E55" s="112" t="str">
        <f>IF(ISBLANK(A55),"",IF(B55=Hilfstabelle!$H$1,'Entladung des Speichers'!C55*'Entladung des Speichers'!$B$12/100,IF(B55=Hilfstabelle!$H$2,'Entladung des Speichers'!$B$12*0,IF(B55=Hilfstabelle!$H$3,'Entladung des Speichers'!D55,0))))</f>
        <v/>
      </c>
      <c r="F55" s="96" t="str">
        <f>IF(ISBLANK(A55),"",IF(AND(ISBLANK(D55),B55=Hilfstabelle!$H$3),"Fehler: Bitte Sondersachverhalt (individuelle Umlage) eintragen.",""))</f>
        <v/>
      </c>
    </row>
    <row r="56" spans="1:6" x14ac:dyDescent="0.2">
      <c r="A56" s="83"/>
      <c r="B56" s="82"/>
      <c r="C56" s="8"/>
      <c r="D56" s="14"/>
      <c r="E56" s="112" t="str">
        <f>IF(ISBLANK(A56),"",IF(B56=Hilfstabelle!$H$1,'Entladung des Speichers'!C56*'Entladung des Speichers'!$B$12/100,IF(B56=Hilfstabelle!$H$2,'Entladung des Speichers'!$B$12*0,IF(B56=Hilfstabelle!$H$3,'Entladung des Speichers'!D56,0))))</f>
        <v/>
      </c>
      <c r="F56" s="96" t="str">
        <f>IF(ISBLANK(A56),"",IF(AND(ISBLANK(D56),B56=Hilfstabelle!$H$3),"Fehler: Bitte Sondersachverhalt (individuelle Umlage) eintragen.",""))</f>
        <v/>
      </c>
    </row>
    <row r="57" spans="1:6" x14ac:dyDescent="0.2">
      <c r="A57" s="83"/>
      <c r="B57" s="82"/>
      <c r="C57" s="8"/>
      <c r="D57" s="14"/>
      <c r="E57" s="112" t="str">
        <f>IF(ISBLANK(A57),"",IF(B57=Hilfstabelle!$H$1,'Entladung des Speichers'!C57*'Entladung des Speichers'!$B$12/100,IF(B57=Hilfstabelle!$H$2,'Entladung des Speichers'!$B$12*0,IF(B57=Hilfstabelle!$H$3,'Entladung des Speichers'!D57,0))))</f>
        <v/>
      </c>
      <c r="F57" s="96" t="str">
        <f>IF(ISBLANK(A57),"",IF(AND(ISBLANK(D57),B57=Hilfstabelle!$H$3),"Fehler: Bitte Sondersachverhalt (individuelle Umlage) eintragen.",""))</f>
        <v/>
      </c>
    </row>
    <row r="58" spans="1:6" x14ac:dyDescent="0.2">
      <c r="A58" s="83"/>
      <c r="B58" s="82"/>
      <c r="C58" s="8"/>
      <c r="D58" s="14"/>
      <c r="E58" s="112" t="str">
        <f>IF(ISBLANK(A58),"",IF(B58=Hilfstabelle!$H$1,'Entladung des Speichers'!C58*'Entladung des Speichers'!$B$12/100,IF(B58=Hilfstabelle!$H$2,'Entladung des Speichers'!$B$12*0,IF(B58=Hilfstabelle!$H$3,'Entladung des Speichers'!D58,0))))</f>
        <v/>
      </c>
      <c r="F58" s="96" t="str">
        <f>IF(ISBLANK(A58),"",IF(AND(ISBLANK(D58),B58=Hilfstabelle!$H$3),"Fehler: Bitte Sondersachverhalt (individuelle Umlage) eintragen.",""))</f>
        <v/>
      </c>
    </row>
    <row r="59" spans="1:6" x14ac:dyDescent="0.2">
      <c r="A59" s="83"/>
      <c r="B59" s="82"/>
      <c r="C59" s="8"/>
      <c r="D59" s="14"/>
      <c r="E59" s="112" t="str">
        <f>IF(ISBLANK(A59),"",IF(B59=Hilfstabelle!$H$1,'Entladung des Speichers'!C59*'Entladung des Speichers'!$B$12/100,IF(B59=Hilfstabelle!$H$2,'Entladung des Speichers'!$B$12*0,IF(B59=Hilfstabelle!$H$3,'Entladung des Speichers'!D59,0))))</f>
        <v/>
      </c>
      <c r="F59" s="96" t="str">
        <f>IF(ISBLANK(A59),"",IF(AND(ISBLANK(D59),B59=Hilfstabelle!$H$3),"Fehler: Bitte Sondersachverhalt (individuelle Umlage) eintragen.",""))</f>
        <v/>
      </c>
    </row>
    <row r="60" spans="1:6" x14ac:dyDescent="0.2">
      <c r="A60" s="83"/>
      <c r="B60" s="82"/>
      <c r="C60" s="8"/>
      <c r="D60" s="14"/>
      <c r="E60" s="112" t="str">
        <f>IF(ISBLANK(A60),"",IF(B60=Hilfstabelle!$H$1,'Entladung des Speichers'!C60*'Entladung des Speichers'!$B$12/100,IF(B60=Hilfstabelle!$H$2,'Entladung des Speichers'!$B$12*0,IF(B60=Hilfstabelle!$H$3,'Entladung des Speichers'!D60,0))))</f>
        <v/>
      </c>
      <c r="F60" s="96" t="str">
        <f>IF(ISBLANK(A60),"",IF(AND(ISBLANK(D60),B60=Hilfstabelle!$H$3),"Fehler: Bitte Sondersachverhalt (individuelle Umlage) eintragen.",""))</f>
        <v/>
      </c>
    </row>
    <row r="61" spans="1:6" x14ac:dyDescent="0.2">
      <c r="A61" s="83"/>
      <c r="B61" s="82"/>
      <c r="C61" s="8"/>
      <c r="D61" s="14"/>
      <c r="E61" s="112" t="str">
        <f>IF(ISBLANK(A61),"",IF(B61=Hilfstabelle!$H$1,'Entladung des Speichers'!C61*'Entladung des Speichers'!$B$12/100,IF(B61=Hilfstabelle!$H$2,'Entladung des Speichers'!$B$12*0,IF(B61=Hilfstabelle!$H$3,'Entladung des Speichers'!D61,0))))</f>
        <v/>
      </c>
      <c r="F61" s="96" t="str">
        <f>IF(ISBLANK(A61),"",IF(AND(ISBLANK(D61),B61=Hilfstabelle!$H$3),"Fehler: Bitte Sondersachverhalt (individuelle Umlage) eintragen.",""))</f>
        <v/>
      </c>
    </row>
    <row r="62" spans="1:6" x14ac:dyDescent="0.2">
      <c r="A62" s="83"/>
      <c r="B62" s="82"/>
      <c r="C62" s="8"/>
      <c r="D62" s="14"/>
      <c r="E62" s="112" t="str">
        <f>IF(ISBLANK(A62),"",IF(B62=Hilfstabelle!$H$1,'Entladung des Speichers'!C62*'Entladung des Speichers'!$B$12/100,IF(B62=Hilfstabelle!$H$2,'Entladung des Speichers'!$B$12*0,IF(B62=Hilfstabelle!$H$3,'Entladung des Speichers'!D62,0))))</f>
        <v/>
      </c>
      <c r="F62" s="96" t="str">
        <f>IF(ISBLANK(A62),"",IF(AND(ISBLANK(D62),B62=Hilfstabelle!$H$3),"Fehler: Bitte Sondersachverhalt (individuelle Umlage) eintragen.",""))</f>
        <v/>
      </c>
    </row>
    <row r="63" spans="1:6" x14ac:dyDescent="0.2">
      <c r="A63" s="83"/>
      <c r="B63" s="82"/>
      <c r="C63" s="8"/>
      <c r="D63" s="14"/>
      <c r="E63" s="112" t="str">
        <f>IF(ISBLANK(A63),"",IF(B63=Hilfstabelle!$H$1,'Entladung des Speichers'!C63*'Entladung des Speichers'!$B$12/100,IF(B63=Hilfstabelle!$H$2,'Entladung des Speichers'!$B$12*0,IF(B63=Hilfstabelle!$H$3,'Entladung des Speichers'!D63,0))))</f>
        <v/>
      </c>
      <c r="F63" s="96" t="str">
        <f>IF(ISBLANK(A63),"",IF(AND(ISBLANK(D63),B63=Hilfstabelle!$H$3),"Fehler: Bitte Sondersachverhalt (individuelle Umlage) eintragen.",""))</f>
        <v/>
      </c>
    </row>
    <row r="64" spans="1:6" x14ac:dyDescent="0.2">
      <c r="A64" s="83"/>
      <c r="B64" s="82"/>
      <c r="C64" s="8"/>
      <c r="D64" s="14"/>
      <c r="E64" s="112" t="str">
        <f>IF(ISBLANK(A64),"",IF(B64=Hilfstabelle!$H$1,'Entladung des Speichers'!C64*'Entladung des Speichers'!$B$12/100,IF(B64=Hilfstabelle!$H$2,'Entladung des Speichers'!$B$12*0,IF(B64=Hilfstabelle!$H$3,'Entladung des Speichers'!D64,0))))</f>
        <v/>
      </c>
      <c r="F64" s="96" t="str">
        <f>IF(ISBLANK(A64),"",IF(AND(ISBLANK(D64),B64=Hilfstabelle!$H$3),"Fehler: Bitte Sondersachverhalt (individuelle Umlage) eintragen.",""))</f>
        <v/>
      </c>
    </row>
    <row r="65" spans="1:6" x14ac:dyDescent="0.2">
      <c r="A65" s="83"/>
      <c r="B65" s="82"/>
      <c r="C65" s="8"/>
      <c r="D65" s="14"/>
      <c r="E65" s="112" t="str">
        <f>IF(ISBLANK(A65),"",IF(B65=Hilfstabelle!$H$1,'Entladung des Speichers'!C65*'Entladung des Speichers'!$B$12/100,IF(B65=Hilfstabelle!$H$2,'Entladung des Speichers'!$B$12*0,IF(B65=Hilfstabelle!$H$3,'Entladung des Speichers'!D65,0))))</f>
        <v/>
      </c>
      <c r="F65" s="96" t="str">
        <f>IF(ISBLANK(A65),"",IF(AND(ISBLANK(D65),B65=Hilfstabelle!$H$3),"Fehler: Bitte Sondersachverhalt (individuelle Umlage) eintragen.",""))</f>
        <v/>
      </c>
    </row>
    <row r="66" spans="1:6" x14ac:dyDescent="0.2">
      <c r="A66" s="83"/>
      <c r="B66" s="82"/>
      <c r="C66" s="8"/>
      <c r="D66" s="14"/>
      <c r="E66" s="112" t="str">
        <f>IF(ISBLANK(A66),"",IF(B66=Hilfstabelle!$H$1,'Entladung des Speichers'!C66*'Entladung des Speichers'!$B$12/100,IF(B66=Hilfstabelle!$H$2,'Entladung des Speichers'!$B$12*0,IF(B66=Hilfstabelle!$H$3,'Entladung des Speichers'!D66,0))))</f>
        <v/>
      </c>
      <c r="F66" s="96" t="str">
        <f>IF(ISBLANK(A66),"",IF(AND(ISBLANK(D66),B66=Hilfstabelle!$H$3),"Fehler: Bitte Sondersachverhalt (individuelle Umlage) eintragen.",""))</f>
        <v/>
      </c>
    </row>
    <row r="67" spans="1:6" x14ac:dyDescent="0.2">
      <c r="A67" s="83"/>
      <c r="B67" s="82"/>
      <c r="C67" s="8"/>
      <c r="D67" s="14"/>
      <c r="E67" s="112" t="str">
        <f>IF(ISBLANK(A67),"",IF(B67=Hilfstabelle!$H$1,'Entladung des Speichers'!C67*'Entladung des Speichers'!$B$12/100,IF(B67=Hilfstabelle!$H$2,'Entladung des Speichers'!$B$12*0,IF(B67=Hilfstabelle!$H$3,'Entladung des Speichers'!D67,0))))</f>
        <v/>
      </c>
      <c r="F67" s="96" t="str">
        <f>IF(ISBLANK(A67),"",IF(AND(ISBLANK(D67),B67=Hilfstabelle!$H$3),"Fehler: Bitte Sondersachverhalt (individuelle Umlage) eintragen.",""))</f>
        <v/>
      </c>
    </row>
    <row r="68" spans="1:6" x14ac:dyDescent="0.2">
      <c r="A68" s="83"/>
      <c r="B68" s="82"/>
      <c r="C68" s="8"/>
      <c r="D68" s="14"/>
      <c r="E68" s="112" t="str">
        <f>IF(ISBLANK(A68),"",IF(B68=Hilfstabelle!$H$1,'Entladung des Speichers'!C68*'Entladung des Speichers'!$B$12/100,IF(B68=Hilfstabelle!$H$2,'Entladung des Speichers'!$B$12*0,IF(B68=Hilfstabelle!$H$3,'Entladung des Speichers'!D68,0))))</f>
        <v/>
      </c>
      <c r="F68" s="96" t="str">
        <f>IF(ISBLANK(A68),"",IF(AND(ISBLANK(D68),B68=Hilfstabelle!$H$3),"Fehler: Bitte Sondersachverhalt (individuelle Umlage) eintragen.",""))</f>
        <v/>
      </c>
    </row>
    <row r="69" spans="1:6" x14ac:dyDescent="0.2">
      <c r="A69" s="83"/>
      <c r="B69" s="82"/>
      <c r="C69" s="8"/>
      <c r="D69" s="14"/>
      <c r="E69" s="112" t="str">
        <f>IF(ISBLANK(A69),"",IF(B69=Hilfstabelle!$H$1,'Entladung des Speichers'!C69*'Entladung des Speichers'!$B$12/100,IF(B69=Hilfstabelle!$H$2,'Entladung des Speichers'!$B$12*0,IF(B69=Hilfstabelle!$H$3,'Entladung des Speichers'!D69,0))))</f>
        <v/>
      </c>
      <c r="F69" s="96" t="str">
        <f>IF(ISBLANK(A69),"",IF(AND(ISBLANK(D69),B69=Hilfstabelle!$H$3),"Fehler: Bitte Sondersachverhalt (individuelle Umlage) eintragen.",""))</f>
        <v/>
      </c>
    </row>
    <row r="70" spans="1:6" x14ac:dyDescent="0.2">
      <c r="A70" s="83"/>
      <c r="B70" s="82"/>
      <c r="C70" s="8"/>
      <c r="D70" s="14"/>
      <c r="E70" s="112" t="str">
        <f>IF(ISBLANK(A70),"",IF(B70=Hilfstabelle!$H$1,'Entladung des Speichers'!C70*'Entladung des Speichers'!$B$12/100,IF(B70=Hilfstabelle!$H$2,'Entladung des Speichers'!$B$12*0,IF(B70=Hilfstabelle!$H$3,'Entladung des Speichers'!D70,0))))</f>
        <v/>
      </c>
      <c r="F70" s="96" t="str">
        <f>IF(ISBLANK(A70),"",IF(AND(ISBLANK(D70),B70=Hilfstabelle!$H$3),"Fehler: Bitte Sondersachverhalt (individuelle Umlage) eintragen.",""))</f>
        <v/>
      </c>
    </row>
    <row r="71" spans="1:6" x14ac:dyDescent="0.2">
      <c r="A71" s="83"/>
      <c r="B71" s="82"/>
      <c r="C71" s="8"/>
      <c r="D71" s="14"/>
      <c r="E71" s="112" t="str">
        <f>IF(ISBLANK(A71),"",IF(B71=Hilfstabelle!$H$1,'Entladung des Speichers'!C71*'Entladung des Speichers'!$B$12/100,IF(B71=Hilfstabelle!$H$2,'Entladung des Speichers'!$B$12*0,IF(B71=Hilfstabelle!$H$3,'Entladung des Speichers'!D71,0))))</f>
        <v/>
      </c>
      <c r="F71" s="96" t="str">
        <f>IF(ISBLANK(A71),"",IF(AND(ISBLANK(D71),B71=Hilfstabelle!$H$3),"Fehler: Bitte Sondersachverhalt (individuelle Umlage) eintragen.",""))</f>
        <v/>
      </c>
    </row>
    <row r="72" spans="1:6" x14ac:dyDescent="0.2">
      <c r="A72" s="83"/>
      <c r="B72" s="82"/>
      <c r="C72" s="8"/>
      <c r="D72" s="14"/>
      <c r="E72" s="112" t="str">
        <f>IF(ISBLANK(A72),"",IF(B72=Hilfstabelle!$H$1,'Entladung des Speichers'!C72*'Entladung des Speichers'!$B$12/100,IF(B72=Hilfstabelle!$H$2,'Entladung des Speichers'!$B$12*0,IF(B72=Hilfstabelle!$H$3,'Entladung des Speichers'!D72,0))))</f>
        <v/>
      </c>
      <c r="F72" s="96" t="str">
        <f>IF(ISBLANK(A72),"",IF(AND(ISBLANK(D72),B72=Hilfstabelle!$H$3),"Fehler: Bitte Sondersachverhalt (individuelle Umlage) eintragen.",""))</f>
        <v/>
      </c>
    </row>
    <row r="73" spans="1:6" x14ac:dyDescent="0.2">
      <c r="A73" s="83"/>
      <c r="B73" s="82"/>
      <c r="C73" s="8"/>
      <c r="D73" s="14"/>
      <c r="E73" s="112" t="str">
        <f>IF(ISBLANK(A73),"",IF(B73=Hilfstabelle!$H$1,'Entladung des Speichers'!C73*'Entladung des Speichers'!$B$12/100,IF(B73=Hilfstabelle!$H$2,'Entladung des Speichers'!$B$12*0,IF(B73=Hilfstabelle!$H$3,'Entladung des Speichers'!D73,0))))</f>
        <v/>
      </c>
      <c r="F73" s="96" t="str">
        <f>IF(ISBLANK(A73),"",IF(AND(ISBLANK(D73),B73=Hilfstabelle!$H$3),"Fehler: Bitte Sondersachverhalt (individuelle Umlage) eintragen.",""))</f>
        <v/>
      </c>
    </row>
    <row r="74" spans="1:6" x14ac:dyDescent="0.2">
      <c r="A74" s="83"/>
      <c r="B74" s="82"/>
      <c r="C74" s="8"/>
      <c r="D74" s="14"/>
      <c r="E74" s="112" t="str">
        <f>IF(ISBLANK(A74),"",IF(B74=Hilfstabelle!$H$1,'Entladung des Speichers'!C74*'Entladung des Speichers'!$B$12/100,IF(B74=Hilfstabelle!$H$2,'Entladung des Speichers'!$B$12*0,IF(B74=Hilfstabelle!$H$3,'Entladung des Speichers'!D74,0))))</f>
        <v/>
      </c>
      <c r="F74" s="96" t="str">
        <f>IF(ISBLANK(A74),"",IF(AND(ISBLANK(D74),B74=Hilfstabelle!$H$3),"Fehler: Bitte Sondersachverhalt (individuelle Umlage) eintragen.",""))</f>
        <v/>
      </c>
    </row>
    <row r="75" spans="1:6" x14ac:dyDescent="0.2">
      <c r="A75" s="83"/>
      <c r="B75" s="82"/>
      <c r="C75" s="8"/>
      <c r="D75" s="14"/>
      <c r="E75" s="112" t="str">
        <f>IF(ISBLANK(A75),"",IF(B75=Hilfstabelle!$H$1,'Entladung des Speichers'!C75*'Entladung des Speichers'!$B$12/100,IF(B75=Hilfstabelle!$H$2,'Entladung des Speichers'!$B$12*0,IF(B75=Hilfstabelle!$H$3,'Entladung des Speichers'!D75,0))))</f>
        <v/>
      </c>
      <c r="F75" s="96" t="str">
        <f>IF(ISBLANK(A75),"",IF(AND(ISBLANK(D75),B75=Hilfstabelle!$H$3),"Fehler: Bitte Sondersachverhalt (individuelle Umlage) eintragen.",""))</f>
        <v/>
      </c>
    </row>
    <row r="76" spans="1:6" x14ac:dyDescent="0.2">
      <c r="A76" s="83"/>
      <c r="B76" s="82"/>
      <c r="C76" s="8"/>
      <c r="D76" s="14"/>
      <c r="E76" s="112" t="str">
        <f>IF(ISBLANK(A76),"",IF(B76=Hilfstabelle!$H$1,'Entladung des Speichers'!C76*'Entladung des Speichers'!$B$12/100,IF(B76=Hilfstabelle!$H$2,'Entladung des Speichers'!$B$12*0,IF(B76=Hilfstabelle!$H$3,'Entladung des Speichers'!D76,0))))</f>
        <v/>
      </c>
      <c r="F76" s="96" t="str">
        <f>IF(ISBLANK(A76),"",IF(AND(ISBLANK(D76),B76=Hilfstabelle!$H$3),"Fehler: Bitte Sondersachverhalt (individuelle Umlage) eintragen.",""))</f>
        <v/>
      </c>
    </row>
    <row r="77" spans="1:6" x14ac:dyDescent="0.2">
      <c r="A77" s="83"/>
      <c r="B77" s="82"/>
      <c r="C77" s="8"/>
      <c r="D77" s="14"/>
      <c r="E77" s="112" t="str">
        <f>IF(ISBLANK(A77),"",IF(B77=Hilfstabelle!$H$1,'Entladung des Speichers'!C77*'Entladung des Speichers'!$B$12/100,IF(B77=Hilfstabelle!$H$2,'Entladung des Speichers'!$B$12*0,IF(B77=Hilfstabelle!$H$3,'Entladung des Speichers'!D77,0))))</f>
        <v/>
      </c>
      <c r="F77" s="96" t="str">
        <f>IF(ISBLANK(A77),"",IF(AND(ISBLANK(D77),B77=Hilfstabelle!$H$3),"Fehler: Bitte Sondersachverhalt (individuelle Umlage) eintragen.",""))</f>
        <v/>
      </c>
    </row>
    <row r="78" spans="1:6" x14ac:dyDescent="0.2">
      <c r="A78" s="83"/>
      <c r="B78" s="82"/>
      <c r="C78" s="8"/>
      <c r="D78" s="14"/>
      <c r="E78" s="112" t="str">
        <f>IF(ISBLANK(A78),"",IF(B78=Hilfstabelle!$H$1,'Entladung des Speichers'!C78*'Entladung des Speichers'!$B$12/100,IF(B78=Hilfstabelle!$H$2,'Entladung des Speichers'!$B$12*0,IF(B78=Hilfstabelle!$H$3,'Entladung des Speichers'!D78,0))))</f>
        <v/>
      </c>
      <c r="F78" s="96" t="str">
        <f>IF(ISBLANK(A78),"",IF(AND(ISBLANK(D78),B78=Hilfstabelle!$H$3),"Fehler: Bitte Sondersachverhalt (individuelle Umlage) eintragen.",""))</f>
        <v/>
      </c>
    </row>
    <row r="79" spans="1:6" x14ac:dyDescent="0.2">
      <c r="A79" s="83"/>
      <c r="B79" s="82"/>
      <c r="C79" s="8"/>
      <c r="D79" s="14"/>
      <c r="E79" s="112" t="str">
        <f>IF(ISBLANK(A79),"",IF(B79=Hilfstabelle!$H$1,'Entladung des Speichers'!C79*'Entladung des Speichers'!$B$12/100,IF(B79=Hilfstabelle!$H$2,'Entladung des Speichers'!$B$12*0,IF(B79=Hilfstabelle!$H$3,'Entladung des Speichers'!D79,0))))</f>
        <v/>
      </c>
      <c r="F79" s="96" t="str">
        <f>IF(ISBLANK(A79),"",IF(AND(ISBLANK(D79),B79=Hilfstabelle!$H$3),"Fehler: Bitte Sondersachverhalt (individuelle Umlage) eintragen.",""))</f>
        <v/>
      </c>
    </row>
    <row r="80" spans="1:6" x14ac:dyDescent="0.2">
      <c r="A80" s="83"/>
      <c r="B80" s="82"/>
      <c r="C80" s="8"/>
      <c r="D80" s="14"/>
      <c r="E80" s="112" t="str">
        <f>IF(ISBLANK(A80),"",IF(B80=Hilfstabelle!$H$1,'Entladung des Speichers'!C80*'Entladung des Speichers'!$B$12/100,IF(B80=Hilfstabelle!$H$2,'Entladung des Speichers'!$B$12*0,IF(B80=Hilfstabelle!$H$3,'Entladung des Speichers'!D80,0))))</f>
        <v/>
      </c>
      <c r="F80" s="96" t="str">
        <f>IF(ISBLANK(A80),"",IF(AND(ISBLANK(D80),B80=Hilfstabelle!$H$3),"Fehler: Bitte Sondersachverhalt (individuelle Umlage) eintragen.",""))</f>
        <v/>
      </c>
    </row>
    <row r="81" spans="1:6" x14ac:dyDescent="0.2">
      <c r="A81" s="83"/>
      <c r="B81" s="82"/>
      <c r="C81" s="8"/>
      <c r="D81" s="14"/>
      <c r="E81" s="112" t="str">
        <f>IF(ISBLANK(A81),"",IF(B81=Hilfstabelle!$H$1,'Entladung des Speichers'!C81*'Entladung des Speichers'!$B$12/100,IF(B81=Hilfstabelle!$H$2,'Entladung des Speichers'!$B$12*0,IF(B81=Hilfstabelle!$H$3,'Entladung des Speichers'!D81,0))))</f>
        <v/>
      </c>
      <c r="F81" s="96" t="str">
        <f>IF(ISBLANK(A81),"",IF(AND(ISBLANK(D81),B81=Hilfstabelle!$H$3),"Fehler: Bitte Sondersachverhalt (individuelle Umlage) eintragen.",""))</f>
        <v/>
      </c>
    </row>
    <row r="82" spans="1:6" x14ac:dyDescent="0.2">
      <c r="A82" s="83"/>
      <c r="B82" s="82"/>
      <c r="C82" s="8"/>
      <c r="D82" s="14"/>
      <c r="E82" s="112" t="str">
        <f>IF(ISBLANK(A82),"",IF(B82=Hilfstabelle!$H$1,'Entladung des Speichers'!C82*'Entladung des Speichers'!$B$12/100,IF(B82=Hilfstabelle!$H$2,'Entladung des Speichers'!$B$12*0,IF(B82=Hilfstabelle!$H$3,'Entladung des Speichers'!D82,0))))</f>
        <v/>
      </c>
      <c r="F82" s="96" t="str">
        <f>IF(ISBLANK(A82),"",IF(AND(ISBLANK(D82),B82=Hilfstabelle!$H$3),"Fehler: Bitte Sondersachverhalt (individuelle Umlage) eintragen.",""))</f>
        <v/>
      </c>
    </row>
    <row r="83" spans="1:6" x14ac:dyDescent="0.2">
      <c r="A83" s="83"/>
      <c r="B83" s="82"/>
      <c r="C83" s="8"/>
      <c r="D83" s="14"/>
      <c r="E83" s="112" t="str">
        <f>IF(ISBLANK(A83),"",IF(B83=Hilfstabelle!$H$1,'Entladung des Speichers'!C83*'Entladung des Speichers'!$B$12/100,IF(B83=Hilfstabelle!$H$2,'Entladung des Speichers'!$B$12*0,IF(B83=Hilfstabelle!$H$3,'Entladung des Speichers'!D83,0))))</f>
        <v/>
      </c>
      <c r="F83" s="96" t="str">
        <f>IF(ISBLANK(A83),"",IF(AND(ISBLANK(D83),B83=Hilfstabelle!$H$3),"Fehler: Bitte Sondersachverhalt (individuelle Umlage) eintragen.",""))</f>
        <v/>
      </c>
    </row>
    <row r="84" spans="1:6" x14ac:dyDescent="0.2">
      <c r="A84" s="83"/>
      <c r="B84" s="82"/>
      <c r="C84" s="8"/>
      <c r="D84" s="14"/>
      <c r="E84" s="112" t="str">
        <f>IF(ISBLANK(A84),"",IF(B84=Hilfstabelle!$H$1,'Entladung des Speichers'!C84*'Entladung des Speichers'!$B$12/100,IF(B84=Hilfstabelle!$H$2,'Entladung des Speichers'!$B$12*0,IF(B84=Hilfstabelle!$H$3,'Entladung des Speichers'!D84,0))))</f>
        <v/>
      </c>
      <c r="F84" s="96" t="str">
        <f>IF(ISBLANK(A84),"",IF(AND(ISBLANK(D84),B84=Hilfstabelle!$H$3),"Fehler: Bitte Sondersachverhalt (individuelle Umlage) eintragen.",""))</f>
        <v/>
      </c>
    </row>
    <row r="85" spans="1:6" x14ac:dyDescent="0.2">
      <c r="A85" s="83"/>
      <c r="B85" s="82"/>
      <c r="C85" s="8"/>
      <c r="D85" s="14"/>
      <c r="E85" s="112" t="str">
        <f>IF(ISBLANK(A85),"",IF(B85=Hilfstabelle!$H$1,'Entladung des Speichers'!C85*'Entladung des Speichers'!$B$12/100,IF(B85=Hilfstabelle!$H$2,'Entladung des Speichers'!$B$12*0,IF(B85=Hilfstabelle!$H$3,'Entladung des Speichers'!D85,0))))</f>
        <v/>
      </c>
      <c r="F85" s="96" t="str">
        <f>IF(ISBLANK(A85),"",IF(AND(ISBLANK(D85),B85=Hilfstabelle!$H$3),"Fehler: Bitte Sondersachverhalt (individuelle Umlage) eintragen.",""))</f>
        <v/>
      </c>
    </row>
    <row r="86" spans="1:6" x14ac:dyDescent="0.2">
      <c r="A86" s="83"/>
      <c r="B86" s="82"/>
      <c r="C86" s="8"/>
      <c r="D86" s="14"/>
      <c r="E86" s="112" t="str">
        <f>IF(ISBLANK(A86),"",IF(B86=Hilfstabelle!$H$1,'Entladung des Speichers'!C86*'Entladung des Speichers'!$B$12/100,IF(B86=Hilfstabelle!$H$2,'Entladung des Speichers'!$B$12*0,IF(B86=Hilfstabelle!$H$3,'Entladung des Speichers'!D86,0))))</f>
        <v/>
      </c>
      <c r="F86" s="96" t="str">
        <f>IF(ISBLANK(A86),"",IF(AND(ISBLANK(D86),B86=Hilfstabelle!$H$3),"Fehler: Bitte Sondersachverhalt (individuelle Umlage) eintragen.",""))</f>
        <v/>
      </c>
    </row>
    <row r="87" spans="1:6" x14ac:dyDescent="0.2">
      <c r="A87" s="83"/>
      <c r="B87" s="82"/>
      <c r="C87" s="8"/>
      <c r="D87" s="14"/>
      <c r="E87" s="112" t="str">
        <f>IF(ISBLANK(A87),"",IF(B87=Hilfstabelle!$H$1,'Entladung des Speichers'!C87*'Entladung des Speichers'!$B$12/100,IF(B87=Hilfstabelle!$H$2,'Entladung des Speichers'!$B$12*0,IF(B87=Hilfstabelle!$H$3,'Entladung des Speichers'!D87,0))))</f>
        <v/>
      </c>
      <c r="F87" s="96" t="str">
        <f>IF(ISBLANK(A87),"",IF(AND(ISBLANK(D87),B87=Hilfstabelle!$H$3),"Fehler: Bitte Sondersachverhalt (individuelle Umlage) eintragen.",""))</f>
        <v/>
      </c>
    </row>
    <row r="88" spans="1:6" x14ac:dyDescent="0.2">
      <c r="A88" s="83"/>
      <c r="B88" s="82"/>
      <c r="C88" s="8"/>
      <c r="D88" s="14"/>
      <c r="E88" s="112" t="str">
        <f>IF(ISBLANK(A88),"",IF(B88=Hilfstabelle!$H$1,'Entladung des Speichers'!C88*'Entladung des Speichers'!$B$12/100,IF(B88=Hilfstabelle!$H$2,'Entladung des Speichers'!$B$12*0,IF(B88=Hilfstabelle!$H$3,'Entladung des Speichers'!D88,0))))</f>
        <v/>
      </c>
      <c r="F88" s="96" t="str">
        <f>IF(ISBLANK(A88),"",IF(AND(ISBLANK(D88),B88=Hilfstabelle!$H$3),"Fehler: Bitte Sondersachverhalt (individuelle Umlage) eintragen.",""))</f>
        <v/>
      </c>
    </row>
    <row r="89" spans="1:6" x14ac:dyDescent="0.2">
      <c r="A89" s="83"/>
      <c r="B89" s="82"/>
      <c r="C89" s="8"/>
      <c r="D89" s="14"/>
      <c r="E89" s="112" t="str">
        <f>IF(ISBLANK(A89),"",IF(B89=Hilfstabelle!$H$1,'Entladung des Speichers'!C89*'Entladung des Speichers'!$B$12/100,IF(B89=Hilfstabelle!$H$2,'Entladung des Speichers'!$B$12*0,IF(B89=Hilfstabelle!$H$3,'Entladung des Speichers'!D89,0))))</f>
        <v/>
      </c>
      <c r="F89" s="96" t="str">
        <f>IF(ISBLANK(A89),"",IF(AND(ISBLANK(D89),B89=Hilfstabelle!$H$3),"Fehler: Bitte Sondersachverhalt (individuelle Umlage) eintragen.",""))</f>
        <v/>
      </c>
    </row>
    <row r="90" spans="1:6" x14ac:dyDescent="0.2">
      <c r="A90" s="83"/>
      <c r="B90" s="82"/>
      <c r="C90" s="8"/>
      <c r="D90" s="14"/>
      <c r="E90" s="112" t="str">
        <f>IF(ISBLANK(A90),"",IF(B90=Hilfstabelle!$H$1,'Entladung des Speichers'!C90*'Entladung des Speichers'!$B$12/100,IF(B90=Hilfstabelle!$H$2,'Entladung des Speichers'!$B$12*0,IF(B90=Hilfstabelle!$H$3,'Entladung des Speichers'!D90,0))))</f>
        <v/>
      </c>
      <c r="F90" s="96" t="str">
        <f>IF(ISBLANK(A90),"",IF(AND(ISBLANK(D90),B90=Hilfstabelle!$H$3),"Fehler: Bitte Sondersachverhalt (individuelle Umlage) eintragen.",""))</f>
        <v/>
      </c>
    </row>
    <row r="91" spans="1:6" x14ac:dyDescent="0.2">
      <c r="A91" s="83"/>
      <c r="B91" s="82"/>
      <c r="C91" s="8"/>
      <c r="D91" s="14"/>
      <c r="E91" s="112" t="str">
        <f>IF(ISBLANK(A91),"",IF(B91=Hilfstabelle!$H$1,'Entladung des Speichers'!C91*'Entladung des Speichers'!$B$12/100,IF(B91=Hilfstabelle!$H$2,'Entladung des Speichers'!$B$12*0,IF(B91=Hilfstabelle!$H$3,'Entladung des Speichers'!D91,0))))</f>
        <v/>
      </c>
      <c r="F91" s="96" t="str">
        <f>IF(ISBLANK(A91),"",IF(AND(ISBLANK(D91),B91=Hilfstabelle!$H$3),"Fehler: Bitte Sondersachverhalt (individuelle Umlage) eintragen.",""))</f>
        <v/>
      </c>
    </row>
    <row r="92" spans="1:6" x14ac:dyDescent="0.2">
      <c r="A92" s="83"/>
      <c r="B92" s="82"/>
      <c r="C92" s="8"/>
      <c r="D92" s="14"/>
      <c r="E92" s="112" t="str">
        <f>IF(ISBLANK(A92),"",IF(B92=Hilfstabelle!$H$1,'Entladung des Speichers'!C92*'Entladung des Speichers'!$B$12/100,IF(B92=Hilfstabelle!$H$2,'Entladung des Speichers'!$B$12*0,IF(B92=Hilfstabelle!$H$3,'Entladung des Speichers'!D92,0))))</f>
        <v/>
      </c>
      <c r="F92" s="96" t="str">
        <f>IF(ISBLANK(A92),"",IF(AND(ISBLANK(D92),B92=Hilfstabelle!$H$3),"Fehler: Bitte Sondersachverhalt (individuelle Umlage) eintragen.",""))</f>
        <v/>
      </c>
    </row>
    <row r="93" spans="1:6" x14ac:dyDescent="0.2">
      <c r="A93" s="83"/>
      <c r="B93" s="82"/>
      <c r="C93" s="8"/>
      <c r="D93" s="14"/>
      <c r="E93" s="112" t="str">
        <f>IF(ISBLANK(A93),"",IF(B93=Hilfstabelle!$H$1,'Entladung des Speichers'!C93*'Entladung des Speichers'!$B$12/100,IF(B93=Hilfstabelle!$H$2,'Entladung des Speichers'!$B$12*0,IF(B93=Hilfstabelle!$H$3,'Entladung des Speichers'!D93,0))))</f>
        <v/>
      </c>
      <c r="F93" s="96" t="str">
        <f>IF(ISBLANK(A93),"",IF(AND(ISBLANK(D93),B93=Hilfstabelle!$H$3),"Fehler: Bitte Sondersachverhalt (individuelle Umlage) eintragen.",""))</f>
        <v/>
      </c>
    </row>
    <row r="94" spans="1:6" x14ac:dyDescent="0.2">
      <c r="A94" s="83"/>
      <c r="B94" s="82"/>
      <c r="C94" s="8"/>
      <c r="D94" s="14"/>
      <c r="E94" s="112" t="str">
        <f>IF(ISBLANK(A94),"",IF(B94=Hilfstabelle!$H$1,'Entladung des Speichers'!C94*'Entladung des Speichers'!$B$12/100,IF(B94=Hilfstabelle!$H$2,'Entladung des Speichers'!$B$12*0,IF(B94=Hilfstabelle!$H$3,'Entladung des Speichers'!D94,0))))</f>
        <v/>
      </c>
      <c r="F94" s="96" t="str">
        <f>IF(ISBLANK(A94),"",IF(AND(ISBLANK(D94),B94=Hilfstabelle!$H$3),"Fehler: Bitte Sondersachverhalt (individuelle Umlage) eintragen.",""))</f>
        <v/>
      </c>
    </row>
    <row r="95" spans="1:6" x14ac:dyDescent="0.2">
      <c r="A95" s="83"/>
      <c r="B95" s="82"/>
      <c r="C95" s="8"/>
      <c r="D95" s="14"/>
      <c r="E95" s="112" t="str">
        <f>IF(ISBLANK(A95),"",IF(B95=Hilfstabelle!$H$1,'Entladung des Speichers'!C95*'Entladung des Speichers'!$B$12/100,IF(B95=Hilfstabelle!$H$2,'Entladung des Speichers'!$B$12*0,IF(B95=Hilfstabelle!$H$3,'Entladung des Speichers'!D95,0))))</f>
        <v/>
      </c>
      <c r="F95" s="96" t="str">
        <f>IF(ISBLANK(A95),"",IF(AND(ISBLANK(D95),B95=Hilfstabelle!$H$3),"Fehler: Bitte Sondersachverhalt (individuelle Umlage) eintragen.",""))</f>
        <v/>
      </c>
    </row>
    <row r="96" spans="1:6" x14ac:dyDescent="0.2">
      <c r="A96" s="83"/>
      <c r="B96" s="82"/>
      <c r="C96" s="8"/>
      <c r="D96" s="14"/>
      <c r="E96" s="112" t="str">
        <f>IF(ISBLANK(A96),"",IF(B96=Hilfstabelle!$H$1,'Entladung des Speichers'!C96*'Entladung des Speichers'!$B$12/100,IF(B96=Hilfstabelle!$H$2,'Entladung des Speichers'!$B$12*0,IF(B96=Hilfstabelle!$H$3,'Entladung des Speichers'!D96,0))))</f>
        <v/>
      </c>
      <c r="F96" s="96" t="str">
        <f>IF(ISBLANK(A96),"",IF(AND(ISBLANK(D96),B96=Hilfstabelle!$H$3),"Fehler: Bitte Sondersachverhalt (individuelle Umlage) eintragen.",""))</f>
        <v/>
      </c>
    </row>
    <row r="97" spans="1:6" x14ac:dyDescent="0.2">
      <c r="A97" s="83"/>
      <c r="B97" s="82"/>
      <c r="C97" s="8"/>
      <c r="D97" s="14"/>
      <c r="E97" s="112" t="str">
        <f>IF(ISBLANK(A97),"",IF(B97=Hilfstabelle!$H$1,'Entladung des Speichers'!C97*'Entladung des Speichers'!$B$12/100,IF(B97=Hilfstabelle!$H$2,'Entladung des Speichers'!$B$12*0,IF(B97=Hilfstabelle!$H$3,'Entladung des Speichers'!D97,0))))</f>
        <v/>
      </c>
      <c r="F97" s="96" t="str">
        <f>IF(ISBLANK(A97),"",IF(AND(ISBLANK(D97),B97=Hilfstabelle!$H$3),"Fehler: Bitte Sondersachverhalt (individuelle Umlage) eintragen.",""))</f>
        <v/>
      </c>
    </row>
    <row r="98" spans="1:6" x14ac:dyDescent="0.2">
      <c r="A98" s="83"/>
      <c r="B98" s="82"/>
      <c r="C98" s="8"/>
      <c r="D98" s="14"/>
      <c r="E98" s="112" t="str">
        <f>IF(ISBLANK(A98),"",IF(B98=Hilfstabelle!$H$1,'Entladung des Speichers'!C98*'Entladung des Speichers'!$B$12/100,IF(B98=Hilfstabelle!$H$2,'Entladung des Speichers'!$B$12*0,IF(B98=Hilfstabelle!$H$3,'Entladung des Speichers'!D98,0))))</f>
        <v/>
      </c>
      <c r="F98" s="96" t="str">
        <f>IF(ISBLANK(A98),"",IF(AND(ISBLANK(D98),B98=Hilfstabelle!$H$3),"Fehler: Bitte Sondersachverhalt (individuelle Umlage) eintragen.",""))</f>
        <v/>
      </c>
    </row>
    <row r="99" spans="1:6" x14ac:dyDescent="0.2">
      <c r="A99" s="83"/>
      <c r="B99" s="82"/>
      <c r="C99" s="8"/>
      <c r="D99" s="14"/>
      <c r="E99" s="112" t="str">
        <f>IF(ISBLANK(A99),"",IF(B99=Hilfstabelle!$H$1,'Entladung des Speichers'!C99*'Entladung des Speichers'!$B$12/100,IF(B99=Hilfstabelle!$H$2,'Entladung des Speichers'!$B$12*0,IF(B99=Hilfstabelle!$H$3,'Entladung des Speichers'!D99,0))))</f>
        <v/>
      </c>
      <c r="F99" s="96" t="str">
        <f>IF(ISBLANK(A99),"",IF(AND(ISBLANK(D99),B99=Hilfstabelle!$H$3),"Fehler: Bitte Sondersachverhalt (individuelle Umlage) eintragen.",""))</f>
        <v/>
      </c>
    </row>
    <row r="100" spans="1:6" x14ac:dyDescent="0.2">
      <c r="A100" s="83"/>
      <c r="B100" s="82"/>
      <c r="C100" s="8"/>
      <c r="D100" s="14"/>
      <c r="E100" s="112" t="str">
        <f>IF(ISBLANK(A100),"",IF(B100=Hilfstabelle!$H$1,'Entladung des Speichers'!C100*'Entladung des Speichers'!$B$12/100,IF(B100=Hilfstabelle!$H$2,'Entladung des Speichers'!$B$12*0,IF(B100=Hilfstabelle!$H$3,'Entladung des Speichers'!D100,0))))</f>
        <v/>
      </c>
      <c r="F100" s="96" t="str">
        <f>IF(ISBLANK(A100),"",IF(AND(ISBLANK(D100),B100=Hilfstabelle!$H$3),"Fehler: Bitte Sondersachverhalt (individuelle Umlage) eintragen.",""))</f>
        <v/>
      </c>
    </row>
    <row r="101" spans="1:6" x14ac:dyDescent="0.2">
      <c r="A101" s="83"/>
      <c r="B101" s="82"/>
      <c r="C101" s="8"/>
      <c r="D101" s="14"/>
      <c r="E101" s="112" t="str">
        <f>IF(ISBLANK(A101),"",IF(B101=Hilfstabelle!$H$1,'Entladung des Speichers'!C101*'Entladung des Speichers'!$B$12/100,IF(B101=Hilfstabelle!$H$2,'Entladung des Speichers'!$B$12*0,IF(B101=Hilfstabelle!$H$3,'Entladung des Speichers'!D101,0))))</f>
        <v/>
      </c>
      <c r="F101" s="96" t="str">
        <f>IF(ISBLANK(A101),"",IF(AND(ISBLANK(D101),B101=Hilfstabelle!$H$3),"Fehler: Bitte Sondersachverhalt (individuelle Umlage) eintragen.",""))</f>
        <v/>
      </c>
    </row>
    <row r="102" spans="1:6" x14ac:dyDescent="0.2">
      <c r="A102" s="83"/>
      <c r="B102" s="82"/>
      <c r="C102" s="8"/>
      <c r="D102" s="14"/>
      <c r="E102" s="112" t="str">
        <f>IF(ISBLANK(A102),"",IF(B102=Hilfstabelle!$H$1,'Entladung des Speichers'!C102*'Entladung des Speichers'!$B$12/100,IF(B102=Hilfstabelle!$H$2,'Entladung des Speichers'!$B$12*0,IF(B102=Hilfstabelle!$H$3,'Entladung des Speichers'!D102,0))))</f>
        <v/>
      </c>
      <c r="F102" s="96" t="str">
        <f>IF(ISBLANK(A102),"",IF(AND(ISBLANK(D102),B102=Hilfstabelle!$H$3),"Fehler: Bitte Sondersachverhalt (individuelle Umlage) eintragen.",""))</f>
        <v/>
      </c>
    </row>
    <row r="103" spans="1:6" x14ac:dyDescent="0.2">
      <c r="A103" s="83"/>
      <c r="B103" s="82"/>
      <c r="C103" s="8"/>
      <c r="D103" s="14"/>
      <c r="E103" s="112" t="str">
        <f>IF(ISBLANK(A103),"",IF(B103=Hilfstabelle!$H$1,'Entladung des Speichers'!C103*'Entladung des Speichers'!$B$12/100,IF(B103=Hilfstabelle!$H$2,'Entladung des Speichers'!$B$12*0,IF(B103=Hilfstabelle!$H$3,'Entladung des Speichers'!D103,0))))</f>
        <v/>
      </c>
      <c r="F103" s="96" t="str">
        <f>IF(ISBLANK(A103),"",IF(AND(ISBLANK(D103),B103=Hilfstabelle!$H$3),"Fehler: Bitte Sondersachverhalt (individuelle Umlage) eintragen.",""))</f>
        <v/>
      </c>
    </row>
    <row r="104" spans="1:6" x14ac:dyDescent="0.2">
      <c r="A104" s="83"/>
      <c r="B104" s="82"/>
      <c r="C104" s="8"/>
      <c r="D104" s="14"/>
      <c r="E104" s="112" t="str">
        <f>IF(ISBLANK(A104),"",IF(B104=Hilfstabelle!$H$1,'Entladung des Speichers'!C104*'Entladung des Speichers'!$B$12/100,IF(B104=Hilfstabelle!$H$2,'Entladung des Speichers'!$B$12*0,IF(B104=Hilfstabelle!$H$3,'Entladung des Speichers'!D104,0))))</f>
        <v/>
      </c>
      <c r="F104" s="96" t="str">
        <f>IF(ISBLANK(A104),"",IF(AND(ISBLANK(D104),B104=Hilfstabelle!$H$3),"Fehler: Bitte Sondersachverhalt (individuelle Umlage) eintragen.",""))</f>
        <v/>
      </c>
    </row>
    <row r="105" spans="1:6" x14ac:dyDescent="0.2">
      <c r="A105" s="83"/>
      <c r="B105" s="82"/>
      <c r="C105" s="8"/>
      <c r="D105" s="14"/>
      <c r="E105" s="112" t="str">
        <f>IF(ISBLANK(A105),"",IF(B105=Hilfstabelle!$H$1,'Entladung des Speichers'!C105*'Entladung des Speichers'!$B$12/100,IF(B105=Hilfstabelle!$H$2,'Entladung des Speichers'!$B$12*0,IF(B105=Hilfstabelle!$H$3,'Entladung des Speichers'!D105,0))))</f>
        <v/>
      </c>
      <c r="F105" s="96" t="str">
        <f>IF(ISBLANK(A105),"",IF(AND(ISBLANK(D105),B105=Hilfstabelle!$H$3),"Fehler: Bitte Sondersachverhalt (individuelle Umlage) eintragen.",""))</f>
        <v/>
      </c>
    </row>
    <row r="106" spans="1:6" x14ac:dyDescent="0.2">
      <c r="A106" s="83"/>
      <c r="B106" s="82"/>
      <c r="C106" s="8"/>
      <c r="D106" s="14"/>
      <c r="E106" s="112" t="str">
        <f>IF(ISBLANK(A106),"",IF(B106=Hilfstabelle!$H$1,'Entladung des Speichers'!C106*'Entladung des Speichers'!$B$12/100,IF(B106=Hilfstabelle!$H$2,'Entladung des Speichers'!$B$12*0,IF(B106=Hilfstabelle!$H$3,'Entladung des Speichers'!D106,0))))</f>
        <v/>
      </c>
      <c r="F106" s="96" t="str">
        <f>IF(ISBLANK(A106),"",IF(AND(ISBLANK(D106),B106=Hilfstabelle!$H$3),"Fehler: Bitte Sondersachverhalt (individuelle Umlage) eintragen.",""))</f>
        <v/>
      </c>
    </row>
    <row r="107" spans="1:6" x14ac:dyDescent="0.2">
      <c r="A107" s="83"/>
      <c r="B107" s="82"/>
      <c r="C107" s="8"/>
      <c r="D107" s="14"/>
      <c r="E107" s="112" t="str">
        <f>IF(ISBLANK(A107),"",IF(B107=Hilfstabelle!$H$1,'Entladung des Speichers'!C107*'Entladung des Speichers'!$B$12/100,IF(B107=Hilfstabelle!$H$2,'Entladung des Speichers'!$B$12*0,IF(B107=Hilfstabelle!$H$3,'Entladung des Speichers'!D107,0))))</f>
        <v/>
      </c>
      <c r="F107" s="96" t="str">
        <f>IF(ISBLANK(A107),"",IF(AND(ISBLANK(D107),B107=Hilfstabelle!$H$3),"Fehler: Bitte Sondersachverhalt (individuelle Umlage) eintragen.",""))</f>
        <v/>
      </c>
    </row>
    <row r="108" spans="1:6" x14ac:dyDescent="0.2">
      <c r="A108" s="83"/>
      <c r="B108" s="82"/>
      <c r="C108" s="8"/>
      <c r="D108" s="14"/>
      <c r="E108" s="112" t="str">
        <f>IF(ISBLANK(A108),"",IF(B108=Hilfstabelle!$H$1,'Entladung des Speichers'!C108*'Entladung des Speichers'!$B$12/100,IF(B108=Hilfstabelle!$H$2,'Entladung des Speichers'!$B$12*0,IF(B108=Hilfstabelle!$H$3,'Entladung des Speichers'!D108,0))))</f>
        <v/>
      </c>
      <c r="F108" s="96" t="str">
        <f>IF(ISBLANK(A108),"",IF(AND(ISBLANK(D108),B108=Hilfstabelle!$H$3),"Fehler: Bitte Sondersachverhalt (individuelle Umlage) eintragen.",""))</f>
        <v/>
      </c>
    </row>
    <row r="109" spans="1:6" x14ac:dyDescent="0.2">
      <c r="A109" s="83"/>
      <c r="B109" s="82"/>
      <c r="C109" s="8"/>
      <c r="D109" s="14"/>
      <c r="E109" s="112" t="str">
        <f>IF(ISBLANK(A109),"",IF(B109=Hilfstabelle!$H$1,'Entladung des Speichers'!C109*'Entladung des Speichers'!$B$12/100,IF(B109=Hilfstabelle!$H$2,'Entladung des Speichers'!$B$12*0,IF(B109=Hilfstabelle!$H$3,'Entladung des Speichers'!D109,0))))</f>
        <v/>
      </c>
      <c r="F109" s="96" t="str">
        <f>IF(ISBLANK(A109),"",IF(AND(ISBLANK(D109),B109=Hilfstabelle!$H$3),"Fehler: Bitte Sondersachverhalt (individuelle Umlage) eintragen.",""))</f>
        <v/>
      </c>
    </row>
    <row r="110" spans="1:6" x14ac:dyDescent="0.2">
      <c r="A110" s="83"/>
      <c r="B110" s="82"/>
      <c r="C110" s="8"/>
      <c r="D110" s="14"/>
      <c r="E110" s="112" t="str">
        <f>IF(ISBLANK(A110),"",IF(B110=Hilfstabelle!$H$1,'Entladung des Speichers'!C110*'Entladung des Speichers'!$B$12/100,IF(B110=Hilfstabelle!$H$2,'Entladung des Speichers'!$B$12*0,IF(B110=Hilfstabelle!$H$3,'Entladung des Speichers'!D110,0))))</f>
        <v/>
      </c>
      <c r="F110" s="96" t="str">
        <f>IF(ISBLANK(A110),"",IF(AND(ISBLANK(D110),B110=Hilfstabelle!$H$3),"Fehler: Bitte Sondersachverhalt (individuelle Umlage) eintragen.",""))</f>
        <v/>
      </c>
    </row>
    <row r="111" spans="1:6" x14ac:dyDescent="0.2">
      <c r="A111" s="83"/>
      <c r="B111" s="82"/>
      <c r="C111" s="8"/>
      <c r="D111" s="14"/>
      <c r="E111" s="112" t="str">
        <f>IF(ISBLANK(A111),"",IF(B111=Hilfstabelle!$H$1,'Entladung des Speichers'!C111*'Entladung des Speichers'!$B$12/100,IF(B111=Hilfstabelle!$H$2,'Entladung des Speichers'!$B$12*0,IF(B111=Hilfstabelle!$H$3,'Entladung des Speichers'!D111,0))))</f>
        <v/>
      </c>
      <c r="F111" s="96" t="str">
        <f>IF(ISBLANK(A111),"",IF(AND(ISBLANK(D111),B111=Hilfstabelle!$H$3),"Fehler: Bitte Sondersachverhalt (individuelle Umlage) eintragen.",""))</f>
        <v/>
      </c>
    </row>
    <row r="112" spans="1:6" x14ac:dyDescent="0.2">
      <c r="A112" s="83"/>
      <c r="B112" s="82"/>
      <c r="C112" s="8"/>
      <c r="D112" s="14"/>
      <c r="E112" s="112" t="str">
        <f>IF(ISBLANK(A112),"",IF(B112=Hilfstabelle!$H$1,'Entladung des Speichers'!C112*'Entladung des Speichers'!$B$12/100,IF(B112=Hilfstabelle!$H$2,'Entladung des Speichers'!$B$12*0,IF(B112=Hilfstabelle!$H$3,'Entladung des Speichers'!D112,0))))</f>
        <v/>
      </c>
      <c r="F112" s="96" t="str">
        <f>IF(ISBLANK(A112),"",IF(AND(ISBLANK(D112),B112=Hilfstabelle!$H$3),"Fehler: Bitte Sondersachverhalt (individuelle Umlage) eintragen.",""))</f>
        <v/>
      </c>
    </row>
    <row r="113" spans="1:6" x14ac:dyDescent="0.2">
      <c r="A113" s="83"/>
      <c r="B113" s="82"/>
      <c r="C113" s="8"/>
      <c r="D113" s="14"/>
      <c r="E113" s="112" t="str">
        <f>IF(ISBLANK(A113),"",IF(B113=Hilfstabelle!$H$1,'Entladung des Speichers'!C113*'Entladung des Speichers'!$B$12/100,IF(B113=Hilfstabelle!$H$2,'Entladung des Speichers'!$B$12*0,IF(B113=Hilfstabelle!$H$3,'Entladung des Speichers'!D113,0))))</f>
        <v/>
      </c>
      <c r="F113" s="96" t="str">
        <f>IF(ISBLANK(A113),"",IF(AND(ISBLANK(D113),B113=Hilfstabelle!$H$3),"Fehler: Bitte Sondersachverhalt (individuelle Umlage) eintragen.",""))</f>
        <v/>
      </c>
    </row>
    <row r="114" spans="1:6" x14ac:dyDescent="0.2">
      <c r="A114" s="83"/>
      <c r="B114" s="82"/>
      <c r="C114" s="8"/>
      <c r="D114" s="14"/>
      <c r="E114" s="112" t="str">
        <f>IF(ISBLANK(A114),"",IF(B114=Hilfstabelle!$H$1,'Entladung des Speichers'!C114*'Entladung des Speichers'!$B$12/100,IF(B114=Hilfstabelle!$H$2,'Entladung des Speichers'!$B$12*0,IF(B114=Hilfstabelle!$H$3,'Entladung des Speichers'!D114,0))))</f>
        <v/>
      </c>
      <c r="F114" s="96" t="str">
        <f>IF(ISBLANK(A114),"",IF(AND(ISBLANK(D114),B114=Hilfstabelle!$H$3),"Fehler: Bitte Sondersachverhalt (individuelle Umlage) eintragen.",""))</f>
        <v/>
      </c>
    </row>
    <row r="115" spans="1:6" x14ac:dyDescent="0.2">
      <c r="A115" s="83"/>
      <c r="B115" s="82"/>
      <c r="C115" s="8"/>
      <c r="D115" s="14"/>
      <c r="E115" s="112" t="str">
        <f>IF(ISBLANK(A115),"",IF(B115=Hilfstabelle!$H$1,'Entladung des Speichers'!C115*'Entladung des Speichers'!$B$12/100,IF(B115=Hilfstabelle!$H$2,'Entladung des Speichers'!$B$12*0,IF(B115=Hilfstabelle!$H$3,'Entladung des Speichers'!D115,0))))</f>
        <v/>
      </c>
      <c r="F115" s="96" t="str">
        <f>IF(ISBLANK(A115),"",IF(AND(ISBLANK(D115),B115=Hilfstabelle!$H$3),"Fehler: Bitte Sondersachverhalt (individuelle Umlage) eintragen.",""))</f>
        <v/>
      </c>
    </row>
    <row r="116" spans="1:6" x14ac:dyDescent="0.2">
      <c r="A116" s="83"/>
      <c r="B116" s="82"/>
      <c r="C116" s="8"/>
      <c r="D116" s="14"/>
      <c r="E116" s="112" t="str">
        <f>IF(ISBLANK(A116),"",IF(B116=Hilfstabelle!$H$1,'Entladung des Speichers'!C116*'Entladung des Speichers'!$B$12/100,IF(B116=Hilfstabelle!$H$2,'Entladung des Speichers'!$B$12*0,IF(B116=Hilfstabelle!$H$3,'Entladung des Speichers'!D116,0))))</f>
        <v/>
      </c>
      <c r="F116" s="96" t="str">
        <f>IF(ISBLANK(A116),"",IF(AND(ISBLANK(D116),B116=Hilfstabelle!$H$3),"Fehler: Bitte Sondersachverhalt (individuelle Umlage) eintragen.",""))</f>
        <v/>
      </c>
    </row>
    <row r="117" spans="1:6" x14ac:dyDescent="0.2">
      <c r="A117" s="83"/>
      <c r="B117" s="82"/>
      <c r="C117" s="8"/>
      <c r="D117" s="14"/>
      <c r="E117" s="112" t="str">
        <f>IF(ISBLANK(A117),"",IF(B117=Hilfstabelle!$H$1,'Entladung des Speichers'!C117*'Entladung des Speichers'!$B$12/100,IF(B117=Hilfstabelle!$H$2,'Entladung des Speichers'!$B$12*0,IF(B117=Hilfstabelle!$H$3,'Entladung des Speichers'!D117,0))))</f>
        <v/>
      </c>
      <c r="F117" s="96" t="str">
        <f>IF(ISBLANK(A117),"",IF(AND(ISBLANK(D117),B117=Hilfstabelle!$H$3),"Fehler: Bitte Sondersachverhalt (individuelle Umlage) eintragen.",""))</f>
        <v/>
      </c>
    </row>
    <row r="118" spans="1:6" x14ac:dyDescent="0.2">
      <c r="A118" s="83"/>
      <c r="B118" s="82"/>
      <c r="C118" s="8"/>
      <c r="D118" s="14"/>
      <c r="E118" s="112" t="str">
        <f>IF(ISBLANK(A118),"",IF(B118=Hilfstabelle!$H$1,'Entladung des Speichers'!C118*'Entladung des Speichers'!$B$12/100,IF(B118=Hilfstabelle!$H$2,'Entladung des Speichers'!$B$12*0,IF(B118=Hilfstabelle!$H$3,'Entladung des Speichers'!D118,0))))</f>
        <v/>
      </c>
      <c r="F118" s="96" t="str">
        <f>IF(ISBLANK(A118),"",IF(AND(ISBLANK(D118),B118=Hilfstabelle!$H$3),"Fehler: Bitte Sondersachverhalt (individuelle Umlage) eintragen.",""))</f>
        <v/>
      </c>
    </row>
    <row r="119" spans="1:6" x14ac:dyDescent="0.2">
      <c r="A119" s="83"/>
      <c r="B119" s="82"/>
      <c r="C119" s="8"/>
      <c r="D119" s="14"/>
      <c r="E119" s="112" t="str">
        <f>IF(ISBLANK(A119),"",IF(B119=Hilfstabelle!$H$1,'Entladung des Speichers'!C119*'Entladung des Speichers'!$B$12/100,IF(B119=Hilfstabelle!$H$2,'Entladung des Speichers'!$B$12*0,IF(B119=Hilfstabelle!$H$3,'Entladung des Speichers'!D119,0))))</f>
        <v/>
      </c>
      <c r="F119" s="96" t="str">
        <f>IF(ISBLANK(A119),"",IF(AND(ISBLANK(D119),B119=Hilfstabelle!$H$3),"Fehler: Bitte Sondersachverhalt (individuelle Umlage) eintragen.",""))</f>
        <v/>
      </c>
    </row>
    <row r="120" spans="1:6" x14ac:dyDescent="0.2">
      <c r="A120" s="83"/>
      <c r="B120" s="82"/>
      <c r="C120" s="8"/>
      <c r="D120" s="14"/>
      <c r="E120" s="112" t="str">
        <f>IF(ISBLANK(A120),"",IF(B120=Hilfstabelle!$H$1,'Entladung des Speichers'!C120*'Entladung des Speichers'!$B$12/100,IF(B120=Hilfstabelle!$H$2,'Entladung des Speichers'!$B$12*0,IF(B120=Hilfstabelle!$H$3,'Entladung des Speichers'!D120,0))))</f>
        <v/>
      </c>
      <c r="F120" s="96" t="str">
        <f>IF(ISBLANK(A120),"",IF(AND(ISBLANK(D120),B120=Hilfstabelle!$H$3),"Fehler: Bitte Sondersachverhalt (individuelle Umlage) eintragen.",""))</f>
        <v/>
      </c>
    </row>
    <row r="121" spans="1:6" x14ac:dyDescent="0.2">
      <c r="A121" s="83"/>
      <c r="B121" s="82"/>
      <c r="C121" s="8"/>
      <c r="D121" s="14"/>
      <c r="E121" s="112" t="str">
        <f>IF(ISBLANK(A121),"",IF(B121=Hilfstabelle!$H$1,'Entladung des Speichers'!C121*'Entladung des Speichers'!$B$12/100,IF(B121=Hilfstabelle!$H$2,'Entladung des Speichers'!$B$12*0,IF(B121=Hilfstabelle!$H$3,'Entladung des Speichers'!D121,0))))</f>
        <v/>
      </c>
      <c r="F121" s="96" t="str">
        <f>IF(ISBLANK(A121),"",IF(AND(ISBLANK(D121),B121=Hilfstabelle!$H$3),"Fehler: Bitte Sondersachverhalt (individuelle Umlage) eintragen.",""))</f>
        <v/>
      </c>
    </row>
    <row r="122" spans="1:6" x14ac:dyDescent="0.2">
      <c r="A122" s="83"/>
      <c r="B122" s="82"/>
      <c r="C122" s="8"/>
      <c r="D122" s="14"/>
      <c r="E122" s="112" t="str">
        <f>IF(ISBLANK(A122),"",IF(B122=Hilfstabelle!$H$1,'Entladung des Speichers'!C122*'Entladung des Speichers'!$B$12/100,IF(B122=Hilfstabelle!$H$2,'Entladung des Speichers'!$B$12*0,IF(B122=Hilfstabelle!$H$3,'Entladung des Speichers'!D122,0))))</f>
        <v/>
      </c>
      <c r="F122" s="96" t="str">
        <f>IF(ISBLANK(A122),"",IF(AND(ISBLANK(D122),B122=Hilfstabelle!$H$3),"Fehler: Bitte Sondersachverhalt (individuelle Umlage) eintragen.",""))</f>
        <v/>
      </c>
    </row>
    <row r="123" spans="1:6" x14ac:dyDescent="0.2">
      <c r="A123" s="83"/>
      <c r="B123" s="82"/>
      <c r="C123" s="8"/>
      <c r="D123" s="14"/>
      <c r="E123" s="112" t="str">
        <f>IF(ISBLANK(A123),"",IF(B123=Hilfstabelle!$H$1,'Entladung des Speichers'!C123*'Entladung des Speichers'!$B$12/100,IF(B123=Hilfstabelle!$H$2,'Entladung des Speichers'!$B$12*0,IF(B123=Hilfstabelle!$H$3,'Entladung des Speichers'!D123,0))))</f>
        <v/>
      </c>
      <c r="F123" s="96" t="str">
        <f>IF(ISBLANK(A123),"",IF(AND(ISBLANK(D123),B123=Hilfstabelle!$H$3),"Fehler: Bitte Sondersachverhalt (individuelle Umlage) eintragen.",""))</f>
        <v/>
      </c>
    </row>
    <row r="124" spans="1:6" x14ac:dyDescent="0.2">
      <c r="A124" s="83"/>
      <c r="B124" s="82"/>
      <c r="C124" s="8"/>
      <c r="D124" s="14"/>
      <c r="E124" s="112" t="str">
        <f>IF(ISBLANK(A124),"",IF(B124=Hilfstabelle!$H$1,'Entladung des Speichers'!C124*'Entladung des Speichers'!$B$12/100,IF(B124=Hilfstabelle!$H$2,'Entladung des Speichers'!$B$12*0,IF(B124=Hilfstabelle!$H$3,'Entladung des Speichers'!D124,0))))</f>
        <v/>
      </c>
      <c r="F124" s="96" t="str">
        <f>IF(ISBLANK(A124),"",IF(AND(ISBLANK(D124),B124=Hilfstabelle!$H$3),"Fehler: Bitte Sondersachverhalt (individuelle Umlage) eintragen.",""))</f>
        <v/>
      </c>
    </row>
    <row r="125" spans="1:6" x14ac:dyDescent="0.2">
      <c r="A125" s="83"/>
      <c r="B125" s="82"/>
      <c r="C125" s="8"/>
      <c r="D125" s="14"/>
      <c r="E125" s="112" t="str">
        <f>IF(ISBLANK(A125),"",IF(B125=Hilfstabelle!$H$1,'Entladung des Speichers'!C125*'Entladung des Speichers'!$B$12/100,IF(B125=Hilfstabelle!$H$2,'Entladung des Speichers'!$B$12*0,IF(B125=Hilfstabelle!$H$3,'Entladung des Speichers'!D125,0))))</f>
        <v/>
      </c>
      <c r="F125" s="96" t="str">
        <f>IF(ISBLANK(A125),"",IF(AND(ISBLANK(D125),B125=Hilfstabelle!$H$3),"Fehler: Bitte Sondersachverhalt (individuelle Umlage) eintragen.",""))</f>
        <v/>
      </c>
    </row>
    <row r="126" spans="1:6" x14ac:dyDescent="0.2">
      <c r="A126" s="83"/>
      <c r="B126" s="82"/>
      <c r="C126" s="8"/>
      <c r="D126" s="14"/>
      <c r="E126" s="112" t="str">
        <f>IF(ISBLANK(A126),"",IF(B126=Hilfstabelle!$H$1,'Entladung des Speichers'!C126*'Entladung des Speichers'!$B$12/100,IF(B126=Hilfstabelle!$H$2,'Entladung des Speichers'!$B$12*0,IF(B126=Hilfstabelle!$H$3,'Entladung des Speichers'!D126,0))))</f>
        <v/>
      </c>
      <c r="F126" s="96" t="str">
        <f>IF(ISBLANK(A126),"",IF(AND(ISBLANK(D126),B126=Hilfstabelle!$H$3),"Fehler: Bitte Sondersachverhalt (individuelle Umlage) eintragen.",""))</f>
        <v/>
      </c>
    </row>
    <row r="127" spans="1:6" x14ac:dyDescent="0.2">
      <c r="A127" s="83"/>
      <c r="B127" s="82"/>
      <c r="C127" s="8"/>
      <c r="D127" s="14"/>
      <c r="E127" s="112" t="str">
        <f>IF(ISBLANK(A127),"",IF(B127=Hilfstabelle!$H$1,'Entladung des Speichers'!C127*'Entladung des Speichers'!$B$12/100,IF(B127=Hilfstabelle!$H$2,'Entladung des Speichers'!$B$12*0,IF(B127=Hilfstabelle!$H$3,'Entladung des Speichers'!D127,0))))</f>
        <v/>
      </c>
      <c r="F127" s="96" t="str">
        <f>IF(ISBLANK(A127),"",IF(AND(ISBLANK(D127),B127=Hilfstabelle!$H$3),"Fehler: Bitte Sondersachverhalt (individuelle Umlage) eintragen.",""))</f>
        <v/>
      </c>
    </row>
    <row r="128" spans="1:6" x14ac:dyDescent="0.2">
      <c r="A128" s="83"/>
      <c r="B128" s="82"/>
      <c r="C128" s="8"/>
      <c r="D128" s="14"/>
      <c r="E128" s="112" t="str">
        <f>IF(ISBLANK(A128),"",IF(B128=Hilfstabelle!$H$1,'Entladung des Speichers'!C128*'Entladung des Speichers'!$B$12/100,IF(B128=Hilfstabelle!$H$2,'Entladung des Speichers'!$B$12*0,IF(B128=Hilfstabelle!$H$3,'Entladung des Speichers'!D128,0))))</f>
        <v/>
      </c>
      <c r="F128" s="96" t="str">
        <f>IF(ISBLANK(A128),"",IF(AND(ISBLANK(D128),B128=Hilfstabelle!$H$3),"Fehler: Bitte Sondersachverhalt (individuelle Umlage) eintragen.",""))</f>
        <v/>
      </c>
    </row>
    <row r="129" spans="1:6" x14ac:dyDescent="0.2">
      <c r="A129" s="83"/>
      <c r="B129" s="82"/>
      <c r="C129" s="8"/>
      <c r="D129" s="14"/>
      <c r="E129" s="112" t="str">
        <f>IF(ISBLANK(A129),"",IF(B129=Hilfstabelle!$H$1,'Entladung des Speichers'!C129*'Entladung des Speichers'!$B$12/100,IF(B129=Hilfstabelle!$H$2,'Entladung des Speichers'!$B$12*0,IF(B129=Hilfstabelle!$H$3,'Entladung des Speichers'!D129,0))))</f>
        <v/>
      </c>
      <c r="F129" s="96" t="str">
        <f>IF(ISBLANK(A129),"",IF(AND(ISBLANK(D129),B129=Hilfstabelle!$H$3),"Fehler: Bitte Sondersachverhalt (individuelle Umlage) eintragen.",""))</f>
        <v/>
      </c>
    </row>
    <row r="130" spans="1:6" x14ac:dyDescent="0.2">
      <c r="A130" s="83"/>
      <c r="B130" s="82"/>
      <c r="C130" s="8"/>
      <c r="D130" s="14"/>
      <c r="E130" s="112" t="str">
        <f>IF(ISBLANK(A130),"",IF(B130=Hilfstabelle!$H$1,'Entladung des Speichers'!C130*'Entladung des Speichers'!$B$12/100,IF(B130=Hilfstabelle!$H$2,'Entladung des Speichers'!$B$12*0,IF(B130=Hilfstabelle!$H$3,'Entladung des Speichers'!D130,0))))</f>
        <v/>
      </c>
      <c r="F130" s="96" t="str">
        <f>IF(ISBLANK(A130),"",IF(AND(ISBLANK(D130),B130=Hilfstabelle!$H$3),"Fehler: Bitte Sondersachverhalt (individuelle Umlage) eintragen.",""))</f>
        <v/>
      </c>
    </row>
    <row r="131" spans="1:6" x14ac:dyDescent="0.2">
      <c r="A131" s="83"/>
      <c r="B131" s="82"/>
      <c r="C131" s="8"/>
      <c r="D131" s="14"/>
      <c r="E131" s="112" t="str">
        <f>IF(ISBLANK(A131),"",IF(B131=Hilfstabelle!$H$1,'Entladung des Speichers'!C131*'Entladung des Speichers'!$B$12/100,IF(B131=Hilfstabelle!$H$2,'Entladung des Speichers'!$B$12*0,IF(B131=Hilfstabelle!$H$3,'Entladung des Speichers'!D131,0))))</f>
        <v/>
      </c>
      <c r="F131" s="96" t="str">
        <f>IF(ISBLANK(A131),"",IF(AND(ISBLANK(D131),B131=Hilfstabelle!$H$3),"Fehler: Bitte Sondersachverhalt (individuelle Umlage) eintragen.",""))</f>
        <v/>
      </c>
    </row>
    <row r="132" spans="1:6" x14ac:dyDescent="0.2">
      <c r="A132" s="83"/>
      <c r="B132" s="82"/>
      <c r="C132" s="8"/>
      <c r="D132" s="14"/>
      <c r="E132" s="112" t="str">
        <f>IF(ISBLANK(A132),"",IF(B132=Hilfstabelle!$H$1,'Entladung des Speichers'!C132*'Entladung des Speichers'!$B$12/100,IF(B132=Hilfstabelle!$H$2,'Entladung des Speichers'!$B$12*0,IF(B132=Hilfstabelle!$H$3,'Entladung des Speichers'!D132,0))))</f>
        <v/>
      </c>
      <c r="F132" s="96" t="str">
        <f>IF(ISBLANK(A132),"",IF(AND(ISBLANK(D132),B132=Hilfstabelle!$H$3),"Fehler: Bitte Sondersachverhalt (individuelle Umlage) eintragen.",""))</f>
        <v/>
      </c>
    </row>
    <row r="133" spans="1:6" x14ac:dyDescent="0.2">
      <c r="A133" s="83"/>
      <c r="B133" s="82"/>
      <c r="C133" s="8"/>
      <c r="D133" s="14"/>
      <c r="E133" s="112" t="str">
        <f>IF(ISBLANK(A133),"",IF(B133=Hilfstabelle!$H$1,'Entladung des Speichers'!C133*'Entladung des Speichers'!$B$12/100,IF(B133=Hilfstabelle!$H$2,'Entladung des Speichers'!$B$12*0,IF(B133=Hilfstabelle!$H$3,'Entladung des Speichers'!D133,0))))</f>
        <v/>
      </c>
      <c r="F133" s="96" t="str">
        <f>IF(ISBLANK(A133),"",IF(AND(ISBLANK(D133),B133=Hilfstabelle!$H$3),"Fehler: Bitte Sondersachverhalt (individuelle Umlage) eintragen.",""))</f>
        <v/>
      </c>
    </row>
    <row r="134" spans="1:6" x14ac:dyDescent="0.2">
      <c r="A134" s="83"/>
      <c r="B134" s="82"/>
      <c r="C134" s="8"/>
      <c r="D134" s="14"/>
      <c r="E134" s="112" t="str">
        <f>IF(ISBLANK(A134),"",IF(B134=Hilfstabelle!$H$1,'Entladung des Speichers'!C134*'Entladung des Speichers'!$B$12/100,IF(B134=Hilfstabelle!$H$2,'Entladung des Speichers'!$B$12*0,IF(B134=Hilfstabelle!$H$3,'Entladung des Speichers'!D134,0))))</f>
        <v/>
      </c>
      <c r="F134" s="96" t="str">
        <f>IF(ISBLANK(A134),"",IF(AND(ISBLANK(D134),B134=Hilfstabelle!$H$3),"Fehler: Bitte Sondersachverhalt (individuelle Umlage) eintragen.",""))</f>
        <v/>
      </c>
    </row>
    <row r="135" spans="1:6" x14ac:dyDescent="0.2">
      <c r="A135" s="83"/>
      <c r="B135" s="82"/>
      <c r="C135" s="8"/>
      <c r="D135" s="14"/>
      <c r="E135" s="112" t="str">
        <f>IF(ISBLANK(A135),"",IF(B135=Hilfstabelle!$H$1,'Entladung des Speichers'!C135*'Entladung des Speichers'!$B$12/100,IF(B135=Hilfstabelle!$H$2,'Entladung des Speichers'!$B$12*0,IF(B135=Hilfstabelle!$H$3,'Entladung des Speichers'!D135,0))))</f>
        <v/>
      </c>
      <c r="F135" s="96" t="str">
        <f>IF(ISBLANK(A135),"",IF(AND(ISBLANK(D135),B135=Hilfstabelle!$H$3),"Fehler: Bitte Sondersachverhalt (individuelle Umlage) eintragen.",""))</f>
        <v/>
      </c>
    </row>
    <row r="136" spans="1:6" x14ac:dyDescent="0.2">
      <c r="A136" s="83"/>
      <c r="B136" s="82"/>
      <c r="C136" s="8"/>
      <c r="D136" s="14"/>
      <c r="E136" s="112" t="str">
        <f>IF(ISBLANK(A136),"",IF(B136=Hilfstabelle!$H$1,'Entladung des Speichers'!C136*'Entladung des Speichers'!$B$12/100,IF(B136=Hilfstabelle!$H$2,'Entladung des Speichers'!$B$12*0,IF(B136=Hilfstabelle!$H$3,'Entladung des Speichers'!D136,0))))</f>
        <v/>
      </c>
      <c r="F136" s="96" t="str">
        <f>IF(ISBLANK(A136),"",IF(AND(ISBLANK(D136),B136=Hilfstabelle!$H$3),"Fehler: Bitte Sondersachverhalt (individuelle Umlage) eintragen.",""))</f>
        <v/>
      </c>
    </row>
    <row r="137" spans="1:6" x14ac:dyDescent="0.2">
      <c r="A137" s="83"/>
      <c r="B137" s="82"/>
      <c r="C137" s="8"/>
      <c r="D137" s="14"/>
      <c r="E137" s="112" t="str">
        <f>IF(ISBLANK(A137),"",IF(B137=Hilfstabelle!$H$1,'Entladung des Speichers'!C137*'Entladung des Speichers'!$B$12/100,IF(B137=Hilfstabelle!$H$2,'Entladung des Speichers'!$B$12*0,IF(B137=Hilfstabelle!$H$3,'Entladung des Speichers'!D137,0))))</f>
        <v/>
      </c>
      <c r="F137" s="96" t="str">
        <f>IF(ISBLANK(A137),"",IF(AND(ISBLANK(D137),B137=Hilfstabelle!$H$3),"Fehler: Bitte Sondersachverhalt (individuelle Umlage) eintragen.",""))</f>
        <v/>
      </c>
    </row>
    <row r="138" spans="1:6" x14ac:dyDescent="0.2">
      <c r="A138" s="83"/>
      <c r="B138" s="82"/>
      <c r="C138" s="8"/>
      <c r="D138" s="14"/>
      <c r="E138" s="112" t="str">
        <f>IF(ISBLANK(A138),"",IF(B138=Hilfstabelle!$H$1,'Entladung des Speichers'!C138*'Entladung des Speichers'!$B$12/100,IF(B138=Hilfstabelle!$H$2,'Entladung des Speichers'!$B$12*0,IF(B138=Hilfstabelle!$H$3,'Entladung des Speichers'!D138,0))))</f>
        <v/>
      </c>
      <c r="F138" s="96" t="str">
        <f>IF(ISBLANK(A138),"",IF(AND(ISBLANK(D138),B138=Hilfstabelle!$H$3),"Fehler: Bitte Sondersachverhalt (individuelle Umlage) eintragen.",""))</f>
        <v/>
      </c>
    </row>
    <row r="139" spans="1:6" x14ac:dyDescent="0.2">
      <c r="A139" s="83"/>
      <c r="B139" s="82"/>
      <c r="C139" s="8"/>
      <c r="D139" s="14"/>
      <c r="E139" s="112" t="str">
        <f>IF(ISBLANK(A139),"",IF(B139=Hilfstabelle!$H$1,'Entladung des Speichers'!C139*'Entladung des Speichers'!$B$12/100,IF(B139=Hilfstabelle!$H$2,'Entladung des Speichers'!$B$12*0,IF(B139=Hilfstabelle!$H$3,'Entladung des Speichers'!D139,0))))</f>
        <v/>
      </c>
      <c r="F139" s="96" t="str">
        <f>IF(ISBLANK(A139),"",IF(AND(ISBLANK(D139),B139=Hilfstabelle!$H$3),"Fehler: Bitte Sondersachverhalt (individuelle Umlage) eintragen.",""))</f>
        <v/>
      </c>
    </row>
    <row r="140" spans="1:6" x14ac:dyDescent="0.2">
      <c r="A140" s="83"/>
      <c r="B140" s="82"/>
      <c r="C140" s="8"/>
      <c r="D140" s="14"/>
      <c r="E140" s="112" t="str">
        <f>IF(ISBLANK(A140),"",IF(B140=Hilfstabelle!$H$1,'Entladung des Speichers'!C140*'Entladung des Speichers'!$B$12/100,IF(B140=Hilfstabelle!$H$2,'Entladung des Speichers'!$B$12*0,IF(B140=Hilfstabelle!$H$3,'Entladung des Speichers'!D140,0))))</f>
        <v/>
      </c>
      <c r="F140" s="96" t="str">
        <f>IF(ISBLANK(A140),"",IF(AND(ISBLANK(D140),B140=Hilfstabelle!$H$3),"Fehler: Bitte Sondersachverhalt (individuelle Umlage) eintragen.",""))</f>
        <v/>
      </c>
    </row>
    <row r="141" spans="1:6" x14ac:dyDescent="0.2">
      <c r="A141" s="83"/>
      <c r="B141" s="82"/>
      <c r="C141" s="8"/>
      <c r="D141" s="14"/>
      <c r="E141" s="112" t="str">
        <f>IF(ISBLANK(A141),"",IF(B141=Hilfstabelle!$H$1,'Entladung des Speichers'!C141*'Entladung des Speichers'!$B$12/100,IF(B141=Hilfstabelle!$H$2,'Entladung des Speichers'!$B$12*0,IF(B141=Hilfstabelle!$H$3,'Entladung des Speichers'!D141,0))))</f>
        <v/>
      </c>
      <c r="F141" s="96" t="str">
        <f>IF(ISBLANK(A141),"",IF(AND(ISBLANK(D141),B141=Hilfstabelle!$H$3),"Fehler: Bitte Sondersachverhalt (individuelle Umlage) eintragen.",""))</f>
        <v/>
      </c>
    </row>
    <row r="142" spans="1:6" x14ac:dyDescent="0.2">
      <c r="A142" s="83"/>
      <c r="B142" s="82"/>
      <c r="C142" s="8"/>
      <c r="D142" s="14"/>
      <c r="E142" s="112" t="str">
        <f>IF(ISBLANK(A142),"",IF(B142=Hilfstabelle!$H$1,'Entladung des Speichers'!C142*'Entladung des Speichers'!$B$12/100,IF(B142=Hilfstabelle!$H$2,'Entladung des Speichers'!$B$12*0,IF(B142=Hilfstabelle!$H$3,'Entladung des Speichers'!D142,0))))</f>
        <v/>
      </c>
      <c r="F142" s="96" t="str">
        <f>IF(ISBLANK(A142),"",IF(AND(ISBLANK(D142),B142=Hilfstabelle!$H$3),"Fehler: Bitte Sondersachverhalt (individuelle Umlage) eintragen.",""))</f>
        <v/>
      </c>
    </row>
    <row r="143" spans="1:6" x14ac:dyDescent="0.2">
      <c r="A143" s="83"/>
      <c r="B143" s="82"/>
      <c r="C143" s="8"/>
      <c r="D143" s="14"/>
      <c r="E143" s="112" t="str">
        <f>IF(ISBLANK(A143),"",IF(B143=Hilfstabelle!$H$1,'Entladung des Speichers'!C143*'Entladung des Speichers'!$B$12/100,IF(B143=Hilfstabelle!$H$2,'Entladung des Speichers'!$B$12*0,IF(B143=Hilfstabelle!$H$3,'Entladung des Speichers'!D143,0))))</f>
        <v/>
      </c>
      <c r="F143" s="96" t="str">
        <f>IF(ISBLANK(A143),"",IF(AND(ISBLANK(D143),B143=Hilfstabelle!$H$3),"Fehler: Bitte Sondersachverhalt (individuelle Umlage) eintragen.",""))</f>
        <v/>
      </c>
    </row>
    <row r="144" spans="1:6" x14ac:dyDescent="0.2">
      <c r="A144" s="83"/>
      <c r="B144" s="82"/>
      <c r="C144" s="8"/>
      <c r="D144" s="14"/>
      <c r="E144" s="112" t="str">
        <f>IF(ISBLANK(A144),"",IF(B144=Hilfstabelle!$H$1,'Entladung des Speichers'!C144*'Entladung des Speichers'!$B$12/100,IF(B144=Hilfstabelle!$H$2,'Entladung des Speichers'!$B$12*0,IF(B144=Hilfstabelle!$H$3,'Entladung des Speichers'!D144,0))))</f>
        <v/>
      </c>
      <c r="F144" s="96" t="str">
        <f>IF(ISBLANK(A144),"",IF(AND(ISBLANK(D144),B144=Hilfstabelle!$H$3),"Fehler: Bitte Sondersachverhalt (individuelle Umlage) eintragen.",""))</f>
        <v/>
      </c>
    </row>
    <row r="145" spans="1:6" x14ac:dyDescent="0.2">
      <c r="A145" s="83"/>
      <c r="B145" s="82"/>
      <c r="C145" s="8"/>
      <c r="D145" s="14"/>
      <c r="E145" s="112" t="str">
        <f>IF(ISBLANK(A145),"",IF(B145=Hilfstabelle!$H$1,'Entladung des Speichers'!C145*'Entladung des Speichers'!$B$12/100,IF(B145=Hilfstabelle!$H$2,'Entladung des Speichers'!$B$12*0,IF(B145=Hilfstabelle!$H$3,'Entladung des Speichers'!D145,0))))</f>
        <v/>
      </c>
      <c r="F145" s="96" t="str">
        <f>IF(ISBLANK(A145),"",IF(AND(ISBLANK(D145),B145=Hilfstabelle!$H$3),"Fehler: Bitte Sondersachverhalt (individuelle Umlage) eintragen.",""))</f>
        <v/>
      </c>
    </row>
    <row r="146" spans="1:6" x14ac:dyDescent="0.2">
      <c r="A146" s="83"/>
      <c r="B146" s="82"/>
      <c r="C146" s="8"/>
      <c r="D146" s="14"/>
      <c r="E146" s="112" t="str">
        <f>IF(ISBLANK(A146),"",IF(B146=Hilfstabelle!$H$1,'Entladung des Speichers'!C146*'Entladung des Speichers'!$B$12/100,IF(B146=Hilfstabelle!$H$2,'Entladung des Speichers'!$B$12*0,IF(B146=Hilfstabelle!$H$3,'Entladung des Speichers'!D146,0))))</f>
        <v/>
      </c>
      <c r="F146" s="96" t="str">
        <f>IF(ISBLANK(A146),"",IF(AND(ISBLANK(D146),B146=Hilfstabelle!$H$3),"Fehler: Bitte Sondersachverhalt (individuelle Umlage) eintragen.",""))</f>
        <v/>
      </c>
    </row>
    <row r="147" spans="1:6" x14ac:dyDescent="0.2">
      <c r="A147" s="83"/>
      <c r="B147" s="82"/>
      <c r="C147" s="8"/>
      <c r="D147" s="14"/>
      <c r="E147" s="112" t="str">
        <f>IF(ISBLANK(A147),"",IF(B147=Hilfstabelle!$H$1,'Entladung des Speichers'!C147*'Entladung des Speichers'!$B$12/100,IF(B147=Hilfstabelle!$H$2,'Entladung des Speichers'!$B$12*0,IF(B147=Hilfstabelle!$H$3,'Entladung des Speichers'!D147,0))))</f>
        <v/>
      </c>
      <c r="F147" s="96" t="str">
        <f>IF(ISBLANK(A147),"",IF(AND(ISBLANK(D147),B147=Hilfstabelle!$H$3),"Fehler: Bitte Sondersachverhalt (individuelle Umlage) eintragen.",""))</f>
        <v/>
      </c>
    </row>
    <row r="148" spans="1:6" x14ac:dyDescent="0.2">
      <c r="A148" s="83"/>
      <c r="B148" s="82"/>
      <c r="C148" s="8"/>
      <c r="D148" s="14"/>
      <c r="E148" s="112" t="str">
        <f>IF(ISBLANK(A148),"",IF(B148=Hilfstabelle!$H$1,'Entladung des Speichers'!C148*'Entladung des Speichers'!$B$12/100,IF(B148=Hilfstabelle!$H$2,'Entladung des Speichers'!$B$12*0,IF(B148=Hilfstabelle!$H$3,'Entladung des Speichers'!D148,0))))</f>
        <v/>
      </c>
      <c r="F148" s="96" t="str">
        <f>IF(ISBLANK(A148),"",IF(AND(ISBLANK(D148),B148=Hilfstabelle!$H$3),"Fehler: Bitte Sondersachverhalt (individuelle Umlage) eintragen.",""))</f>
        <v/>
      </c>
    </row>
    <row r="149" spans="1:6" x14ac:dyDescent="0.2">
      <c r="A149" s="83"/>
      <c r="B149" s="82"/>
      <c r="C149" s="8"/>
      <c r="D149" s="14"/>
      <c r="E149" s="112" t="str">
        <f>IF(ISBLANK(A149),"",IF(B149=Hilfstabelle!$H$1,'Entladung des Speichers'!C149*'Entladung des Speichers'!$B$12/100,IF(B149=Hilfstabelle!$H$2,'Entladung des Speichers'!$B$12*0,IF(B149=Hilfstabelle!$H$3,'Entladung des Speichers'!D149,0))))</f>
        <v/>
      </c>
      <c r="F149" s="96" t="str">
        <f>IF(ISBLANK(A149),"",IF(AND(ISBLANK(D149),B149=Hilfstabelle!$H$3),"Fehler: Bitte Sondersachverhalt (individuelle Umlage) eintragen.",""))</f>
        <v/>
      </c>
    </row>
    <row r="150" spans="1:6" x14ac:dyDescent="0.2">
      <c r="A150" s="83"/>
      <c r="B150" s="82"/>
      <c r="C150" s="8"/>
      <c r="D150" s="14"/>
      <c r="E150" s="112" t="str">
        <f>IF(ISBLANK(A150),"",IF(B150=Hilfstabelle!$H$1,'Entladung des Speichers'!C150*'Entladung des Speichers'!$B$12/100,IF(B150=Hilfstabelle!$H$2,'Entladung des Speichers'!$B$12*0,IF(B150=Hilfstabelle!$H$3,'Entladung des Speichers'!D150,0))))</f>
        <v/>
      </c>
      <c r="F150" s="96" t="str">
        <f>IF(ISBLANK(A150),"",IF(AND(ISBLANK(D150),B150=Hilfstabelle!$H$3),"Fehler: Bitte Sondersachverhalt (individuelle Umlage) eintragen.",""))</f>
        <v/>
      </c>
    </row>
    <row r="151" spans="1:6" x14ac:dyDescent="0.2">
      <c r="A151" s="83"/>
      <c r="B151" s="82"/>
      <c r="C151" s="8"/>
      <c r="D151" s="14"/>
      <c r="E151" s="112" t="str">
        <f>IF(ISBLANK(A151),"",IF(B151=Hilfstabelle!$H$1,'Entladung des Speichers'!C151*'Entladung des Speichers'!$B$12/100,IF(B151=Hilfstabelle!$H$2,'Entladung des Speichers'!$B$12*0,IF(B151=Hilfstabelle!$H$3,'Entladung des Speichers'!D151,0))))</f>
        <v/>
      </c>
      <c r="F151" s="96" t="str">
        <f>IF(ISBLANK(A151),"",IF(AND(ISBLANK(D151),B151=Hilfstabelle!$H$3),"Fehler: Bitte Sondersachverhalt (individuelle Umlage) eintragen.",""))</f>
        <v/>
      </c>
    </row>
    <row r="152" spans="1:6" x14ac:dyDescent="0.2">
      <c r="A152" s="83"/>
      <c r="B152" s="82"/>
      <c r="C152" s="8"/>
      <c r="D152" s="14"/>
      <c r="E152" s="112" t="str">
        <f>IF(ISBLANK(A152),"",IF(B152=Hilfstabelle!$H$1,'Entladung des Speichers'!C152*'Entladung des Speichers'!$B$12/100,IF(B152=Hilfstabelle!$H$2,'Entladung des Speichers'!$B$12*0,IF(B152=Hilfstabelle!$H$3,'Entladung des Speichers'!D152,0))))</f>
        <v/>
      </c>
      <c r="F152" s="96" t="str">
        <f>IF(ISBLANK(A152),"",IF(AND(ISBLANK(D152),B152=Hilfstabelle!$H$3),"Fehler: Bitte Sondersachverhalt (individuelle Umlage) eintragen.",""))</f>
        <v/>
      </c>
    </row>
    <row r="153" spans="1:6" x14ac:dyDescent="0.2">
      <c r="A153" s="83"/>
      <c r="B153" s="82"/>
      <c r="C153" s="8"/>
      <c r="D153" s="14"/>
      <c r="E153" s="112" t="str">
        <f>IF(ISBLANK(A153),"",IF(B153=Hilfstabelle!$H$1,'Entladung des Speichers'!C153*'Entladung des Speichers'!$B$12/100,IF(B153=Hilfstabelle!$H$2,'Entladung des Speichers'!$B$12*0,IF(B153=Hilfstabelle!$H$3,'Entladung des Speichers'!D153,0))))</f>
        <v/>
      </c>
      <c r="F153" s="96" t="str">
        <f>IF(ISBLANK(A153),"",IF(AND(ISBLANK(D153),B153=Hilfstabelle!$H$3),"Fehler: Bitte Sondersachverhalt (individuelle Umlage) eintragen.",""))</f>
        <v/>
      </c>
    </row>
    <row r="154" spans="1:6" x14ac:dyDescent="0.2">
      <c r="A154" s="83"/>
      <c r="B154" s="82"/>
      <c r="C154" s="8"/>
      <c r="D154" s="14"/>
      <c r="E154" s="112" t="str">
        <f>IF(ISBLANK(A154),"",IF(B154=Hilfstabelle!$H$1,'Entladung des Speichers'!C154*'Entladung des Speichers'!$B$12/100,IF(B154=Hilfstabelle!$H$2,'Entladung des Speichers'!$B$12*0,IF(B154=Hilfstabelle!$H$3,'Entladung des Speichers'!D154,0))))</f>
        <v/>
      </c>
      <c r="F154" s="96" t="str">
        <f>IF(ISBLANK(A154),"",IF(AND(ISBLANK(D154),B154=Hilfstabelle!$H$3),"Fehler: Bitte Sondersachverhalt (individuelle Umlage) eintragen.",""))</f>
        <v/>
      </c>
    </row>
    <row r="155" spans="1:6" x14ac:dyDescent="0.2">
      <c r="A155" s="83"/>
      <c r="B155" s="82"/>
      <c r="C155" s="8"/>
      <c r="D155" s="14"/>
      <c r="E155" s="112" t="str">
        <f>IF(ISBLANK(A155),"",IF(B155=Hilfstabelle!$H$1,'Entladung des Speichers'!C155*'Entladung des Speichers'!$B$12/100,IF(B155=Hilfstabelle!$H$2,'Entladung des Speichers'!$B$12*0,IF(B155=Hilfstabelle!$H$3,'Entladung des Speichers'!D155,0))))</f>
        <v/>
      </c>
      <c r="F155" s="96" t="str">
        <f>IF(ISBLANK(A155),"",IF(AND(ISBLANK(D155),B155=Hilfstabelle!$H$3),"Fehler: Bitte Sondersachverhalt (individuelle Umlage) eintragen.",""))</f>
        <v/>
      </c>
    </row>
    <row r="156" spans="1:6" x14ac:dyDescent="0.2">
      <c r="A156" s="83"/>
      <c r="B156" s="82"/>
      <c r="C156" s="8"/>
      <c r="D156" s="14"/>
      <c r="E156" s="112" t="str">
        <f>IF(ISBLANK(A156),"",IF(B156=Hilfstabelle!$H$1,'Entladung des Speichers'!C156*'Entladung des Speichers'!$B$12/100,IF(B156=Hilfstabelle!$H$2,'Entladung des Speichers'!$B$12*0,IF(B156=Hilfstabelle!$H$3,'Entladung des Speichers'!D156,0))))</f>
        <v/>
      </c>
      <c r="F156" s="96" t="str">
        <f>IF(ISBLANK(A156),"",IF(AND(ISBLANK(D156),B156=Hilfstabelle!$H$3),"Fehler: Bitte Sondersachverhalt (individuelle Umlage) eintragen.",""))</f>
        <v/>
      </c>
    </row>
    <row r="157" spans="1:6" x14ac:dyDescent="0.2">
      <c r="A157" s="83"/>
      <c r="B157" s="82"/>
      <c r="C157" s="8"/>
      <c r="D157" s="14"/>
      <c r="E157" s="112" t="str">
        <f>IF(ISBLANK(A157),"",IF(B157=Hilfstabelle!$H$1,'Entladung des Speichers'!C157*'Entladung des Speichers'!$B$12/100,IF(B157=Hilfstabelle!$H$2,'Entladung des Speichers'!$B$12*0,IF(B157=Hilfstabelle!$H$3,'Entladung des Speichers'!D157,0))))</f>
        <v/>
      </c>
      <c r="F157" s="96" t="str">
        <f>IF(ISBLANK(A157),"",IF(AND(ISBLANK(D157),B157=Hilfstabelle!$H$3),"Fehler: Bitte Sondersachverhalt (individuelle Umlage) eintragen.",""))</f>
        <v/>
      </c>
    </row>
    <row r="158" spans="1:6" x14ac:dyDescent="0.2">
      <c r="A158" s="83"/>
      <c r="B158" s="82"/>
      <c r="C158" s="8"/>
      <c r="D158" s="14"/>
      <c r="E158" s="112" t="str">
        <f>IF(ISBLANK(A158),"",IF(B158=Hilfstabelle!$H$1,'Entladung des Speichers'!C158*'Entladung des Speichers'!$B$12/100,IF(B158=Hilfstabelle!$H$2,'Entladung des Speichers'!$B$12*0,IF(B158=Hilfstabelle!$H$3,'Entladung des Speichers'!D158,0))))</f>
        <v/>
      </c>
      <c r="F158" s="96" t="str">
        <f>IF(ISBLANK(A158),"",IF(AND(ISBLANK(D158),B158=Hilfstabelle!$H$3),"Fehler: Bitte Sondersachverhalt (individuelle Umlage) eintragen.",""))</f>
        <v/>
      </c>
    </row>
    <row r="159" spans="1:6" x14ac:dyDescent="0.2">
      <c r="A159" s="83"/>
      <c r="B159" s="82"/>
      <c r="C159" s="8"/>
      <c r="D159" s="14"/>
      <c r="E159" s="112" t="str">
        <f>IF(ISBLANK(A159),"",IF(B159=Hilfstabelle!$H$1,'Entladung des Speichers'!C159*'Entladung des Speichers'!$B$12/100,IF(B159=Hilfstabelle!$H$2,'Entladung des Speichers'!$B$12*0,IF(B159=Hilfstabelle!$H$3,'Entladung des Speichers'!D159,0))))</f>
        <v/>
      </c>
      <c r="F159" s="96" t="str">
        <f>IF(ISBLANK(A159),"",IF(AND(ISBLANK(D159),B159=Hilfstabelle!$H$3),"Fehler: Bitte Sondersachverhalt (individuelle Umlage) eintragen.",""))</f>
        <v/>
      </c>
    </row>
    <row r="160" spans="1:6" x14ac:dyDescent="0.2">
      <c r="A160" s="83"/>
      <c r="B160" s="82"/>
      <c r="C160" s="8"/>
      <c r="D160" s="14"/>
      <c r="E160" s="112" t="str">
        <f>IF(ISBLANK(A160),"",IF(B160=Hilfstabelle!$H$1,'Entladung des Speichers'!C160*'Entladung des Speichers'!$B$12/100,IF(B160=Hilfstabelle!$H$2,'Entladung des Speichers'!$B$12*0,IF(B160=Hilfstabelle!$H$3,'Entladung des Speichers'!D160,0))))</f>
        <v/>
      </c>
      <c r="F160" s="96" t="str">
        <f>IF(ISBLANK(A160),"",IF(AND(ISBLANK(D160),B160=Hilfstabelle!$H$3),"Fehler: Bitte Sondersachverhalt (individuelle Umlage) eintragen.",""))</f>
        <v/>
      </c>
    </row>
    <row r="161" spans="1:6" x14ac:dyDescent="0.2">
      <c r="A161" s="83"/>
      <c r="B161" s="82"/>
      <c r="C161" s="8"/>
      <c r="D161" s="14"/>
      <c r="E161" s="112" t="str">
        <f>IF(ISBLANK(A161),"",IF(B161=Hilfstabelle!$H$1,'Entladung des Speichers'!C161*'Entladung des Speichers'!$B$12/100,IF(B161=Hilfstabelle!$H$2,'Entladung des Speichers'!$B$12*0,IF(B161=Hilfstabelle!$H$3,'Entladung des Speichers'!D161,0))))</f>
        <v/>
      </c>
      <c r="F161" s="96" t="str">
        <f>IF(ISBLANK(A161),"",IF(AND(ISBLANK(D161),B161=Hilfstabelle!$H$3),"Fehler: Bitte Sondersachverhalt (individuelle Umlage) eintragen.",""))</f>
        <v/>
      </c>
    </row>
    <row r="162" spans="1:6" x14ac:dyDescent="0.2">
      <c r="A162" s="83"/>
      <c r="B162" s="82"/>
      <c r="C162" s="8"/>
      <c r="D162" s="14"/>
      <c r="E162" s="112" t="str">
        <f>IF(ISBLANK(A162),"",IF(B162=Hilfstabelle!$H$1,'Entladung des Speichers'!C162*'Entladung des Speichers'!$B$12/100,IF(B162=Hilfstabelle!$H$2,'Entladung des Speichers'!$B$12*0,IF(B162=Hilfstabelle!$H$3,'Entladung des Speichers'!D162,0))))</f>
        <v/>
      </c>
      <c r="F162" s="96" t="str">
        <f>IF(ISBLANK(A162),"",IF(AND(ISBLANK(D162),B162=Hilfstabelle!$H$3),"Fehler: Bitte Sondersachverhalt (individuelle Umlage) eintragen.",""))</f>
        <v/>
      </c>
    </row>
    <row r="163" spans="1:6" x14ac:dyDescent="0.2">
      <c r="A163" s="83"/>
      <c r="B163" s="82"/>
      <c r="C163" s="8"/>
      <c r="D163" s="14"/>
      <c r="E163" s="112" t="str">
        <f>IF(ISBLANK(A163),"",IF(B163=Hilfstabelle!$H$1,'Entladung des Speichers'!C163*'Entladung des Speichers'!$B$12/100,IF(B163=Hilfstabelle!$H$2,'Entladung des Speichers'!$B$12*0,IF(B163=Hilfstabelle!$H$3,'Entladung des Speichers'!D163,0))))</f>
        <v/>
      </c>
      <c r="F163" s="96" t="str">
        <f>IF(ISBLANK(A163),"",IF(AND(ISBLANK(D163),B163=Hilfstabelle!$H$3),"Fehler: Bitte Sondersachverhalt (individuelle Umlage) eintragen.",""))</f>
        <v/>
      </c>
    </row>
    <row r="164" spans="1:6" x14ac:dyDescent="0.2">
      <c r="A164" s="83"/>
      <c r="B164" s="82"/>
      <c r="C164" s="8"/>
      <c r="D164" s="14"/>
      <c r="E164" s="112" t="str">
        <f>IF(ISBLANK(A164),"",IF(B164=Hilfstabelle!$H$1,'Entladung des Speichers'!C164*'Entladung des Speichers'!$B$12/100,IF(B164=Hilfstabelle!$H$2,'Entladung des Speichers'!$B$12*0,IF(B164=Hilfstabelle!$H$3,'Entladung des Speichers'!D164,0))))</f>
        <v/>
      </c>
      <c r="F164" s="96" t="str">
        <f>IF(ISBLANK(A164),"",IF(AND(ISBLANK(D164),B164=Hilfstabelle!$H$3),"Fehler: Bitte Sondersachverhalt (individuelle Umlage) eintragen.",""))</f>
        <v/>
      </c>
    </row>
    <row r="165" spans="1:6" x14ac:dyDescent="0.2">
      <c r="A165" s="83"/>
      <c r="B165" s="82"/>
      <c r="C165" s="8"/>
      <c r="D165" s="14"/>
      <c r="E165" s="112" t="str">
        <f>IF(ISBLANK(A165),"",IF(B165=Hilfstabelle!$H$1,'Entladung des Speichers'!C165*'Entladung des Speichers'!$B$12/100,IF(B165=Hilfstabelle!$H$2,'Entladung des Speichers'!$B$12*0,IF(B165=Hilfstabelle!$H$3,'Entladung des Speichers'!D165,0))))</f>
        <v/>
      </c>
      <c r="F165" s="96" t="str">
        <f>IF(ISBLANK(A165),"",IF(AND(ISBLANK(D165),B165=Hilfstabelle!$H$3),"Fehler: Bitte Sondersachverhalt (individuelle Umlage) eintragen.",""))</f>
        <v/>
      </c>
    </row>
    <row r="166" spans="1:6" x14ac:dyDescent="0.2">
      <c r="A166" s="83"/>
      <c r="B166" s="82"/>
      <c r="C166" s="8"/>
      <c r="D166" s="14"/>
      <c r="E166" s="112" t="str">
        <f>IF(ISBLANK(A166),"",IF(B166=Hilfstabelle!$H$1,'Entladung des Speichers'!C166*'Entladung des Speichers'!$B$12/100,IF(B166=Hilfstabelle!$H$2,'Entladung des Speichers'!$B$12*0,IF(B166=Hilfstabelle!$H$3,'Entladung des Speichers'!D166,0))))</f>
        <v/>
      </c>
      <c r="F166" s="96" t="str">
        <f>IF(ISBLANK(A166),"",IF(AND(ISBLANK(D166),B166=Hilfstabelle!$H$3),"Fehler: Bitte Sondersachverhalt (individuelle Umlage) eintragen.",""))</f>
        <v/>
      </c>
    </row>
    <row r="167" spans="1:6" x14ac:dyDescent="0.2">
      <c r="A167" s="83"/>
      <c r="B167" s="82"/>
      <c r="C167" s="8"/>
      <c r="D167" s="14"/>
      <c r="E167" s="112" t="str">
        <f>IF(ISBLANK(A167),"",IF(B167=Hilfstabelle!$H$1,'Entladung des Speichers'!C167*'Entladung des Speichers'!$B$12/100,IF(B167=Hilfstabelle!$H$2,'Entladung des Speichers'!$B$12*0,IF(B167=Hilfstabelle!$H$3,'Entladung des Speichers'!D167,0))))</f>
        <v/>
      </c>
      <c r="F167" s="96" t="str">
        <f>IF(ISBLANK(A167),"",IF(AND(ISBLANK(D167),B167=Hilfstabelle!$H$3),"Fehler: Bitte Sondersachverhalt (individuelle Umlage) eintragen.",""))</f>
        <v/>
      </c>
    </row>
    <row r="168" spans="1:6" x14ac:dyDescent="0.2">
      <c r="A168" s="83"/>
      <c r="B168" s="82"/>
      <c r="C168" s="8"/>
      <c r="D168" s="14"/>
      <c r="E168" s="112" t="str">
        <f>IF(ISBLANK(A168),"",IF(B168=Hilfstabelle!$H$1,'Entladung des Speichers'!C168*'Entladung des Speichers'!$B$12/100,IF(B168=Hilfstabelle!$H$2,'Entladung des Speichers'!$B$12*0,IF(B168=Hilfstabelle!$H$3,'Entladung des Speichers'!D168,0))))</f>
        <v/>
      </c>
      <c r="F168" s="96" t="str">
        <f>IF(ISBLANK(A168),"",IF(AND(ISBLANK(D168),B168=Hilfstabelle!$H$3),"Fehler: Bitte Sondersachverhalt (individuelle Umlage) eintragen.",""))</f>
        <v/>
      </c>
    </row>
    <row r="169" spans="1:6" x14ac:dyDescent="0.2">
      <c r="A169" s="83"/>
      <c r="B169" s="82"/>
      <c r="C169" s="8"/>
      <c r="D169" s="14"/>
      <c r="E169" s="112" t="str">
        <f>IF(ISBLANK(A169),"",IF(B169=Hilfstabelle!$H$1,'Entladung des Speichers'!C169*'Entladung des Speichers'!$B$12/100,IF(B169=Hilfstabelle!$H$2,'Entladung des Speichers'!$B$12*0,IF(B169=Hilfstabelle!$H$3,'Entladung des Speichers'!D169,0))))</f>
        <v/>
      </c>
      <c r="F169" s="96" t="str">
        <f>IF(ISBLANK(A169),"",IF(AND(ISBLANK(D169),B169=Hilfstabelle!$H$3),"Fehler: Bitte Sondersachverhalt (individuelle Umlage) eintragen.",""))</f>
        <v/>
      </c>
    </row>
    <row r="170" spans="1:6" x14ac:dyDescent="0.2">
      <c r="A170" s="83"/>
      <c r="B170" s="82"/>
      <c r="C170" s="8"/>
      <c r="D170" s="14"/>
      <c r="E170" s="112" t="str">
        <f>IF(ISBLANK(A170),"",IF(B170=Hilfstabelle!$H$1,'Entladung des Speichers'!C170*'Entladung des Speichers'!$B$12/100,IF(B170=Hilfstabelle!$H$2,'Entladung des Speichers'!$B$12*0,IF(B170=Hilfstabelle!$H$3,'Entladung des Speichers'!D170,0))))</f>
        <v/>
      </c>
      <c r="F170" s="96" t="str">
        <f>IF(ISBLANK(A170),"",IF(AND(ISBLANK(D170),B170=Hilfstabelle!$H$3),"Fehler: Bitte Sondersachverhalt (individuelle Umlage) eintragen.",""))</f>
        <v/>
      </c>
    </row>
    <row r="171" spans="1:6" x14ac:dyDescent="0.2">
      <c r="A171" s="83"/>
      <c r="B171" s="82"/>
      <c r="C171" s="8"/>
      <c r="D171" s="14"/>
      <c r="E171" s="112" t="str">
        <f>IF(ISBLANK(A171),"",IF(B171=Hilfstabelle!$H$1,'Entladung des Speichers'!C171*'Entladung des Speichers'!$B$12/100,IF(B171=Hilfstabelle!$H$2,'Entladung des Speichers'!$B$12*0,IF(B171=Hilfstabelle!$H$3,'Entladung des Speichers'!D171,0))))</f>
        <v/>
      </c>
      <c r="F171" s="96" t="str">
        <f>IF(ISBLANK(A171),"",IF(AND(ISBLANK(D171),B171=Hilfstabelle!$H$3),"Fehler: Bitte Sondersachverhalt (individuelle Umlage) eintragen.",""))</f>
        <v/>
      </c>
    </row>
    <row r="172" spans="1:6" x14ac:dyDescent="0.2">
      <c r="A172" s="83"/>
      <c r="B172" s="82"/>
      <c r="C172" s="8"/>
      <c r="D172" s="14"/>
      <c r="E172" s="112" t="str">
        <f>IF(ISBLANK(A172),"",IF(B172=Hilfstabelle!$H$1,'Entladung des Speichers'!C172*'Entladung des Speichers'!$B$12/100,IF(B172=Hilfstabelle!$H$2,'Entladung des Speichers'!$B$12*0,IF(B172=Hilfstabelle!$H$3,'Entladung des Speichers'!D172,0))))</f>
        <v/>
      </c>
      <c r="F172" s="96" t="str">
        <f>IF(ISBLANK(A172),"",IF(AND(ISBLANK(D172),B172=Hilfstabelle!$H$3),"Fehler: Bitte Sondersachverhalt (individuelle Umlage) eintragen.",""))</f>
        <v/>
      </c>
    </row>
    <row r="173" spans="1:6" x14ac:dyDescent="0.2">
      <c r="A173" s="83"/>
      <c r="B173" s="82"/>
      <c r="C173" s="8"/>
      <c r="D173" s="14"/>
      <c r="E173" s="112" t="str">
        <f>IF(ISBLANK(A173),"",IF(B173=Hilfstabelle!$H$1,'Entladung des Speichers'!C173*'Entladung des Speichers'!$B$12/100,IF(B173=Hilfstabelle!$H$2,'Entladung des Speichers'!$B$12*0,IF(B173=Hilfstabelle!$H$3,'Entladung des Speichers'!D173,0))))</f>
        <v/>
      </c>
      <c r="F173" s="96" t="str">
        <f>IF(ISBLANK(A173),"",IF(AND(ISBLANK(D173),B173=Hilfstabelle!$H$3),"Fehler: Bitte Sondersachverhalt (individuelle Umlage) eintragen.",""))</f>
        <v/>
      </c>
    </row>
    <row r="174" spans="1:6" x14ac:dyDescent="0.2">
      <c r="A174" s="83"/>
      <c r="B174" s="82"/>
      <c r="C174" s="8"/>
      <c r="D174" s="14"/>
      <c r="E174" s="112" t="str">
        <f>IF(ISBLANK(A174),"",IF(B174=Hilfstabelle!$H$1,'Entladung des Speichers'!C174*'Entladung des Speichers'!$B$12/100,IF(B174=Hilfstabelle!$H$2,'Entladung des Speichers'!$B$12*0,IF(B174=Hilfstabelle!$H$3,'Entladung des Speichers'!D174,0))))</f>
        <v/>
      </c>
      <c r="F174" s="96" t="str">
        <f>IF(ISBLANK(A174),"",IF(AND(ISBLANK(D174),B174=Hilfstabelle!$H$3),"Fehler: Bitte Sondersachverhalt (individuelle Umlage) eintragen.",""))</f>
        <v/>
      </c>
    </row>
    <row r="175" spans="1:6" x14ac:dyDescent="0.2">
      <c r="A175" s="83"/>
      <c r="B175" s="82"/>
      <c r="C175" s="8"/>
      <c r="D175" s="14"/>
      <c r="E175" s="112" t="str">
        <f>IF(ISBLANK(A175),"",IF(B175=Hilfstabelle!$H$1,'Entladung des Speichers'!C175*'Entladung des Speichers'!$B$12/100,IF(B175=Hilfstabelle!$H$2,'Entladung des Speichers'!$B$12*0,IF(B175=Hilfstabelle!$H$3,'Entladung des Speichers'!D175,0))))</f>
        <v/>
      </c>
      <c r="F175" s="96" t="str">
        <f>IF(ISBLANK(A175),"",IF(AND(ISBLANK(D175),B175=Hilfstabelle!$H$3),"Fehler: Bitte Sondersachverhalt (individuelle Umlage) eintragen.",""))</f>
        <v/>
      </c>
    </row>
    <row r="176" spans="1:6" x14ac:dyDescent="0.2">
      <c r="A176" s="83"/>
      <c r="B176" s="82"/>
      <c r="C176" s="8"/>
      <c r="D176" s="14"/>
      <c r="E176" s="112" t="str">
        <f>IF(ISBLANK(A176),"",IF(B176=Hilfstabelle!$H$1,'Entladung des Speichers'!C176*'Entladung des Speichers'!$B$12/100,IF(B176=Hilfstabelle!$H$2,'Entladung des Speichers'!$B$12*0,IF(B176=Hilfstabelle!$H$3,'Entladung des Speichers'!D176,0))))</f>
        <v/>
      </c>
      <c r="F176" s="96" t="str">
        <f>IF(ISBLANK(A176),"",IF(AND(ISBLANK(D176),B176=Hilfstabelle!$H$3),"Fehler: Bitte Sondersachverhalt (individuelle Umlage) eintragen.",""))</f>
        <v/>
      </c>
    </row>
    <row r="177" spans="1:6" x14ac:dyDescent="0.2">
      <c r="A177" s="83"/>
      <c r="B177" s="82"/>
      <c r="C177" s="8"/>
      <c r="D177" s="14"/>
      <c r="E177" s="112" t="str">
        <f>IF(ISBLANK(A177),"",IF(B177=Hilfstabelle!$H$1,'Entladung des Speichers'!C177*'Entladung des Speichers'!$B$12/100,IF(B177=Hilfstabelle!$H$2,'Entladung des Speichers'!$B$12*0,IF(B177=Hilfstabelle!$H$3,'Entladung des Speichers'!D177,0))))</f>
        <v/>
      </c>
      <c r="F177" s="96" t="str">
        <f>IF(ISBLANK(A177),"",IF(AND(ISBLANK(D177),B177=Hilfstabelle!$H$3),"Fehler: Bitte Sondersachverhalt (individuelle Umlage) eintragen.",""))</f>
        <v/>
      </c>
    </row>
    <row r="178" spans="1:6" x14ac:dyDescent="0.2">
      <c r="A178" s="83"/>
      <c r="B178" s="82"/>
      <c r="C178" s="8"/>
      <c r="D178" s="14"/>
      <c r="E178" s="112" t="str">
        <f>IF(ISBLANK(A178),"",IF(B178=Hilfstabelle!$H$1,'Entladung des Speichers'!C178*'Entladung des Speichers'!$B$12/100,IF(B178=Hilfstabelle!$H$2,'Entladung des Speichers'!$B$12*0,IF(B178=Hilfstabelle!$H$3,'Entladung des Speichers'!D178,0))))</f>
        <v/>
      </c>
      <c r="F178" s="96" t="str">
        <f>IF(ISBLANK(A178),"",IF(AND(ISBLANK(D178),B178=Hilfstabelle!$H$3),"Fehler: Bitte Sondersachverhalt (individuelle Umlage) eintragen.",""))</f>
        <v/>
      </c>
    </row>
    <row r="179" spans="1:6" x14ac:dyDescent="0.2">
      <c r="A179" s="83"/>
      <c r="B179" s="82"/>
      <c r="C179" s="8"/>
      <c r="D179" s="14"/>
      <c r="E179" s="112" t="str">
        <f>IF(ISBLANK(A179),"",IF(B179=Hilfstabelle!$H$1,'Entladung des Speichers'!C179*'Entladung des Speichers'!$B$12/100,IF(B179=Hilfstabelle!$H$2,'Entladung des Speichers'!$B$12*0,IF(B179=Hilfstabelle!$H$3,'Entladung des Speichers'!D179,0))))</f>
        <v/>
      </c>
      <c r="F179" s="96" t="str">
        <f>IF(ISBLANK(A179),"",IF(AND(ISBLANK(D179),B179=Hilfstabelle!$H$3),"Fehler: Bitte Sondersachverhalt (individuelle Umlage) eintragen.",""))</f>
        <v/>
      </c>
    </row>
    <row r="180" spans="1:6" x14ac:dyDescent="0.2">
      <c r="A180" s="83"/>
      <c r="B180" s="82"/>
      <c r="C180" s="8"/>
      <c r="D180" s="14"/>
      <c r="E180" s="112" t="str">
        <f>IF(ISBLANK(A180),"",IF(B180=Hilfstabelle!$H$1,'Entladung des Speichers'!C180*'Entladung des Speichers'!$B$12/100,IF(B180=Hilfstabelle!$H$2,'Entladung des Speichers'!$B$12*0,IF(B180=Hilfstabelle!$H$3,'Entladung des Speichers'!D180,0))))</f>
        <v/>
      </c>
      <c r="F180" s="96" t="str">
        <f>IF(ISBLANK(A180),"",IF(AND(ISBLANK(D180),B180=Hilfstabelle!$H$3),"Fehler: Bitte Sondersachverhalt (individuelle Umlage) eintragen.",""))</f>
        <v/>
      </c>
    </row>
    <row r="181" spans="1:6" x14ac:dyDescent="0.2">
      <c r="A181" s="83"/>
      <c r="B181" s="82"/>
      <c r="C181" s="8"/>
      <c r="D181" s="14"/>
      <c r="E181" s="112" t="str">
        <f>IF(ISBLANK(A181),"",IF(B181=Hilfstabelle!$H$1,'Entladung des Speichers'!C181*'Entladung des Speichers'!$B$12/100,IF(B181=Hilfstabelle!$H$2,'Entladung des Speichers'!$B$12*0,IF(B181=Hilfstabelle!$H$3,'Entladung des Speichers'!D181,0))))</f>
        <v/>
      </c>
      <c r="F181" s="96" t="str">
        <f>IF(ISBLANK(A181),"",IF(AND(ISBLANK(D181),B181=Hilfstabelle!$H$3),"Fehler: Bitte Sondersachverhalt (individuelle Umlage) eintragen.",""))</f>
        <v/>
      </c>
    </row>
    <row r="182" spans="1:6" x14ac:dyDescent="0.2">
      <c r="A182" s="83"/>
      <c r="B182" s="82"/>
      <c r="C182" s="8"/>
      <c r="D182" s="14"/>
      <c r="E182" s="112" t="str">
        <f>IF(ISBLANK(A182),"",IF(B182=Hilfstabelle!$H$1,'Entladung des Speichers'!C182*'Entladung des Speichers'!$B$12/100,IF(B182=Hilfstabelle!$H$2,'Entladung des Speichers'!$B$12*0,IF(B182=Hilfstabelle!$H$3,'Entladung des Speichers'!D182,0))))</f>
        <v/>
      </c>
      <c r="F182" s="96" t="str">
        <f>IF(ISBLANK(A182),"",IF(AND(ISBLANK(D182),B182=Hilfstabelle!$H$3),"Fehler: Bitte Sondersachverhalt (individuelle Umlage) eintragen.",""))</f>
        <v/>
      </c>
    </row>
    <row r="183" spans="1:6" x14ac:dyDescent="0.2">
      <c r="A183" s="83"/>
      <c r="B183" s="82"/>
      <c r="C183" s="8"/>
      <c r="D183" s="14"/>
      <c r="E183" s="112" t="str">
        <f>IF(ISBLANK(A183),"",IF(B183=Hilfstabelle!$H$1,'Entladung des Speichers'!C183*'Entladung des Speichers'!$B$12/100,IF(B183=Hilfstabelle!$H$2,'Entladung des Speichers'!$B$12*0,IF(B183=Hilfstabelle!$H$3,'Entladung des Speichers'!D183,0))))</f>
        <v/>
      </c>
      <c r="F183" s="96" t="str">
        <f>IF(ISBLANK(A183),"",IF(AND(ISBLANK(D183),B183=Hilfstabelle!$H$3),"Fehler: Bitte Sondersachverhalt (individuelle Umlage) eintragen.",""))</f>
        <v/>
      </c>
    </row>
    <row r="184" spans="1:6" x14ac:dyDescent="0.2">
      <c r="A184" s="83"/>
      <c r="B184" s="82"/>
      <c r="C184" s="8"/>
      <c r="D184" s="14"/>
      <c r="E184" s="112" t="str">
        <f>IF(ISBLANK(A184),"",IF(B184=Hilfstabelle!$H$1,'Entladung des Speichers'!C184*'Entladung des Speichers'!$B$12/100,IF(B184=Hilfstabelle!$H$2,'Entladung des Speichers'!$B$12*0,IF(B184=Hilfstabelle!$H$3,'Entladung des Speichers'!D184,0))))</f>
        <v/>
      </c>
      <c r="F184" s="96" t="str">
        <f>IF(ISBLANK(A184),"",IF(AND(ISBLANK(D184),B184=Hilfstabelle!$H$3),"Fehler: Bitte Sondersachverhalt (individuelle Umlage) eintragen.",""))</f>
        <v/>
      </c>
    </row>
    <row r="185" spans="1:6" x14ac:dyDescent="0.2">
      <c r="A185" s="83"/>
      <c r="B185" s="82"/>
      <c r="C185" s="8"/>
      <c r="D185" s="14"/>
      <c r="E185" s="112" t="str">
        <f>IF(ISBLANK(A185),"",IF(B185=Hilfstabelle!$H$1,'Entladung des Speichers'!C185*'Entladung des Speichers'!$B$12/100,IF(B185=Hilfstabelle!$H$2,'Entladung des Speichers'!$B$12*0,IF(B185=Hilfstabelle!$H$3,'Entladung des Speichers'!D185,0))))</f>
        <v/>
      </c>
      <c r="F185" s="96" t="str">
        <f>IF(ISBLANK(A185),"",IF(AND(ISBLANK(D185),B185=Hilfstabelle!$H$3),"Fehler: Bitte Sondersachverhalt (individuelle Umlage) eintragen.",""))</f>
        <v/>
      </c>
    </row>
    <row r="186" spans="1:6" x14ac:dyDescent="0.2">
      <c r="A186" s="83"/>
      <c r="B186" s="82"/>
      <c r="C186" s="8"/>
      <c r="D186" s="14"/>
      <c r="E186" s="112" t="str">
        <f>IF(ISBLANK(A186),"",IF(B186=Hilfstabelle!$H$1,'Entladung des Speichers'!C186*'Entladung des Speichers'!$B$12/100,IF(B186=Hilfstabelle!$H$2,'Entladung des Speichers'!$B$12*0,IF(B186=Hilfstabelle!$H$3,'Entladung des Speichers'!D186,0))))</f>
        <v/>
      </c>
      <c r="F186" s="96" t="str">
        <f>IF(ISBLANK(A186),"",IF(AND(ISBLANK(D186),B186=Hilfstabelle!$H$3),"Fehler: Bitte Sondersachverhalt (individuelle Umlage) eintragen.",""))</f>
        <v/>
      </c>
    </row>
    <row r="187" spans="1:6" x14ac:dyDescent="0.2">
      <c r="A187" s="83"/>
      <c r="B187" s="82"/>
      <c r="C187" s="8"/>
      <c r="D187" s="14"/>
      <c r="E187" s="112" t="str">
        <f>IF(ISBLANK(A187),"",IF(B187=Hilfstabelle!$H$1,'Entladung des Speichers'!C187*'Entladung des Speichers'!$B$12/100,IF(B187=Hilfstabelle!$H$2,'Entladung des Speichers'!$B$12*0,IF(B187=Hilfstabelle!$H$3,'Entladung des Speichers'!D187,0))))</f>
        <v/>
      </c>
      <c r="F187" s="96" t="str">
        <f>IF(ISBLANK(A187),"",IF(AND(ISBLANK(D187),B187=Hilfstabelle!$H$3),"Fehler: Bitte Sondersachverhalt (individuelle Umlage) eintragen.",""))</f>
        <v/>
      </c>
    </row>
    <row r="188" spans="1:6" x14ac:dyDescent="0.2">
      <c r="A188" s="83"/>
      <c r="B188" s="82"/>
      <c r="C188" s="8"/>
      <c r="D188" s="14"/>
      <c r="E188" s="112" t="str">
        <f>IF(ISBLANK(A188),"",IF(B188=Hilfstabelle!$H$1,'Entladung des Speichers'!C188*'Entladung des Speichers'!$B$12/100,IF(B188=Hilfstabelle!$H$2,'Entladung des Speichers'!$B$12*0,IF(B188=Hilfstabelle!$H$3,'Entladung des Speichers'!D188,0))))</f>
        <v/>
      </c>
      <c r="F188" s="96" t="str">
        <f>IF(ISBLANK(A188),"",IF(AND(ISBLANK(D188),B188=Hilfstabelle!$H$3),"Fehler: Bitte Sondersachverhalt (individuelle Umlage) eintragen.",""))</f>
        <v/>
      </c>
    </row>
    <row r="189" spans="1:6" x14ac:dyDescent="0.2">
      <c r="A189" s="83"/>
      <c r="B189" s="82"/>
      <c r="C189" s="8"/>
      <c r="D189" s="14"/>
      <c r="E189" s="112" t="str">
        <f>IF(ISBLANK(A189),"",IF(B189=Hilfstabelle!$H$1,'Entladung des Speichers'!C189*'Entladung des Speichers'!$B$12/100,IF(B189=Hilfstabelle!$H$2,'Entladung des Speichers'!$B$12*0,IF(B189=Hilfstabelle!$H$3,'Entladung des Speichers'!D189,0))))</f>
        <v/>
      </c>
      <c r="F189" s="96" t="str">
        <f>IF(ISBLANK(A189),"",IF(AND(ISBLANK(D189),B189=Hilfstabelle!$H$3),"Fehler: Bitte Sondersachverhalt (individuelle Umlage) eintragen.",""))</f>
        <v/>
      </c>
    </row>
    <row r="190" spans="1:6" x14ac:dyDescent="0.2">
      <c r="A190" s="83"/>
      <c r="B190" s="82"/>
      <c r="C190" s="8"/>
      <c r="D190" s="14"/>
      <c r="E190" s="112" t="str">
        <f>IF(ISBLANK(A190),"",IF(B190=Hilfstabelle!$H$1,'Entladung des Speichers'!C190*'Entladung des Speichers'!$B$12/100,IF(B190=Hilfstabelle!$H$2,'Entladung des Speichers'!$B$12*0,IF(B190=Hilfstabelle!$H$3,'Entladung des Speichers'!D190,0))))</f>
        <v/>
      </c>
      <c r="F190" s="96" t="str">
        <f>IF(ISBLANK(A190),"",IF(AND(ISBLANK(D190),B190=Hilfstabelle!$H$3),"Fehler: Bitte Sondersachverhalt (individuelle Umlage) eintragen.",""))</f>
        <v/>
      </c>
    </row>
    <row r="191" spans="1:6" x14ac:dyDescent="0.2">
      <c r="A191" s="83"/>
      <c r="B191" s="82"/>
      <c r="C191" s="8"/>
      <c r="D191" s="14"/>
      <c r="E191" s="112" t="str">
        <f>IF(ISBLANK(A191),"",IF(B191=Hilfstabelle!$H$1,'Entladung des Speichers'!C191*'Entladung des Speichers'!$B$12/100,IF(B191=Hilfstabelle!$H$2,'Entladung des Speichers'!$B$12*0,IF(B191=Hilfstabelle!$H$3,'Entladung des Speichers'!D191,0))))</f>
        <v/>
      </c>
      <c r="F191" s="96" t="str">
        <f>IF(ISBLANK(A191),"",IF(AND(ISBLANK(D191),B191=Hilfstabelle!$H$3),"Fehler: Bitte Sondersachverhalt (individuelle Umlage) eintragen.",""))</f>
        <v/>
      </c>
    </row>
    <row r="192" spans="1:6" x14ac:dyDescent="0.2">
      <c r="A192" s="83"/>
      <c r="B192" s="82"/>
      <c r="C192" s="8"/>
      <c r="D192" s="14"/>
      <c r="E192" s="112" t="str">
        <f>IF(ISBLANK(A192),"",IF(B192=Hilfstabelle!$H$1,'Entladung des Speichers'!C192*'Entladung des Speichers'!$B$12/100,IF(B192=Hilfstabelle!$H$2,'Entladung des Speichers'!$B$12*0,IF(B192=Hilfstabelle!$H$3,'Entladung des Speichers'!D192,0))))</f>
        <v/>
      </c>
      <c r="F192" s="96" t="str">
        <f>IF(ISBLANK(A192),"",IF(AND(ISBLANK(D192),B192=Hilfstabelle!$H$3),"Fehler: Bitte Sondersachverhalt (individuelle Umlage) eintragen.",""))</f>
        <v/>
      </c>
    </row>
    <row r="193" spans="1:6" x14ac:dyDescent="0.2">
      <c r="A193" s="83"/>
      <c r="B193" s="82"/>
      <c r="C193" s="8"/>
      <c r="D193" s="14"/>
      <c r="E193" s="112" t="str">
        <f>IF(ISBLANK(A193),"",IF(B193=Hilfstabelle!$H$1,'Entladung des Speichers'!C193*'Entladung des Speichers'!$B$12/100,IF(B193=Hilfstabelle!$H$2,'Entladung des Speichers'!$B$12*0,IF(B193=Hilfstabelle!$H$3,'Entladung des Speichers'!D193,0))))</f>
        <v/>
      </c>
      <c r="F193" s="96" t="str">
        <f>IF(ISBLANK(A193),"",IF(AND(ISBLANK(D193),B193=Hilfstabelle!$H$3),"Fehler: Bitte Sondersachverhalt (individuelle Umlage) eintragen.",""))</f>
        <v/>
      </c>
    </row>
    <row r="194" spans="1:6" x14ac:dyDescent="0.2">
      <c r="A194" s="83"/>
      <c r="B194" s="82"/>
      <c r="C194" s="8"/>
      <c r="D194" s="14"/>
      <c r="E194" s="112" t="str">
        <f>IF(ISBLANK(A194),"",IF(B194=Hilfstabelle!$H$1,'Entladung des Speichers'!C194*'Entladung des Speichers'!$B$12/100,IF(B194=Hilfstabelle!$H$2,'Entladung des Speichers'!$B$12*0,IF(B194=Hilfstabelle!$H$3,'Entladung des Speichers'!D194,0))))</f>
        <v/>
      </c>
      <c r="F194" s="96" t="str">
        <f>IF(ISBLANK(A194),"",IF(AND(ISBLANK(D194),B194=Hilfstabelle!$H$3),"Fehler: Bitte Sondersachverhalt (individuelle Umlage) eintragen.",""))</f>
        <v/>
      </c>
    </row>
    <row r="195" spans="1:6" x14ac:dyDescent="0.2">
      <c r="A195" s="83"/>
      <c r="B195" s="82"/>
      <c r="C195" s="8"/>
      <c r="D195" s="14"/>
      <c r="E195" s="112" t="str">
        <f>IF(ISBLANK(A195),"",IF(B195=Hilfstabelle!$H$1,'Entladung des Speichers'!C195*'Entladung des Speichers'!$B$12/100,IF(B195=Hilfstabelle!$H$2,'Entladung des Speichers'!$B$12*0,IF(B195=Hilfstabelle!$H$3,'Entladung des Speichers'!D195,0))))</f>
        <v/>
      </c>
      <c r="F195" s="96" t="str">
        <f>IF(ISBLANK(A195),"",IF(AND(ISBLANK(D195),B195=Hilfstabelle!$H$3),"Fehler: Bitte Sondersachverhalt (individuelle Umlage) eintragen.",""))</f>
        <v/>
      </c>
    </row>
    <row r="196" spans="1:6" x14ac:dyDescent="0.2">
      <c r="A196" s="83"/>
      <c r="B196" s="82"/>
      <c r="C196" s="8"/>
      <c r="D196" s="14"/>
      <c r="E196" s="112" t="str">
        <f>IF(ISBLANK(A196),"",IF(B196=Hilfstabelle!$H$1,'Entladung des Speichers'!C196*'Entladung des Speichers'!$B$12/100,IF(B196=Hilfstabelle!$H$2,'Entladung des Speichers'!$B$12*0,IF(B196=Hilfstabelle!$H$3,'Entladung des Speichers'!D196,0))))</f>
        <v/>
      </c>
      <c r="F196" s="96" t="str">
        <f>IF(ISBLANK(A196),"",IF(AND(ISBLANK(D196),B196=Hilfstabelle!$H$3),"Fehler: Bitte Sondersachverhalt (individuelle Umlage) eintragen.",""))</f>
        <v/>
      </c>
    </row>
    <row r="197" spans="1:6" x14ac:dyDescent="0.2">
      <c r="A197" s="83"/>
      <c r="B197" s="82"/>
      <c r="C197" s="8"/>
      <c r="D197" s="14"/>
      <c r="E197" s="112" t="str">
        <f>IF(ISBLANK(A197),"",IF(B197=Hilfstabelle!$H$1,'Entladung des Speichers'!C197*'Entladung des Speichers'!$B$12/100,IF(B197=Hilfstabelle!$H$2,'Entladung des Speichers'!$B$12*0,IF(B197=Hilfstabelle!$H$3,'Entladung des Speichers'!D197,0))))</f>
        <v/>
      </c>
      <c r="F197" s="96" t="str">
        <f>IF(ISBLANK(A197),"",IF(AND(ISBLANK(D197),B197=Hilfstabelle!$H$3),"Fehler: Bitte Sondersachverhalt (individuelle Umlage) eintragen.",""))</f>
        <v/>
      </c>
    </row>
    <row r="198" spans="1:6" x14ac:dyDescent="0.2">
      <c r="A198" s="83"/>
      <c r="B198" s="82"/>
      <c r="C198" s="8"/>
      <c r="D198" s="14"/>
      <c r="E198" s="112" t="str">
        <f>IF(ISBLANK(A198),"",IF(B198=Hilfstabelle!$H$1,'Entladung des Speichers'!C198*'Entladung des Speichers'!$B$12/100,IF(B198=Hilfstabelle!$H$2,'Entladung des Speichers'!$B$12*0,IF(B198=Hilfstabelle!$H$3,'Entladung des Speichers'!D198,0))))</f>
        <v/>
      </c>
      <c r="F198" s="96" t="str">
        <f>IF(ISBLANK(A198),"",IF(AND(ISBLANK(D198),B198=Hilfstabelle!$H$3),"Fehler: Bitte Sondersachverhalt (individuelle Umlage) eintragen.",""))</f>
        <v/>
      </c>
    </row>
    <row r="199" spans="1:6" x14ac:dyDescent="0.2">
      <c r="A199" s="83"/>
      <c r="B199" s="82"/>
      <c r="C199" s="8"/>
      <c r="D199" s="14"/>
      <c r="E199" s="112" t="str">
        <f>IF(ISBLANK(A199),"",IF(B199=Hilfstabelle!$H$1,'Entladung des Speichers'!C199*'Entladung des Speichers'!$B$12/100,IF(B199=Hilfstabelle!$H$2,'Entladung des Speichers'!$B$12*0,IF(B199=Hilfstabelle!$H$3,'Entladung des Speichers'!D199,0))))</f>
        <v/>
      </c>
      <c r="F199" s="96" t="str">
        <f>IF(ISBLANK(A199),"",IF(AND(ISBLANK(D199),B199=Hilfstabelle!$H$3),"Fehler: Bitte Sondersachverhalt (individuelle Umlage) eintragen.",""))</f>
        <v/>
      </c>
    </row>
    <row r="200" spans="1:6" x14ac:dyDescent="0.2">
      <c r="A200" s="83"/>
      <c r="B200" s="82"/>
      <c r="C200" s="8"/>
      <c r="D200" s="14"/>
      <c r="E200" s="112" t="str">
        <f>IF(ISBLANK(A200),"",IF(B200=Hilfstabelle!$H$1,'Entladung des Speichers'!C200*'Entladung des Speichers'!$B$12/100,IF(B200=Hilfstabelle!$H$2,'Entladung des Speichers'!$B$12*0,IF(B200=Hilfstabelle!$H$3,'Entladung des Speichers'!D200,0))))</f>
        <v/>
      </c>
      <c r="F200" s="96" t="str">
        <f>IF(ISBLANK(A200),"",IF(AND(ISBLANK(D200),B200=Hilfstabelle!$H$3),"Fehler: Bitte Sondersachverhalt (individuelle Umlage) eintragen.",""))</f>
        <v/>
      </c>
    </row>
    <row r="201" spans="1:6" x14ac:dyDescent="0.2">
      <c r="A201" s="83"/>
      <c r="B201" s="82"/>
      <c r="C201" s="8"/>
      <c r="D201" s="14"/>
      <c r="E201" s="112" t="str">
        <f>IF(ISBLANK(A201),"",IF(B201=Hilfstabelle!$H$1,'Entladung des Speichers'!C201*'Entladung des Speichers'!$B$12/100,IF(B201=Hilfstabelle!$H$2,'Entladung des Speichers'!$B$12*0,IF(B201=Hilfstabelle!$H$3,'Entladung des Speichers'!D201,0))))</f>
        <v/>
      </c>
      <c r="F201" s="96" t="str">
        <f>IF(ISBLANK(A201),"",IF(AND(ISBLANK(D201),B201=Hilfstabelle!$H$3),"Fehler: Bitte Sondersachverhalt (individuelle Umlage) eintragen.",""))</f>
        <v/>
      </c>
    </row>
    <row r="202" spans="1:6" x14ac:dyDescent="0.2">
      <c r="A202" s="83"/>
      <c r="B202" s="82"/>
      <c r="C202" s="8"/>
      <c r="D202" s="14"/>
      <c r="E202" s="112" t="str">
        <f>IF(ISBLANK(A202),"",IF(B202=Hilfstabelle!$H$1,'Entladung des Speichers'!C202*'Entladung des Speichers'!$B$12/100,IF(B202=Hilfstabelle!$H$2,'Entladung des Speichers'!$B$12*0,IF(B202=Hilfstabelle!$H$3,'Entladung des Speichers'!D202,0))))</f>
        <v/>
      </c>
      <c r="F202" s="96" t="str">
        <f>IF(ISBLANK(A202),"",IF(AND(ISBLANK(D202),B202=Hilfstabelle!$H$3),"Fehler: Bitte Sondersachverhalt (individuelle Umlage) eintragen.",""))</f>
        <v/>
      </c>
    </row>
    <row r="203" spans="1:6" x14ac:dyDescent="0.2">
      <c r="A203" s="83"/>
      <c r="B203" s="82"/>
      <c r="C203" s="8"/>
      <c r="D203" s="14"/>
      <c r="E203" s="112" t="str">
        <f>IF(ISBLANK(A203),"",IF(B203=Hilfstabelle!$H$1,'Entladung des Speichers'!C203*'Entladung des Speichers'!$B$12/100,IF(B203=Hilfstabelle!$H$2,'Entladung des Speichers'!$B$12*0,IF(B203=Hilfstabelle!$H$3,'Entladung des Speichers'!D203,0))))</f>
        <v/>
      </c>
      <c r="F203" s="96" t="str">
        <f>IF(ISBLANK(A203),"",IF(AND(ISBLANK(D203),B203=Hilfstabelle!$H$3),"Fehler: Bitte Sondersachverhalt (individuelle Umlage) eintragen.",""))</f>
        <v/>
      </c>
    </row>
    <row r="204" spans="1:6" x14ac:dyDescent="0.2">
      <c r="A204" s="83"/>
      <c r="B204" s="82"/>
      <c r="C204" s="8"/>
      <c r="D204" s="14"/>
      <c r="E204" s="112" t="str">
        <f>IF(ISBLANK(A204),"",IF(B204=Hilfstabelle!$H$1,'Entladung des Speichers'!C204*'Entladung des Speichers'!$B$12/100,IF(B204=Hilfstabelle!$H$2,'Entladung des Speichers'!$B$12*0,IF(B204=Hilfstabelle!$H$3,'Entladung des Speichers'!D204,0))))</f>
        <v/>
      </c>
      <c r="F204" s="96" t="str">
        <f>IF(ISBLANK(A204),"",IF(AND(ISBLANK(D204),B204=Hilfstabelle!$H$3),"Fehler: Bitte Sondersachverhalt (individuelle Umlage) eintragen.",""))</f>
        <v/>
      </c>
    </row>
    <row r="205" spans="1:6" x14ac:dyDescent="0.2">
      <c r="A205" s="83"/>
      <c r="B205" s="82"/>
      <c r="C205" s="8"/>
      <c r="D205" s="14"/>
      <c r="E205" s="112" t="str">
        <f>IF(ISBLANK(A205),"",IF(B205=Hilfstabelle!$H$1,'Entladung des Speichers'!C205*'Entladung des Speichers'!$B$12/100,IF(B205=Hilfstabelle!$H$2,'Entladung des Speichers'!$B$12*0,IF(B205=Hilfstabelle!$H$3,'Entladung des Speichers'!D205,0))))</f>
        <v/>
      </c>
      <c r="F205" s="96" t="str">
        <f>IF(ISBLANK(A205),"",IF(AND(ISBLANK(D205),B205=Hilfstabelle!$H$3),"Fehler: Bitte Sondersachverhalt (individuelle Umlage) eintragen.",""))</f>
        <v/>
      </c>
    </row>
    <row r="206" spans="1:6" x14ac:dyDescent="0.2">
      <c r="A206" s="83"/>
      <c r="B206" s="82"/>
      <c r="C206" s="8"/>
      <c r="D206" s="14"/>
      <c r="E206" s="112" t="str">
        <f>IF(ISBLANK(A206),"",IF(B206=Hilfstabelle!$H$1,'Entladung des Speichers'!C206*'Entladung des Speichers'!$B$12/100,IF(B206=Hilfstabelle!$H$2,'Entladung des Speichers'!$B$12*0,IF(B206=Hilfstabelle!$H$3,'Entladung des Speichers'!D206,0))))</f>
        <v/>
      </c>
      <c r="F206" s="96" t="str">
        <f>IF(ISBLANK(A206),"",IF(AND(ISBLANK(D206),B206=Hilfstabelle!$H$3),"Fehler: Bitte Sondersachverhalt (individuelle Umlage) eintragen.",""))</f>
        <v/>
      </c>
    </row>
    <row r="207" spans="1:6" x14ac:dyDescent="0.2">
      <c r="A207" s="83"/>
      <c r="B207" s="82"/>
      <c r="C207" s="8"/>
      <c r="D207" s="14"/>
      <c r="E207" s="112" t="str">
        <f>IF(ISBLANK(A207),"",IF(B207=Hilfstabelle!$H$1,'Entladung des Speichers'!C207*'Entladung des Speichers'!$B$12/100,IF(B207=Hilfstabelle!$H$2,'Entladung des Speichers'!$B$12*0,IF(B207=Hilfstabelle!$H$3,'Entladung des Speichers'!D207,0))))</f>
        <v/>
      </c>
      <c r="F207" s="96" t="str">
        <f>IF(ISBLANK(A207),"",IF(AND(ISBLANK(D207),B207=Hilfstabelle!$H$3),"Fehler: Bitte Sondersachverhalt (individuelle Umlage) eintragen.",""))</f>
        <v/>
      </c>
    </row>
    <row r="208" spans="1:6" x14ac:dyDescent="0.2">
      <c r="A208" s="83"/>
      <c r="B208" s="82"/>
      <c r="C208" s="8"/>
      <c r="D208" s="14"/>
      <c r="E208" s="112" t="str">
        <f>IF(ISBLANK(A208),"",IF(B208=Hilfstabelle!$H$1,'Entladung des Speichers'!C208*'Entladung des Speichers'!$B$12/100,IF(B208=Hilfstabelle!$H$2,'Entladung des Speichers'!$B$12*0,IF(B208=Hilfstabelle!$H$3,'Entladung des Speichers'!D208,0))))</f>
        <v/>
      </c>
      <c r="F208" s="96" t="str">
        <f>IF(ISBLANK(A208),"",IF(AND(ISBLANK(D208),B208=Hilfstabelle!$H$3),"Fehler: Bitte Sondersachverhalt (individuelle Umlage) eintragen.",""))</f>
        <v/>
      </c>
    </row>
    <row r="209" spans="1:6" x14ac:dyDescent="0.2">
      <c r="A209" s="83"/>
      <c r="B209" s="82"/>
      <c r="C209" s="8"/>
      <c r="D209" s="14"/>
      <c r="E209" s="112" t="str">
        <f>IF(ISBLANK(A209),"",IF(B209=Hilfstabelle!$H$1,'Entladung des Speichers'!C209*'Entladung des Speichers'!$B$12/100,IF(B209=Hilfstabelle!$H$2,'Entladung des Speichers'!$B$12*0,IF(B209=Hilfstabelle!$H$3,'Entladung des Speichers'!D209,0))))</f>
        <v/>
      </c>
      <c r="F209" s="96" t="str">
        <f>IF(ISBLANK(A209),"",IF(AND(ISBLANK(D209),B209=Hilfstabelle!$H$3),"Fehler: Bitte Sondersachverhalt (individuelle Umlage) eintragen.",""))</f>
        <v/>
      </c>
    </row>
    <row r="210" spans="1:6" x14ac:dyDescent="0.2">
      <c r="A210" s="83"/>
      <c r="B210" s="82"/>
      <c r="C210" s="8"/>
      <c r="D210" s="14"/>
      <c r="E210" s="112" t="str">
        <f>IF(ISBLANK(A210),"",IF(B210=Hilfstabelle!$H$1,'Entladung des Speichers'!C210*'Entladung des Speichers'!$B$12/100,IF(B210=Hilfstabelle!$H$2,'Entladung des Speichers'!$B$12*0,IF(B210=Hilfstabelle!$H$3,'Entladung des Speichers'!D210,0))))</f>
        <v/>
      </c>
      <c r="F210" s="96" t="str">
        <f>IF(ISBLANK(A210),"",IF(AND(ISBLANK(D210),B210=Hilfstabelle!$H$3),"Fehler: Bitte Sondersachverhalt (individuelle Umlage) eintragen.",""))</f>
        <v/>
      </c>
    </row>
    <row r="211" spans="1:6" x14ac:dyDescent="0.2">
      <c r="A211" s="83"/>
      <c r="B211" s="82"/>
      <c r="C211" s="8"/>
      <c r="D211" s="14"/>
      <c r="E211" s="112" t="str">
        <f>IF(ISBLANK(A211),"",IF(B211=Hilfstabelle!$H$1,'Entladung des Speichers'!C211*'Entladung des Speichers'!$B$12/100,IF(B211=Hilfstabelle!$H$2,'Entladung des Speichers'!$B$12*0,IF(B211=Hilfstabelle!$H$3,'Entladung des Speichers'!D211,0))))</f>
        <v/>
      </c>
      <c r="F211" s="96" t="str">
        <f>IF(ISBLANK(A211),"",IF(AND(ISBLANK(D211),B211=Hilfstabelle!$H$3),"Fehler: Bitte Sondersachverhalt (individuelle Umlage) eintragen.",""))</f>
        <v/>
      </c>
    </row>
    <row r="212" spans="1:6" x14ac:dyDescent="0.2">
      <c r="A212" s="83"/>
      <c r="B212" s="82"/>
      <c r="C212" s="8"/>
      <c r="D212" s="14"/>
      <c r="E212" s="112" t="str">
        <f>IF(ISBLANK(A212),"",IF(B212=Hilfstabelle!$H$1,'Entladung des Speichers'!C212*'Entladung des Speichers'!$B$12/100,IF(B212=Hilfstabelle!$H$2,'Entladung des Speichers'!$B$12*0,IF(B212=Hilfstabelle!$H$3,'Entladung des Speichers'!D212,0))))</f>
        <v/>
      </c>
      <c r="F212" s="96" t="str">
        <f>IF(ISBLANK(A212),"",IF(AND(ISBLANK(D212),B212=Hilfstabelle!$H$3),"Fehler: Bitte Sondersachverhalt (individuelle Umlage) eintragen.",""))</f>
        <v/>
      </c>
    </row>
    <row r="213" spans="1:6" x14ac:dyDescent="0.2">
      <c r="A213" s="83"/>
      <c r="B213" s="82"/>
      <c r="C213" s="8"/>
      <c r="D213" s="14"/>
      <c r="E213" s="112" t="str">
        <f>IF(ISBLANK(A213),"",IF(B213=Hilfstabelle!$H$1,'Entladung des Speichers'!C213*'Entladung des Speichers'!$B$12/100,IF(B213=Hilfstabelle!$H$2,'Entladung des Speichers'!$B$12*0,IF(B213=Hilfstabelle!$H$3,'Entladung des Speichers'!D213,0))))</f>
        <v/>
      </c>
      <c r="F213" s="96" t="str">
        <f>IF(ISBLANK(A213),"",IF(AND(ISBLANK(D213),B213=Hilfstabelle!$H$3),"Fehler: Bitte Sondersachverhalt (individuelle Umlage) eintragen.",""))</f>
        <v/>
      </c>
    </row>
    <row r="214" spans="1:6" x14ac:dyDescent="0.2">
      <c r="A214" s="83"/>
      <c r="B214" s="82"/>
      <c r="C214" s="8"/>
      <c r="D214" s="14"/>
      <c r="E214" s="112" t="str">
        <f>IF(ISBLANK(A214),"",IF(B214=Hilfstabelle!$H$1,'Entladung des Speichers'!C214*'Entladung des Speichers'!$B$12/100,IF(B214=Hilfstabelle!$H$2,'Entladung des Speichers'!$B$12*0,IF(B214=Hilfstabelle!$H$3,'Entladung des Speichers'!D214,0))))</f>
        <v/>
      </c>
      <c r="F214" s="96" t="str">
        <f>IF(ISBLANK(A214),"",IF(AND(ISBLANK(D214),B214=Hilfstabelle!$H$3),"Fehler: Bitte Sondersachverhalt (individuelle Umlage) eintragen.",""))</f>
        <v/>
      </c>
    </row>
    <row r="215" spans="1:6" x14ac:dyDescent="0.2">
      <c r="A215" s="83"/>
      <c r="B215" s="82"/>
      <c r="C215" s="8"/>
      <c r="D215" s="14"/>
      <c r="E215" s="112" t="str">
        <f>IF(ISBLANK(A215),"",IF(B215=Hilfstabelle!$H$1,'Entladung des Speichers'!C215*'Entladung des Speichers'!$B$12/100,IF(B215=Hilfstabelle!$H$2,'Entladung des Speichers'!$B$12*0,IF(B215=Hilfstabelle!$H$3,'Entladung des Speichers'!D215,0))))</f>
        <v/>
      </c>
      <c r="F215" s="96" t="str">
        <f>IF(ISBLANK(A215),"",IF(AND(ISBLANK(D215),B215=Hilfstabelle!$H$3),"Fehler: Bitte Sondersachverhalt (individuelle Umlage) eintragen.",""))</f>
        <v/>
      </c>
    </row>
    <row r="216" spans="1:6" x14ac:dyDescent="0.2">
      <c r="A216" s="83"/>
      <c r="B216" s="82"/>
      <c r="C216" s="8"/>
      <c r="D216" s="14"/>
      <c r="E216" s="112" t="str">
        <f>IF(ISBLANK(A216),"",IF(B216=Hilfstabelle!$H$1,'Entladung des Speichers'!C216*'Entladung des Speichers'!$B$12/100,IF(B216=Hilfstabelle!$H$2,'Entladung des Speichers'!$B$12*0,IF(B216=Hilfstabelle!$H$3,'Entladung des Speichers'!D216,0))))</f>
        <v/>
      </c>
      <c r="F216" s="96" t="str">
        <f>IF(ISBLANK(A216),"",IF(AND(ISBLANK(D216),B216=Hilfstabelle!$H$3),"Fehler: Bitte Sondersachverhalt (individuelle Umlage) eintragen.",""))</f>
        <v/>
      </c>
    </row>
    <row r="217" spans="1:6" x14ac:dyDescent="0.2">
      <c r="A217" s="83"/>
      <c r="B217" s="82"/>
      <c r="C217" s="8"/>
      <c r="D217" s="14"/>
      <c r="E217" s="112" t="str">
        <f>IF(ISBLANK(A217),"",IF(B217=Hilfstabelle!$H$1,'Entladung des Speichers'!C217*'Entladung des Speichers'!$B$12/100,IF(B217=Hilfstabelle!$H$2,'Entladung des Speichers'!$B$12*0,IF(B217=Hilfstabelle!$H$3,'Entladung des Speichers'!D217,0))))</f>
        <v/>
      </c>
      <c r="F217" s="96" t="str">
        <f>IF(ISBLANK(A217),"",IF(AND(ISBLANK(D217),B217=Hilfstabelle!$H$3),"Fehler: Bitte Sondersachverhalt (individuelle Umlage) eintragen.",""))</f>
        <v/>
      </c>
    </row>
    <row r="218" spans="1:6" x14ac:dyDescent="0.2">
      <c r="A218" s="83"/>
      <c r="B218" s="82"/>
      <c r="C218" s="8"/>
      <c r="D218" s="14"/>
      <c r="E218" s="112" t="str">
        <f>IF(ISBLANK(A218),"",IF(B218=Hilfstabelle!$H$1,'Entladung des Speichers'!C218*'Entladung des Speichers'!$B$12/100,IF(B218=Hilfstabelle!$H$2,'Entladung des Speichers'!$B$12*0,IF(B218=Hilfstabelle!$H$3,'Entladung des Speichers'!D218,0))))</f>
        <v/>
      </c>
      <c r="F218" s="96" t="str">
        <f>IF(ISBLANK(A218),"",IF(AND(ISBLANK(D218),B218=Hilfstabelle!$H$3),"Fehler: Bitte Sondersachverhalt (individuelle Umlage) eintragen.",""))</f>
        <v/>
      </c>
    </row>
    <row r="219" spans="1:6" x14ac:dyDescent="0.2">
      <c r="A219" s="83"/>
      <c r="B219" s="82"/>
      <c r="C219" s="8"/>
      <c r="D219" s="14"/>
      <c r="E219" s="112" t="str">
        <f>IF(ISBLANK(A219),"",IF(B219=Hilfstabelle!$H$1,'Entladung des Speichers'!C219*'Entladung des Speichers'!$B$12/100,IF(B219=Hilfstabelle!$H$2,'Entladung des Speichers'!$B$12*0,IF(B219=Hilfstabelle!$H$3,'Entladung des Speichers'!D219,0))))</f>
        <v/>
      </c>
      <c r="F219" s="96" t="str">
        <f>IF(ISBLANK(A219),"",IF(AND(ISBLANK(D219),B219=Hilfstabelle!$H$3),"Fehler: Bitte Sondersachverhalt (individuelle Umlage) eintragen.",""))</f>
        <v/>
      </c>
    </row>
    <row r="220" spans="1:6" x14ac:dyDescent="0.2">
      <c r="A220" s="83"/>
      <c r="B220" s="82"/>
      <c r="C220" s="8"/>
      <c r="D220" s="14"/>
      <c r="E220" s="112" t="str">
        <f>IF(ISBLANK(A220),"",IF(B220=Hilfstabelle!$H$1,'Entladung des Speichers'!C220*'Entladung des Speichers'!$B$12/100,IF(B220=Hilfstabelle!$H$2,'Entladung des Speichers'!$B$12*0,IF(B220=Hilfstabelle!$H$3,'Entladung des Speichers'!D220,0))))</f>
        <v/>
      </c>
      <c r="F220" s="96" t="str">
        <f>IF(ISBLANK(A220),"",IF(AND(ISBLANK(D220),B220=Hilfstabelle!$H$3),"Fehler: Bitte Sondersachverhalt (individuelle Umlage) eintragen.",""))</f>
        <v/>
      </c>
    </row>
    <row r="221" spans="1:6" x14ac:dyDescent="0.2">
      <c r="A221" s="83"/>
      <c r="B221" s="82"/>
      <c r="C221" s="8"/>
      <c r="D221" s="14"/>
      <c r="E221" s="112" t="str">
        <f>IF(ISBLANK(A221),"",IF(B221=Hilfstabelle!$H$1,'Entladung des Speichers'!C221*'Entladung des Speichers'!$B$12/100,IF(B221=Hilfstabelle!$H$2,'Entladung des Speichers'!$B$12*0,IF(B221=Hilfstabelle!$H$3,'Entladung des Speichers'!D221,0))))</f>
        <v/>
      </c>
      <c r="F221" s="96" t="str">
        <f>IF(ISBLANK(A221),"",IF(AND(ISBLANK(D221),B221=Hilfstabelle!$H$3),"Fehler: Bitte Sondersachverhalt (individuelle Umlage) eintragen.",""))</f>
        <v/>
      </c>
    </row>
    <row r="222" spans="1:6" x14ac:dyDescent="0.2">
      <c r="A222" s="83"/>
      <c r="B222" s="82"/>
      <c r="C222" s="8"/>
      <c r="D222" s="14"/>
      <c r="E222" s="112" t="str">
        <f>IF(ISBLANK(A222),"",IF(B222=Hilfstabelle!$H$1,'Entladung des Speichers'!C222*'Entladung des Speichers'!$B$12/100,IF(B222=Hilfstabelle!$H$2,'Entladung des Speichers'!$B$12*0,IF(B222=Hilfstabelle!$H$3,'Entladung des Speichers'!D222,0))))</f>
        <v/>
      </c>
      <c r="F222" s="96" t="str">
        <f>IF(ISBLANK(A222),"",IF(AND(ISBLANK(D222),B222=Hilfstabelle!$H$3),"Fehler: Bitte Sondersachverhalt (individuelle Umlage) eintragen.",""))</f>
        <v/>
      </c>
    </row>
    <row r="223" spans="1:6" x14ac:dyDescent="0.2">
      <c r="A223" s="83"/>
      <c r="B223" s="82"/>
      <c r="C223" s="8"/>
      <c r="D223" s="14"/>
      <c r="E223" s="112" t="str">
        <f>IF(ISBLANK(A223),"",IF(B223=Hilfstabelle!$H$1,'Entladung des Speichers'!C223*'Entladung des Speichers'!$B$12/100,IF(B223=Hilfstabelle!$H$2,'Entladung des Speichers'!$B$12*0,IF(B223=Hilfstabelle!$H$3,'Entladung des Speichers'!D223,0))))</f>
        <v/>
      </c>
      <c r="F223" s="96" t="str">
        <f>IF(ISBLANK(A223),"",IF(AND(ISBLANK(D223),B223=Hilfstabelle!$H$3),"Fehler: Bitte Sondersachverhalt (individuelle Umlage) eintragen.",""))</f>
        <v/>
      </c>
    </row>
    <row r="224" spans="1:6" x14ac:dyDescent="0.2">
      <c r="A224" s="83"/>
      <c r="B224" s="82"/>
      <c r="C224" s="8"/>
      <c r="D224" s="14"/>
      <c r="E224" s="112" t="str">
        <f>IF(ISBLANK(A224),"",IF(B224=Hilfstabelle!$H$1,'Entladung des Speichers'!C224*'Entladung des Speichers'!$B$12/100,IF(B224=Hilfstabelle!$H$2,'Entladung des Speichers'!$B$12*0,IF(B224=Hilfstabelle!$H$3,'Entladung des Speichers'!D224,0))))</f>
        <v/>
      </c>
      <c r="F224" s="96" t="str">
        <f>IF(ISBLANK(A224),"",IF(AND(ISBLANK(D224),B224=Hilfstabelle!$H$3),"Fehler: Bitte Sondersachverhalt (individuelle Umlage) eintragen.",""))</f>
        <v/>
      </c>
    </row>
    <row r="225" spans="1:6" x14ac:dyDescent="0.2">
      <c r="A225" s="83"/>
      <c r="B225" s="82"/>
      <c r="C225" s="8"/>
      <c r="D225" s="14"/>
      <c r="E225" s="112" t="str">
        <f>IF(ISBLANK(A225),"",IF(B225=Hilfstabelle!$H$1,'Entladung des Speichers'!C225*'Entladung des Speichers'!$B$12/100,IF(B225=Hilfstabelle!$H$2,'Entladung des Speichers'!$B$12*0,IF(B225=Hilfstabelle!$H$3,'Entladung des Speichers'!D225,0))))</f>
        <v/>
      </c>
      <c r="F225" s="96" t="str">
        <f>IF(ISBLANK(A225),"",IF(AND(ISBLANK(D225),B225=Hilfstabelle!$H$3),"Fehler: Bitte Sondersachverhalt (individuelle Umlage) eintragen.",""))</f>
        <v/>
      </c>
    </row>
    <row r="226" spans="1:6" x14ac:dyDescent="0.2">
      <c r="A226" s="83"/>
      <c r="B226" s="82"/>
      <c r="C226" s="8"/>
      <c r="D226" s="14"/>
      <c r="E226" s="112" t="str">
        <f>IF(ISBLANK(A226),"",IF(B226=Hilfstabelle!$H$1,'Entladung des Speichers'!C226*'Entladung des Speichers'!$B$12/100,IF(B226=Hilfstabelle!$H$2,'Entladung des Speichers'!$B$12*0,IF(B226=Hilfstabelle!$H$3,'Entladung des Speichers'!D226,0))))</f>
        <v/>
      </c>
      <c r="F226" s="96" t="str">
        <f>IF(ISBLANK(A226),"",IF(AND(ISBLANK(D226),B226=Hilfstabelle!$H$3),"Fehler: Bitte Sondersachverhalt (individuelle Umlage) eintragen.",""))</f>
        <v/>
      </c>
    </row>
    <row r="227" spans="1:6" x14ac:dyDescent="0.2">
      <c r="A227" s="83"/>
      <c r="B227" s="82"/>
      <c r="C227" s="8"/>
      <c r="D227" s="14"/>
      <c r="E227" s="112" t="str">
        <f>IF(ISBLANK(A227),"",IF(B227=Hilfstabelle!$H$1,'Entladung des Speichers'!C227*'Entladung des Speichers'!$B$12/100,IF(B227=Hilfstabelle!$H$2,'Entladung des Speichers'!$B$12*0,IF(B227=Hilfstabelle!$H$3,'Entladung des Speichers'!D227,0))))</f>
        <v/>
      </c>
      <c r="F227" s="96" t="str">
        <f>IF(ISBLANK(A227),"",IF(AND(ISBLANK(D227),B227=Hilfstabelle!$H$3),"Fehler: Bitte Sondersachverhalt (individuelle Umlage) eintragen.",""))</f>
        <v/>
      </c>
    </row>
    <row r="228" spans="1:6" x14ac:dyDescent="0.2">
      <c r="A228" s="83"/>
      <c r="B228" s="82"/>
      <c r="C228" s="8"/>
      <c r="D228" s="14"/>
      <c r="E228" s="112" t="str">
        <f>IF(ISBLANK(A228),"",IF(B228=Hilfstabelle!$H$1,'Entladung des Speichers'!C228*'Entladung des Speichers'!$B$12/100,IF(B228=Hilfstabelle!$H$2,'Entladung des Speichers'!$B$12*0,IF(B228=Hilfstabelle!$H$3,'Entladung des Speichers'!D228,0))))</f>
        <v/>
      </c>
      <c r="F228" s="96" t="str">
        <f>IF(ISBLANK(A228),"",IF(AND(ISBLANK(D228),B228=Hilfstabelle!$H$3),"Fehler: Bitte Sondersachverhalt (individuelle Umlage) eintragen.",""))</f>
        <v/>
      </c>
    </row>
    <row r="229" spans="1:6" x14ac:dyDescent="0.2">
      <c r="A229" s="83"/>
      <c r="B229" s="82"/>
      <c r="C229" s="8"/>
      <c r="D229" s="14"/>
      <c r="E229" s="112" t="str">
        <f>IF(ISBLANK(A229),"",IF(B229=Hilfstabelle!$H$1,'Entladung des Speichers'!C229*'Entladung des Speichers'!$B$12/100,IF(B229=Hilfstabelle!$H$2,'Entladung des Speichers'!$B$12*0,IF(B229=Hilfstabelle!$H$3,'Entladung des Speichers'!D229,0))))</f>
        <v/>
      </c>
      <c r="F229" s="96" t="str">
        <f>IF(ISBLANK(A229),"",IF(AND(ISBLANK(D229),B229=Hilfstabelle!$H$3),"Fehler: Bitte Sondersachverhalt (individuelle Umlage) eintragen.",""))</f>
        <v/>
      </c>
    </row>
    <row r="230" spans="1:6" x14ac:dyDescent="0.2">
      <c r="A230" s="83"/>
      <c r="B230" s="82"/>
      <c r="C230" s="8"/>
      <c r="D230" s="14"/>
      <c r="E230" s="112" t="str">
        <f>IF(ISBLANK(A230),"",IF(B230=Hilfstabelle!$H$1,'Entladung des Speichers'!C230*'Entladung des Speichers'!$B$12/100,IF(B230=Hilfstabelle!$H$2,'Entladung des Speichers'!$B$12*0,IF(B230=Hilfstabelle!$H$3,'Entladung des Speichers'!D230,0))))</f>
        <v/>
      </c>
      <c r="F230" s="96" t="str">
        <f>IF(ISBLANK(A230),"",IF(AND(ISBLANK(D230),B230=Hilfstabelle!$H$3),"Fehler: Bitte Sondersachverhalt (individuelle Umlage) eintragen.",""))</f>
        <v/>
      </c>
    </row>
    <row r="231" spans="1:6" x14ac:dyDescent="0.2">
      <c r="A231" s="83"/>
      <c r="B231" s="82"/>
      <c r="C231" s="8"/>
      <c r="D231" s="14"/>
      <c r="E231" s="112" t="str">
        <f>IF(ISBLANK(A231),"",IF(B231=Hilfstabelle!$H$1,'Entladung des Speichers'!C231*'Entladung des Speichers'!$B$12/100,IF(B231=Hilfstabelle!$H$2,'Entladung des Speichers'!$B$12*0,IF(B231=Hilfstabelle!$H$3,'Entladung des Speichers'!D231,0))))</f>
        <v/>
      </c>
      <c r="F231" s="96" t="str">
        <f>IF(ISBLANK(A231),"",IF(AND(ISBLANK(D231),B231=Hilfstabelle!$H$3),"Fehler: Bitte Sondersachverhalt (individuelle Umlage) eintragen.",""))</f>
        <v/>
      </c>
    </row>
    <row r="232" spans="1:6" x14ac:dyDescent="0.2">
      <c r="A232" s="83"/>
      <c r="B232" s="82"/>
      <c r="C232" s="8"/>
      <c r="D232" s="14"/>
      <c r="E232" s="112" t="str">
        <f>IF(ISBLANK(A232),"",IF(B232=Hilfstabelle!$H$1,'Entladung des Speichers'!C232*'Entladung des Speichers'!$B$12/100,IF(B232=Hilfstabelle!$H$2,'Entladung des Speichers'!$B$12*0,IF(B232=Hilfstabelle!$H$3,'Entladung des Speichers'!D232,0))))</f>
        <v/>
      </c>
      <c r="F232" s="96" t="str">
        <f>IF(ISBLANK(A232),"",IF(AND(ISBLANK(D232),B232=Hilfstabelle!$H$3),"Fehler: Bitte Sondersachverhalt (individuelle Umlage) eintragen.",""))</f>
        <v/>
      </c>
    </row>
    <row r="233" spans="1:6" x14ac:dyDescent="0.2">
      <c r="A233" s="83"/>
      <c r="B233" s="82"/>
      <c r="C233" s="8"/>
      <c r="D233" s="14"/>
      <c r="E233" s="112" t="str">
        <f>IF(ISBLANK(A233),"",IF(B233=Hilfstabelle!$H$1,'Entladung des Speichers'!C233*'Entladung des Speichers'!$B$12/100,IF(B233=Hilfstabelle!$H$2,'Entladung des Speichers'!$B$12*0,IF(B233=Hilfstabelle!$H$3,'Entladung des Speichers'!D233,0))))</f>
        <v/>
      </c>
      <c r="F233" s="96" t="str">
        <f>IF(ISBLANK(A233),"",IF(AND(ISBLANK(D233),B233=Hilfstabelle!$H$3),"Fehler: Bitte Sondersachverhalt (individuelle Umlage) eintragen.",""))</f>
        <v/>
      </c>
    </row>
    <row r="234" spans="1:6" x14ac:dyDescent="0.2">
      <c r="A234" s="83"/>
      <c r="B234" s="82"/>
      <c r="C234" s="8"/>
      <c r="D234" s="14"/>
      <c r="E234" s="112" t="str">
        <f>IF(ISBLANK(A234),"",IF(B234=Hilfstabelle!$H$1,'Entladung des Speichers'!C234*'Entladung des Speichers'!$B$12/100,IF(B234=Hilfstabelle!$H$2,'Entladung des Speichers'!$B$12*0,IF(B234=Hilfstabelle!$H$3,'Entladung des Speichers'!D234,0))))</f>
        <v/>
      </c>
      <c r="F234" s="96" t="str">
        <f>IF(ISBLANK(A234),"",IF(AND(ISBLANK(D234),B234=Hilfstabelle!$H$3),"Fehler: Bitte Sondersachverhalt (individuelle Umlage) eintragen.",""))</f>
        <v/>
      </c>
    </row>
    <row r="235" spans="1:6" x14ac:dyDescent="0.2">
      <c r="A235" s="83"/>
      <c r="B235" s="82"/>
      <c r="C235" s="8"/>
      <c r="D235" s="14"/>
      <c r="E235" s="112" t="str">
        <f>IF(ISBLANK(A235),"",IF(B235=Hilfstabelle!$H$1,'Entladung des Speichers'!C235*'Entladung des Speichers'!$B$12/100,IF(B235=Hilfstabelle!$H$2,'Entladung des Speichers'!$B$12*0,IF(B235=Hilfstabelle!$H$3,'Entladung des Speichers'!D235,0))))</f>
        <v/>
      </c>
      <c r="F235" s="96" t="str">
        <f>IF(ISBLANK(A235),"",IF(AND(ISBLANK(D235),B235=Hilfstabelle!$H$3),"Fehler: Bitte Sondersachverhalt (individuelle Umlage) eintragen.",""))</f>
        <v/>
      </c>
    </row>
    <row r="236" spans="1:6" x14ac:dyDescent="0.2">
      <c r="A236" s="83"/>
      <c r="B236" s="82"/>
      <c r="C236" s="8"/>
      <c r="D236" s="14"/>
      <c r="E236" s="112" t="str">
        <f>IF(ISBLANK(A236),"",IF(B236=Hilfstabelle!$H$1,'Entladung des Speichers'!C236*'Entladung des Speichers'!$B$12/100,IF(B236=Hilfstabelle!$H$2,'Entladung des Speichers'!$B$12*0,IF(B236=Hilfstabelle!$H$3,'Entladung des Speichers'!D236,0))))</f>
        <v/>
      </c>
      <c r="F236" s="96" t="str">
        <f>IF(ISBLANK(A236),"",IF(AND(ISBLANK(D236),B236=Hilfstabelle!$H$3),"Fehler: Bitte Sondersachverhalt (individuelle Umlage) eintragen.",""))</f>
        <v/>
      </c>
    </row>
    <row r="237" spans="1:6" x14ac:dyDescent="0.2">
      <c r="A237" s="83"/>
      <c r="B237" s="82"/>
      <c r="C237" s="8"/>
      <c r="D237" s="14"/>
      <c r="E237" s="112" t="str">
        <f>IF(ISBLANK(A237),"",IF(B237=Hilfstabelle!$H$1,'Entladung des Speichers'!C237*'Entladung des Speichers'!$B$12/100,IF(B237=Hilfstabelle!$H$2,'Entladung des Speichers'!$B$12*0,IF(B237=Hilfstabelle!$H$3,'Entladung des Speichers'!D237,0))))</f>
        <v/>
      </c>
      <c r="F237" s="96" t="str">
        <f>IF(ISBLANK(A237),"",IF(AND(ISBLANK(D237),B237=Hilfstabelle!$H$3),"Fehler: Bitte Sondersachverhalt (individuelle Umlage) eintragen.",""))</f>
        <v/>
      </c>
    </row>
    <row r="238" spans="1:6" x14ac:dyDescent="0.2">
      <c r="A238" s="83"/>
      <c r="B238" s="82"/>
      <c r="C238" s="8"/>
      <c r="D238" s="14"/>
      <c r="E238" s="112" t="str">
        <f>IF(ISBLANK(A238),"",IF(B238=Hilfstabelle!$H$1,'Entladung des Speichers'!C238*'Entladung des Speichers'!$B$12/100,IF(B238=Hilfstabelle!$H$2,'Entladung des Speichers'!$B$12*0,IF(B238=Hilfstabelle!$H$3,'Entladung des Speichers'!D238,0))))</f>
        <v/>
      </c>
      <c r="F238" s="96" t="str">
        <f>IF(ISBLANK(A238),"",IF(AND(ISBLANK(D238),B238=Hilfstabelle!$H$3),"Fehler: Bitte Sondersachverhalt (individuelle Umlage) eintragen.",""))</f>
        <v/>
      </c>
    </row>
    <row r="239" spans="1:6" x14ac:dyDescent="0.2">
      <c r="A239" s="83"/>
      <c r="B239" s="82"/>
      <c r="C239" s="8"/>
      <c r="D239" s="14"/>
      <c r="E239" s="112" t="str">
        <f>IF(ISBLANK(A239),"",IF(B239=Hilfstabelle!$H$1,'Entladung des Speichers'!C239*'Entladung des Speichers'!$B$12/100,IF(B239=Hilfstabelle!$H$2,'Entladung des Speichers'!$B$12*0,IF(B239=Hilfstabelle!$H$3,'Entladung des Speichers'!D239,0))))</f>
        <v/>
      </c>
      <c r="F239" s="96" t="str">
        <f>IF(ISBLANK(A239),"",IF(AND(ISBLANK(D239),B239=Hilfstabelle!$H$3),"Fehler: Bitte Sondersachverhalt (individuelle Umlage) eintragen.",""))</f>
        <v/>
      </c>
    </row>
    <row r="240" spans="1:6" x14ac:dyDescent="0.2">
      <c r="A240" s="83"/>
      <c r="B240" s="82"/>
      <c r="C240" s="8"/>
      <c r="D240" s="14"/>
      <c r="E240" s="112" t="str">
        <f>IF(ISBLANK(A240),"",IF(B240=Hilfstabelle!$H$1,'Entladung des Speichers'!C240*'Entladung des Speichers'!$B$12/100,IF(B240=Hilfstabelle!$H$2,'Entladung des Speichers'!$B$12*0,IF(B240=Hilfstabelle!$H$3,'Entladung des Speichers'!D240,0))))</f>
        <v/>
      </c>
      <c r="F240" s="96" t="str">
        <f>IF(ISBLANK(A240),"",IF(AND(ISBLANK(D240),B240=Hilfstabelle!$H$3),"Fehler: Bitte Sondersachverhalt (individuelle Umlage) eintragen.",""))</f>
        <v/>
      </c>
    </row>
    <row r="241" spans="1:6" x14ac:dyDescent="0.2">
      <c r="A241" s="83"/>
      <c r="B241" s="82"/>
      <c r="C241" s="8"/>
      <c r="D241" s="14"/>
      <c r="E241" s="112" t="str">
        <f>IF(ISBLANK(A241),"",IF(B241=Hilfstabelle!$H$1,'Entladung des Speichers'!C241*'Entladung des Speichers'!$B$12/100,IF(B241=Hilfstabelle!$H$2,'Entladung des Speichers'!$B$12*0,IF(B241=Hilfstabelle!$H$3,'Entladung des Speichers'!D241,0))))</f>
        <v/>
      </c>
      <c r="F241" s="96" t="str">
        <f>IF(ISBLANK(A241),"",IF(AND(ISBLANK(D241),B241=Hilfstabelle!$H$3),"Fehler: Bitte Sondersachverhalt (individuelle Umlage) eintragen.",""))</f>
        <v/>
      </c>
    </row>
    <row r="242" spans="1:6" x14ac:dyDescent="0.2">
      <c r="A242" s="83"/>
      <c r="B242" s="82"/>
      <c r="C242" s="8"/>
      <c r="D242" s="14"/>
      <c r="E242" s="112" t="str">
        <f>IF(ISBLANK(A242),"",IF(B242=Hilfstabelle!$H$1,'Entladung des Speichers'!C242*'Entladung des Speichers'!$B$12/100,IF(B242=Hilfstabelle!$H$2,'Entladung des Speichers'!$B$12*0,IF(B242=Hilfstabelle!$H$3,'Entladung des Speichers'!D242,0))))</f>
        <v/>
      </c>
      <c r="F242" s="96" t="str">
        <f>IF(ISBLANK(A242),"",IF(AND(ISBLANK(D242),B242=Hilfstabelle!$H$3),"Fehler: Bitte Sondersachverhalt (individuelle Umlage) eintragen.",""))</f>
        <v/>
      </c>
    </row>
    <row r="243" spans="1:6" x14ac:dyDescent="0.2">
      <c r="A243" s="83"/>
      <c r="B243" s="82"/>
      <c r="C243" s="8"/>
      <c r="D243" s="14"/>
      <c r="E243" s="112" t="str">
        <f>IF(ISBLANK(A243),"",IF(B243=Hilfstabelle!$H$1,'Entladung des Speichers'!C243*'Entladung des Speichers'!$B$12/100,IF(B243=Hilfstabelle!$H$2,'Entladung des Speichers'!$B$12*0,IF(B243=Hilfstabelle!$H$3,'Entladung des Speichers'!D243,0))))</f>
        <v/>
      </c>
      <c r="F243" s="96" t="str">
        <f>IF(ISBLANK(A243),"",IF(AND(ISBLANK(D243),B243=Hilfstabelle!$H$3),"Fehler: Bitte Sondersachverhalt (individuelle Umlage) eintragen.",""))</f>
        <v/>
      </c>
    </row>
    <row r="244" spans="1:6" x14ac:dyDescent="0.2">
      <c r="A244" s="83"/>
      <c r="B244" s="82"/>
      <c r="C244" s="8"/>
      <c r="D244" s="14"/>
      <c r="E244" s="112" t="str">
        <f>IF(ISBLANK(A244),"",IF(B244=Hilfstabelle!$H$1,'Entladung des Speichers'!C244*'Entladung des Speichers'!$B$12/100,IF(B244=Hilfstabelle!$H$2,'Entladung des Speichers'!$B$12*0,IF(B244=Hilfstabelle!$H$3,'Entladung des Speichers'!D244,0))))</f>
        <v/>
      </c>
      <c r="F244" s="96" t="str">
        <f>IF(ISBLANK(A244),"",IF(AND(ISBLANK(D244),B244=Hilfstabelle!$H$3),"Fehler: Bitte Sondersachverhalt (individuelle Umlage) eintragen.",""))</f>
        <v/>
      </c>
    </row>
    <row r="245" spans="1:6" x14ac:dyDescent="0.2">
      <c r="A245" s="83"/>
      <c r="B245" s="82"/>
      <c r="C245" s="8"/>
      <c r="D245" s="14"/>
      <c r="E245" s="112" t="str">
        <f>IF(ISBLANK(A245),"",IF(B245=Hilfstabelle!$H$1,'Entladung des Speichers'!C245*'Entladung des Speichers'!$B$12/100,IF(B245=Hilfstabelle!$H$2,'Entladung des Speichers'!$B$12*0,IF(B245=Hilfstabelle!$H$3,'Entladung des Speichers'!D245,0))))</f>
        <v/>
      </c>
      <c r="F245" s="96" t="str">
        <f>IF(ISBLANK(A245),"",IF(AND(ISBLANK(D245),B245=Hilfstabelle!$H$3),"Fehler: Bitte Sondersachverhalt (individuelle Umlage) eintragen.",""))</f>
        <v/>
      </c>
    </row>
    <row r="246" spans="1:6" x14ac:dyDescent="0.2">
      <c r="A246" s="83"/>
      <c r="B246" s="82"/>
      <c r="C246" s="8"/>
      <c r="D246" s="14"/>
      <c r="E246" s="112" t="str">
        <f>IF(ISBLANK(A246),"",IF(B246=Hilfstabelle!$H$1,'Entladung des Speichers'!C246*'Entladung des Speichers'!$B$12/100,IF(B246=Hilfstabelle!$H$2,'Entladung des Speichers'!$B$12*0,IF(B246=Hilfstabelle!$H$3,'Entladung des Speichers'!D246,0))))</f>
        <v/>
      </c>
      <c r="F246" s="96" t="str">
        <f>IF(ISBLANK(A246),"",IF(AND(ISBLANK(D246),B246=Hilfstabelle!$H$3),"Fehler: Bitte Sondersachverhalt (individuelle Umlage) eintragen.",""))</f>
        <v/>
      </c>
    </row>
    <row r="247" spans="1:6" x14ac:dyDescent="0.2">
      <c r="A247" s="83"/>
      <c r="B247" s="82"/>
      <c r="C247" s="8"/>
      <c r="D247" s="14"/>
      <c r="E247" s="112" t="str">
        <f>IF(ISBLANK(A247),"",IF(B247=Hilfstabelle!$H$1,'Entladung des Speichers'!C247*'Entladung des Speichers'!$B$12/100,IF(B247=Hilfstabelle!$H$2,'Entladung des Speichers'!$B$12*0,IF(B247=Hilfstabelle!$H$3,'Entladung des Speichers'!D247,0))))</f>
        <v/>
      </c>
      <c r="F247" s="96" t="str">
        <f>IF(ISBLANK(A247),"",IF(AND(ISBLANK(D247),B247=Hilfstabelle!$H$3),"Fehler: Bitte Sondersachverhalt (individuelle Umlage) eintragen.",""))</f>
        <v/>
      </c>
    </row>
    <row r="248" spans="1:6" x14ac:dyDescent="0.2">
      <c r="A248" s="83"/>
      <c r="B248" s="82"/>
      <c r="C248" s="8"/>
      <c r="D248" s="14"/>
      <c r="E248" s="112" t="str">
        <f>IF(ISBLANK(A248),"",IF(B248=Hilfstabelle!$H$1,'Entladung des Speichers'!C248*'Entladung des Speichers'!$B$12/100,IF(B248=Hilfstabelle!$H$2,'Entladung des Speichers'!$B$12*0,IF(B248=Hilfstabelle!$H$3,'Entladung des Speichers'!D248,0))))</f>
        <v/>
      </c>
      <c r="F248" s="96" t="str">
        <f>IF(ISBLANK(A248),"",IF(AND(ISBLANK(D248),B248=Hilfstabelle!$H$3),"Fehler: Bitte Sondersachverhalt (individuelle Umlage) eintragen.",""))</f>
        <v/>
      </c>
    </row>
    <row r="249" spans="1:6" x14ac:dyDescent="0.2">
      <c r="A249" s="83"/>
      <c r="B249" s="82"/>
      <c r="C249" s="8"/>
      <c r="D249" s="14"/>
      <c r="E249" s="112" t="str">
        <f>IF(ISBLANK(A249),"",IF(B249=Hilfstabelle!$H$1,'Entladung des Speichers'!C249*'Entladung des Speichers'!$B$12/100,IF(B249=Hilfstabelle!$H$2,'Entladung des Speichers'!$B$12*0,IF(B249=Hilfstabelle!$H$3,'Entladung des Speichers'!D249,0))))</f>
        <v/>
      </c>
      <c r="F249" s="96" t="str">
        <f>IF(ISBLANK(A249),"",IF(AND(ISBLANK(D249),B249=Hilfstabelle!$H$3),"Fehler: Bitte Sondersachverhalt (individuelle Umlage) eintragen.",""))</f>
        <v/>
      </c>
    </row>
    <row r="250" spans="1:6" x14ac:dyDescent="0.2">
      <c r="A250" s="83"/>
      <c r="B250" s="82"/>
      <c r="C250" s="8"/>
      <c r="D250" s="14"/>
      <c r="E250" s="112" t="str">
        <f>IF(ISBLANK(A250),"",IF(B250=Hilfstabelle!$H$1,'Entladung des Speichers'!C250*'Entladung des Speichers'!$B$12/100,IF(B250=Hilfstabelle!$H$2,'Entladung des Speichers'!$B$12*0,IF(B250=Hilfstabelle!$H$3,'Entladung des Speichers'!D250,0))))</f>
        <v/>
      </c>
      <c r="F250" s="96" t="str">
        <f>IF(ISBLANK(A250),"",IF(AND(ISBLANK(D250),B250=Hilfstabelle!$H$3),"Fehler: Bitte Sondersachverhalt (individuelle Umlage) eintragen.",""))</f>
        <v/>
      </c>
    </row>
    <row r="251" spans="1:6" x14ac:dyDescent="0.2">
      <c r="A251" s="83"/>
      <c r="B251" s="82"/>
      <c r="C251" s="8"/>
      <c r="D251" s="14"/>
      <c r="E251" s="112" t="str">
        <f>IF(ISBLANK(A251),"",IF(B251=Hilfstabelle!$H$1,'Entladung des Speichers'!C251*'Entladung des Speichers'!$B$12/100,IF(B251=Hilfstabelle!$H$2,'Entladung des Speichers'!$B$12*0,IF(B251=Hilfstabelle!$H$3,'Entladung des Speichers'!D251,0))))</f>
        <v/>
      </c>
      <c r="F251" s="96" t="str">
        <f>IF(ISBLANK(A251),"",IF(AND(ISBLANK(D251),B251=Hilfstabelle!$H$3),"Fehler: Bitte Sondersachverhalt (individuelle Umlage) eintragen.",""))</f>
        <v/>
      </c>
    </row>
    <row r="252" spans="1:6" x14ac:dyDescent="0.2">
      <c r="A252" s="83"/>
      <c r="B252" s="82"/>
      <c r="C252" s="8"/>
      <c r="D252" s="14"/>
      <c r="E252" s="112" t="str">
        <f>IF(ISBLANK(A252),"",IF(B252=Hilfstabelle!$H$1,'Entladung des Speichers'!C252*'Entladung des Speichers'!$B$12/100,IF(B252=Hilfstabelle!$H$2,'Entladung des Speichers'!$B$12*0,IF(B252=Hilfstabelle!$H$3,'Entladung des Speichers'!D252,0))))</f>
        <v/>
      </c>
      <c r="F252" s="96" t="str">
        <f>IF(ISBLANK(A252),"",IF(AND(ISBLANK(D252),B252=Hilfstabelle!$H$3),"Fehler: Bitte Sondersachverhalt (individuelle Umlage) eintragen.",""))</f>
        <v/>
      </c>
    </row>
    <row r="253" spans="1:6" x14ac:dyDescent="0.2">
      <c r="A253" s="83"/>
      <c r="B253" s="82"/>
      <c r="C253" s="8"/>
      <c r="D253" s="14"/>
      <c r="E253" s="112" t="str">
        <f>IF(ISBLANK(A253),"",IF(B253=Hilfstabelle!$H$1,'Entladung des Speichers'!C253*'Entladung des Speichers'!$B$12/100,IF(B253=Hilfstabelle!$H$2,'Entladung des Speichers'!$B$12*0,IF(B253=Hilfstabelle!$H$3,'Entladung des Speichers'!D253,0))))</f>
        <v/>
      </c>
      <c r="F253" s="96" t="str">
        <f>IF(ISBLANK(A253),"",IF(AND(ISBLANK(D253),B253=Hilfstabelle!$H$3),"Fehler: Bitte Sondersachverhalt (individuelle Umlage) eintragen.",""))</f>
        <v/>
      </c>
    </row>
    <row r="254" spans="1:6" x14ac:dyDescent="0.2">
      <c r="A254" s="83"/>
      <c r="B254" s="82"/>
      <c r="C254" s="8"/>
      <c r="D254" s="14"/>
      <c r="E254" s="112" t="str">
        <f>IF(ISBLANK(A254),"",IF(B254=Hilfstabelle!$H$1,'Entladung des Speichers'!C254*'Entladung des Speichers'!$B$12/100,IF(B254=Hilfstabelle!$H$2,'Entladung des Speichers'!$B$12*0,IF(B254=Hilfstabelle!$H$3,'Entladung des Speichers'!D254,0))))</f>
        <v/>
      </c>
      <c r="F254" s="96" t="str">
        <f>IF(ISBLANK(A254),"",IF(AND(ISBLANK(D254),B254=Hilfstabelle!$H$3),"Fehler: Bitte Sondersachverhalt (individuelle Umlage) eintragen.",""))</f>
        <v/>
      </c>
    </row>
    <row r="255" spans="1:6" x14ac:dyDescent="0.2">
      <c r="A255" s="83"/>
      <c r="B255" s="82"/>
      <c r="C255" s="8"/>
      <c r="D255" s="14"/>
      <c r="E255" s="112" t="str">
        <f>IF(ISBLANK(A255),"",IF(B255=Hilfstabelle!$H$1,'Entladung des Speichers'!C255*'Entladung des Speichers'!$B$12/100,IF(B255=Hilfstabelle!$H$2,'Entladung des Speichers'!$B$12*0,IF(B255=Hilfstabelle!$H$3,'Entladung des Speichers'!D255,0))))</f>
        <v/>
      </c>
      <c r="F255" s="96" t="str">
        <f>IF(ISBLANK(A255),"",IF(AND(ISBLANK(D255),B255=Hilfstabelle!$H$3),"Fehler: Bitte Sondersachverhalt (individuelle Umlage) eintragen.",""))</f>
        <v/>
      </c>
    </row>
    <row r="256" spans="1:6" x14ac:dyDescent="0.2">
      <c r="A256" s="83"/>
      <c r="B256" s="82"/>
      <c r="C256" s="8"/>
      <c r="D256" s="14"/>
      <c r="E256" s="112" t="str">
        <f>IF(ISBLANK(A256),"",IF(B256=Hilfstabelle!$H$1,'Entladung des Speichers'!C256*'Entladung des Speichers'!$B$12/100,IF(B256=Hilfstabelle!$H$2,'Entladung des Speichers'!$B$12*0,IF(B256=Hilfstabelle!$H$3,'Entladung des Speichers'!D256,0))))</f>
        <v/>
      </c>
      <c r="F256" s="96" t="str">
        <f>IF(ISBLANK(A256),"",IF(AND(ISBLANK(D256),B256=Hilfstabelle!$H$3),"Fehler: Bitte Sondersachverhalt (individuelle Umlage) eintragen.",""))</f>
        <v/>
      </c>
    </row>
    <row r="257" spans="1:6" x14ac:dyDescent="0.2">
      <c r="A257" s="83"/>
      <c r="B257" s="82"/>
      <c r="C257" s="8"/>
      <c r="D257" s="14"/>
      <c r="E257" s="112" t="str">
        <f>IF(ISBLANK(A257),"",IF(B257=Hilfstabelle!$H$1,'Entladung des Speichers'!C257*'Entladung des Speichers'!$B$12/100,IF(B257=Hilfstabelle!$H$2,'Entladung des Speichers'!$B$12*0,IF(B257=Hilfstabelle!$H$3,'Entladung des Speichers'!D257,0))))</f>
        <v/>
      </c>
      <c r="F257" s="96" t="str">
        <f>IF(ISBLANK(A257),"",IF(AND(ISBLANK(D257),B257=Hilfstabelle!$H$3),"Fehler: Bitte Sondersachverhalt (individuelle Umlage) eintragen.",""))</f>
        <v/>
      </c>
    </row>
    <row r="258" spans="1:6" x14ac:dyDescent="0.2">
      <c r="A258" s="83"/>
      <c r="B258" s="82"/>
      <c r="C258" s="8"/>
      <c r="D258" s="14"/>
      <c r="E258" s="112" t="str">
        <f>IF(ISBLANK(A258),"",IF(B258=Hilfstabelle!$H$1,'Entladung des Speichers'!C258*'Entladung des Speichers'!$B$12/100,IF(B258=Hilfstabelle!$H$2,'Entladung des Speichers'!$B$12*0,IF(B258=Hilfstabelle!$H$3,'Entladung des Speichers'!D258,0))))</f>
        <v/>
      </c>
      <c r="F258" s="96" t="str">
        <f>IF(ISBLANK(A258),"",IF(AND(ISBLANK(D258),B258=Hilfstabelle!$H$3),"Fehler: Bitte Sondersachverhalt (individuelle Umlage) eintragen.",""))</f>
        <v/>
      </c>
    </row>
    <row r="259" spans="1:6" x14ac:dyDescent="0.2">
      <c r="A259" s="83"/>
      <c r="B259" s="82"/>
      <c r="C259" s="8"/>
      <c r="D259" s="14"/>
      <c r="E259" s="112" t="str">
        <f>IF(ISBLANK(A259),"",IF(B259=Hilfstabelle!$H$1,'Entladung des Speichers'!C259*'Entladung des Speichers'!$B$12/100,IF(B259=Hilfstabelle!$H$2,'Entladung des Speichers'!$B$12*0,IF(B259=Hilfstabelle!$H$3,'Entladung des Speichers'!D259,0))))</f>
        <v/>
      </c>
      <c r="F259" s="96" t="str">
        <f>IF(ISBLANK(A259),"",IF(AND(ISBLANK(D259),B259=Hilfstabelle!$H$3),"Fehler: Bitte Sondersachverhalt (individuelle Umlage) eintragen.",""))</f>
        <v/>
      </c>
    </row>
    <row r="260" spans="1:6" x14ac:dyDescent="0.2">
      <c r="A260" s="83"/>
      <c r="B260" s="82"/>
      <c r="C260" s="8"/>
      <c r="D260" s="14"/>
      <c r="E260" s="112" t="str">
        <f>IF(ISBLANK(A260),"",IF(B260=Hilfstabelle!$H$1,'Entladung des Speichers'!C260*'Entladung des Speichers'!$B$12/100,IF(B260=Hilfstabelle!$H$2,'Entladung des Speichers'!$B$12*0,IF(B260=Hilfstabelle!$H$3,'Entladung des Speichers'!D260,0))))</f>
        <v/>
      </c>
      <c r="F260" s="96" t="str">
        <f>IF(ISBLANK(A260),"",IF(AND(ISBLANK(D260),B260=Hilfstabelle!$H$3),"Fehler: Bitte Sondersachverhalt (individuelle Umlage) eintragen.",""))</f>
        <v/>
      </c>
    </row>
    <row r="261" spans="1:6" x14ac:dyDescent="0.2">
      <c r="A261" s="83"/>
      <c r="B261" s="82"/>
      <c r="C261" s="8"/>
      <c r="D261" s="14"/>
      <c r="E261" s="112" t="str">
        <f>IF(ISBLANK(A261),"",IF(B261=Hilfstabelle!$H$1,'Entladung des Speichers'!C261*'Entladung des Speichers'!$B$12/100,IF(B261=Hilfstabelle!$H$2,'Entladung des Speichers'!$B$12*0,IF(B261=Hilfstabelle!$H$3,'Entladung des Speichers'!D261,0))))</f>
        <v/>
      </c>
      <c r="F261" s="96" t="str">
        <f>IF(ISBLANK(A261),"",IF(AND(ISBLANK(D261),B261=Hilfstabelle!$H$3),"Fehler: Bitte Sondersachverhalt (individuelle Umlage) eintragen.",""))</f>
        <v/>
      </c>
    </row>
    <row r="262" spans="1:6" x14ac:dyDescent="0.2">
      <c r="A262" s="83"/>
      <c r="B262" s="82"/>
      <c r="C262" s="8"/>
      <c r="D262" s="14"/>
      <c r="E262" s="112" t="str">
        <f>IF(ISBLANK(A262),"",IF(B262=Hilfstabelle!$H$1,'Entladung des Speichers'!C262*'Entladung des Speichers'!$B$12/100,IF(B262=Hilfstabelle!$H$2,'Entladung des Speichers'!$B$12*0,IF(B262=Hilfstabelle!$H$3,'Entladung des Speichers'!D262,0))))</f>
        <v/>
      </c>
      <c r="F262" s="96" t="str">
        <f>IF(ISBLANK(A262),"",IF(AND(ISBLANK(D262),B262=Hilfstabelle!$H$3),"Fehler: Bitte Sondersachverhalt (individuelle Umlage) eintragen.",""))</f>
        <v/>
      </c>
    </row>
    <row r="263" spans="1:6" x14ac:dyDescent="0.2">
      <c r="A263" s="83"/>
      <c r="B263" s="82"/>
      <c r="C263" s="8"/>
      <c r="D263" s="14"/>
      <c r="E263" s="112" t="str">
        <f>IF(ISBLANK(A263),"",IF(B263=Hilfstabelle!$H$1,'Entladung des Speichers'!C263*'Entladung des Speichers'!$B$12/100,IF(B263=Hilfstabelle!$H$2,'Entladung des Speichers'!$B$12*0,IF(B263=Hilfstabelle!$H$3,'Entladung des Speichers'!D263,0))))</f>
        <v/>
      </c>
      <c r="F263" s="96" t="str">
        <f>IF(ISBLANK(A263),"",IF(AND(ISBLANK(D263),B263=Hilfstabelle!$H$3),"Fehler: Bitte Sondersachverhalt (individuelle Umlage) eintragen.",""))</f>
        <v/>
      </c>
    </row>
    <row r="264" spans="1:6" x14ac:dyDescent="0.2">
      <c r="A264" s="83"/>
      <c r="B264" s="82"/>
      <c r="C264" s="8"/>
      <c r="D264" s="14"/>
      <c r="E264" s="112" t="str">
        <f>IF(ISBLANK(A264),"",IF(B264=Hilfstabelle!$H$1,'Entladung des Speichers'!C264*'Entladung des Speichers'!$B$12/100,IF(B264=Hilfstabelle!$H$2,'Entladung des Speichers'!$B$12*0,IF(B264=Hilfstabelle!$H$3,'Entladung des Speichers'!D264,0))))</f>
        <v/>
      </c>
      <c r="F264" s="96" t="str">
        <f>IF(ISBLANK(A264),"",IF(AND(ISBLANK(D264),B264=Hilfstabelle!$H$3),"Fehler: Bitte Sondersachverhalt (individuelle Umlage) eintragen.",""))</f>
        <v/>
      </c>
    </row>
    <row r="265" spans="1:6" x14ac:dyDescent="0.2">
      <c r="A265" s="83"/>
      <c r="B265" s="82"/>
      <c r="C265" s="8"/>
      <c r="D265" s="14"/>
      <c r="E265" s="112" t="str">
        <f>IF(ISBLANK(A265),"",IF(B265=Hilfstabelle!$H$1,'Entladung des Speichers'!C265*'Entladung des Speichers'!$B$12/100,IF(B265=Hilfstabelle!$H$2,'Entladung des Speichers'!$B$12*0,IF(B265=Hilfstabelle!$H$3,'Entladung des Speichers'!D265,0))))</f>
        <v/>
      </c>
      <c r="F265" s="96" t="str">
        <f>IF(ISBLANK(A265),"",IF(AND(ISBLANK(D265),B265=Hilfstabelle!$H$3),"Fehler: Bitte Sondersachverhalt (individuelle Umlage) eintragen.",""))</f>
        <v/>
      </c>
    </row>
    <row r="266" spans="1:6" x14ac:dyDescent="0.2">
      <c r="A266" s="83"/>
      <c r="B266" s="82"/>
      <c r="C266" s="8"/>
      <c r="D266" s="14"/>
      <c r="E266" s="112" t="str">
        <f>IF(ISBLANK(A266),"",IF(B266=Hilfstabelle!$H$1,'Entladung des Speichers'!C266*'Entladung des Speichers'!$B$12/100,IF(B266=Hilfstabelle!$H$2,'Entladung des Speichers'!$B$12*0,IF(B266=Hilfstabelle!$H$3,'Entladung des Speichers'!D266,0))))</f>
        <v/>
      </c>
      <c r="F266" s="96" t="str">
        <f>IF(ISBLANK(A266),"",IF(AND(ISBLANK(D266),B266=Hilfstabelle!$H$3),"Fehler: Bitte Sondersachverhalt (individuelle Umlage) eintragen.",""))</f>
        <v/>
      </c>
    </row>
    <row r="267" spans="1:6" x14ac:dyDescent="0.2">
      <c r="A267" s="83"/>
      <c r="B267" s="82"/>
      <c r="C267" s="8"/>
      <c r="D267" s="14"/>
      <c r="E267" s="112" t="str">
        <f>IF(ISBLANK(A267),"",IF(B267=Hilfstabelle!$H$1,'Entladung des Speichers'!C267*'Entladung des Speichers'!$B$12/100,IF(B267=Hilfstabelle!$H$2,'Entladung des Speichers'!$B$12*0,IF(B267=Hilfstabelle!$H$3,'Entladung des Speichers'!D267,0))))</f>
        <v/>
      </c>
      <c r="F267" s="96" t="str">
        <f>IF(ISBLANK(A267),"",IF(AND(ISBLANK(D267),B267=Hilfstabelle!$H$3),"Fehler: Bitte Sondersachverhalt (individuelle Umlage) eintragen.",""))</f>
        <v/>
      </c>
    </row>
    <row r="268" spans="1:6" x14ac:dyDescent="0.2">
      <c r="A268" s="83"/>
      <c r="B268" s="82"/>
      <c r="C268" s="8"/>
      <c r="D268" s="14"/>
      <c r="E268" s="112" t="str">
        <f>IF(ISBLANK(A268),"",IF(B268=Hilfstabelle!$H$1,'Entladung des Speichers'!C268*'Entladung des Speichers'!$B$12/100,IF(B268=Hilfstabelle!$H$2,'Entladung des Speichers'!$B$12*0,IF(B268=Hilfstabelle!$H$3,'Entladung des Speichers'!D268,0))))</f>
        <v/>
      </c>
      <c r="F268" s="96" t="str">
        <f>IF(ISBLANK(A268),"",IF(AND(ISBLANK(D268),B268=Hilfstabelle!$H$3),"Fehler: Bitte Sondersachverhalt (individuelle Umlage) eintragen.",""))</f>
        <v/>
      </c>
    </row>
    <row r="269" spans="1:6" x14ac:dyDescent="0.2">
      <c r="A269" s="83"/>
      <c r="B269" s="82"/>
      <c r="C269" s="8"/>
      <c r="D269" s="14"/>
      <c r="E269" s="112" t="str">
        <f>IF(ISBLANK(A269),"",IF(B269=Hilfstabelle!$H$1,'Entladung des Speichers'!C269*'Entladung des Speichers'!$B$12/100,IF(B269=Hilfstabelle!$H$2,'Entladung des Speichers'!$B$12*0,IF(B269=Hilfstabelle!$H$3,'Entladung des Speichers'!D269,0))))</f>
        <v/>
      </c>
      <c r="F269" s="96" t="str">
        <f>IF(ISBLANK(A269),"",IF(AND(ISBLANK(D269),B269=Hilfstabelle!$H$3),"Fehler: Bitte Sondersachverhalt (individuelle Umlage) eintragen.",""))</f>
        <v/>
      </c>
    </row>
    <row r="270" spans="1:6" x14ac:dyDescent="0.2">
      <c r="A270" s="83"/>
      <c r="B270" s="82"/>
      <c r="C270" s="8"/>
      <c r="D270" s="14"/>
      <c r="E270" s="112" t="str">
        <f>IF(ISBLANK(A270),"",IF(B270=Hilfstabelle!$H$1,'Entladung des Speichers'!C270*'Entladung des Speichers'!$B$12/100,IF(B270=Hilfstabelle!$H$2,'Entladung des Speichers'!$B$12*0,IF(B270=Hilfstabelle!$H$3,'Entladung des Speichers'!D270,0))))</f>
        <v/>
      </c>
      <c r="F270" s="96" t="str">
        <f>IF(ISBLANK(A270),"",IF(AND(ISBLANK(D270),B270=Hilfstabelle!$H$3),"Fehler: Bitte Sondersachverhalt (individuelle Umlage) eintragen.",""))</f>
        <v/>
      </c>
    </row>
    <row r="271" spans="1:6" x14ac:dyDescent="0.2">
      <c r="A271" s="83"/>
      <c r="B271" s="82"/>
      <c r="C271" s="8"/>
      <c r="D271" s="14"/>
      <c r="E271" s="112" t="str">
        <f>IF(ISBLANK(A271),"",IF(B271=Hilfstabelle!$H$1,'Entladung des Speichers'!C271*'Entladung des Speichers'!$B$12/100,IF(B271=Hilfstabelle!$H$2,'Entladung des Speichers'!$B$12*0,IF(B271=Hilfstabelle!$H$3,'Entladung des Speichers'!D271,0))))</f>
        <v/>
      </c>
      <c r="F271" s="96" t="str">
        <f>IF(ISBLANK(A271),"",IF(AND(ISBLANK(D271),B271=Hilfstabelle!$H$3),"Fehler: Bitte Sondersachverhalt (individuelle Umlage) eintragen.",""))</f>
        <v/>
      </c>
    </row>
    <row r="272" spans="1:6" x14ac:dyDescent="0.2">
      <c r="A272" s="83"/>
      <c r="B272" s="82"/>
      <c r="C272" s="8"/>
      <c r="D272" s="14"/>
      <c r="E272" s="112" t="str">
        <f>IF(ISBLANK(A272),"",IF(B272=Hilfstabelle!$H$1,'Entladung des Speichers'!C272*'Entladung des Speichers'!$B$12/100,IF(B272=Hilfstabelle!$H$2,'Entladung des Speichers'!$B$12*0,IF(B272=Hilfstabelle!$H$3,'Entladung des Speichers'!D272,0))))</f>
        <v/>
      </c>
      <c r="F272" s="96" t="str">
        <f>IF(ISBLANK(A272),"",IF(AND(ISBLANK(D272),B272=Hilfstabelle!$H$3),"Fehler: Bitte Sondersachverhalt (individuelle Umlage) eintragen.",""))</f>
        <v/>
      </c>
    </row>
    <row r="273" spans="1:6" x14ac:dyDescent="0.2">
      <c r="A273" s="83"/>
      <c r="B273" s="82"/>
      <c r="C273" s="8"/>
      <c r="D273" s="14"/>
      <c r="E273" s="112" t="str">
        <f>IF(ISBLANK(A273),"",IF(B273=Hilfstabelle!$H$1,'Entladung des Speichers'!C273*'Entladung des Speichers'!$B$12/100,IF(B273=Hilfstabelle!$H$2,'Entladung des Speichers'!$B$12*0,IF(B273=Hilfstabelle!$H$3,'Entladung des Speichers'!D273,0))))</f>
        <v/>
      </c>
      <c r="F273" s="96" t="str">
        <f>IF(ISBLANK(A273),"",IF(AND(ISBLANK(D273),B273=Hilfstabelle!$H$3),"Fehler: Bitte Sondersachverhalt (individuelle Umlage) eintragen.",""))</f>
        <v/>
      </c>
    </row>
    <row r="274" spans="1:6" x14ac:dyDescent="0.2">
      <c r="A274" s="83"/>
      <c r="B274" s="82"/>
      <c r="C274" s="8"/>
      <c r="D274" s="14"/>
      <c r="E274" s="112" t="str">
        <f>IF(ISBLANK(A274),"",IF(B274=Hilfstabelle!$H$1,'Entladung des Speichers'!C274*'Entladung des Speichers'!$B$12/100,IF(B274=Hilfstabelle!$H$2,'Entladung des Speichers'!$B$12*0,IF(B274=Hilfstabelle!$H$3,'Entladung des Speichers'!D274,0))))</f>
        <v/>
      </c>
      <c r="F274" s="96" t="str">
        <f>IF(ISBLANK(A274),"",IF(AND(ISBLANK(D274),B274=Hilfstabelle!$H$3),"Fehler: Bitte Sondersachverhalt (individuelle Umlage) eintragen.",""))</f>
        <v/>
      </c>
    </row>
    <row r="275" spans="1:6" x14ac:dyDescent="0.2">
      <c r="A275" s="83"/>
      <c r="B275" s="82"/>
      <c r="C275" s="8"/>
      <c r="D275" s="14"/>
      <c r="E275" s="112" t="str">
        <f>IF(ISBLANK(A275),"",IF(B275=Hilfstabelle!$H$1,'Entladung des Speichers'!C275*'Entladung des Speichers'!$B$12/100,IF(B275=Hilfstabelle!$H$2,'Entladung des Speichers'!$B$12*0,IF(B275=Hilfstabelle!$H$3,'Entladung des Speichers'!D275,0))))</f>
        <v/>
      </c>
      <c r="F275" s="96" t="str">
        <f>IF(ISBLANK(A275),"",IF(AND(ISBLANK(D275),B275=Hilfstabelle!$H$3),"Fehler: Bitte Sondersachverhalt (individuelle Umlage) eintragen.",""))</f>
        <v/>
      </c>
    </row>
    <row r="276" spans="1:6" x14ac:dyDescent="0.2">
      <c r="A276" s="83"/>
      <c r="B276" s="82"/>
      <c r="C276" s="8"/>
      <c r="D276" s="14"/>
      <c r="E276" s="112" t="str">
        <f>IF(ISBLANK(A276),"",IF(B276=Hilfstabelle!$H$1,'Entladung des Speichers'!C276*'Entladung des Speichers'!$B$12/100,IF(B276=Hilfstabelle!$H$2,'Entladung des Speichers'!$B$12*0,IF(B276=Hilfstabelle!$H$3,'Entladung des Speichers'!D276,0))))</f>
        <v/>
      </c>
      <c r="F276" s="96" t="str">
        <f>IF(ISBLANK(A276),"",IF(AND(ISBLANK(D276),B276=Hilfstabelle!$H$3),"Fehler: Bitte Sondersachverhalt (individuelle Umlage) eintragen.",""))</f>
        <v/>
      </c>
    </row>
    <row r="277" spans="1:6" x14ac:dyDescent="0.2">
      <c r="A277" s="83"/>
      <c r="B277" s="82"/>
      <c r="C277" s="8"/>
      <c r="D277" s="14"/>
      <c r="E277" s="112" t="str">
        <f>IF(ISBLANK(A277),"",IF(B277=Hilfstabelle!$H$1,'Entladung des Speichers'!C277*'Entladung des Speichers'!$B$12/100,IF(B277=Hilfstabelle!$H$2,'Entladung des Speichers'!$B$12*0,IF(B277=Hilfstabelle!$H$3,'Entladung des Speichers'!D277,0))))</f>
        <v/>
      </c>
      <c r="F277" s="96" t="str">
        <f>IF(ISBLANK(A277),"",IF(AND(ISBLANK(D277),B277=Hilfstabelle!$H$3),"Fehler: Bitte Sondersachverhalt (individuelle Umlage) eintragen.",""))</f>
        <v/>
      </c>
    </row>
    <row r="278" spans="1:6" x14ac:dyDescent="0.2">
      <c r="A278" s="83"/>
      <c r="B278" s="82"/>
      <c r="C278" s="8"/>
      <c r="D278" s="14"/>
      <c r="E278" s="112" t="str">
        <f>IF(ISBLANK(A278),"",IF(B278=Hilfstabelle!$H$1,'Entladung des Speichers'!C278*'Entladung des Speichers'!$B$12/100,IF(B278=Hilfstabelle!$H$2,'Entladung des Speichers'!$B$12*0,IF(B278=Hilfstabelle!$H$3,'Entladung des Speichers'!D278,0))))</f>
        <v/>
      </c>
      <c r="F278" s="96" t="str">
        <f>IF(ISBLANK(A278),"",IF(AND(ISBLANK(D278),B278=Hilfstabelle!$H$3),"Fehler: Bitte Sondersachverhalt (individuelle Umlage) eintragen.",""))</f>
        <v/>
      </c>
    </row>
    <row r="279" spans="1:6" x14ac:dyDescent="0.2">
      <c r="A279" s="83"/>
      <c r="B279" s="82"/>
      <c r="C279" s="8"/>
      <c r="D279" s="14"/>
      <c r="E279" s="112" t="str">
        <f>IF(ISBLANK(A279),"",IF(B279=Hilfstabelle!$H$1,'Entladung des Speichers'!C279*'Entladung des Speichers'!$B$12/100,IF(B279=Hilfstabelle!$H$2,'Entladung des Speichers'!$B$12*0,IF(B279=Hilfstabelle!$H$3,'Entladung des Speichers'!D279,0))))</f>
        <v/>
      </c>
      <c r="F279" s="96" t="str">
        <f>IF(ISBLANK(A279),"",IF(AND(ISBLANK(D279),B279=Hilfstabelle!$H$3),"Fehler: Bitte Sondersachverhalt (individuelle Umlage) eintragen.",""))</f>
        <v/>
      </c>
    </row>
    <row r="280" spans="1:6" x14ac:dyDescent="0.2">
      <c r="A280" s="83"/>
      <c r="B280" s="82"/>
      <c r="C280" s="8"/>
      <c r="D280" s="14"/>
      <c r="E280" s="112" t="str">
        <f>IF(ISBLANK(A280),"",IF(B280=Hilfstabelle!$H$1,'Entladung des Speichers'!C280*'Entladung des Speichers'!$B$12/100,IF(B280=Hilfstabelle!$H$2,'Entladung des Speichers'!$B$12*0,IF(B280=Hilfstabelle!$H$3,'Entladung des Speichers'!D280,0))))</f>
        <v/>
      </c>
      <c r="F280" s="96" t="str">
        <f>IF(ISBLANK(A280),"",IF(AND(ISBLANK(D280),B280=Hilfstabelle!$H$3),"Fehler: Bitte Sondersachverhalt (individuelle Umlage) eintragen.",""))</f>
        <v/>
      </c>
    </row>
    <row r="281" spans="1:6" x14ac:dyDescent="0.2">
      <c r="A281" s="83"/>
      <c r="B281" s="82"/>
      <c r="C281" s="8"/>
      <c r="D281" s="14"/>
      <c r="E281" s="112" t="str">
        <f>IF(ISBLANK(A281),"",IF(B281=Hilfstabelle!$H$1,'Entladung des Speichers'!C281*'Entladung des Speichers'!$B$12/100,IF(B281=Hilfstabelle!$H$2,'Entladung des Speichers'!$B$12*0,IF(B281=Hilfstabelle!$H$3,'Entladung des Speichers'!D281,0))))</f>
        <v/>
      </c>
      <c r="F281" s="96" t="str">
        <f>IF(ISBLANK(A281),"",IF(AND(ISBLANK(D281),B281=Hilfstabelle!$H$3),"Fehler: Bitte Sondersachverhalt (individuelle Umlage) eintragen.",""))</f>
        <v/>
      </c>
    </row>
    <row r="282" spans="1:6" x14ac:dyDescent="0.2">
      <c r="A282" s="83"/>
      <c r="B282" s="82"/>
      <c r="C282" s="8"/>
      <c r="D282" s="14"/>
      <c r="E282" s="112" t="str">
        <f>IF(ISBLANK(A282),"",IF(B282=Hilfstabelle!$H$1,'Entladung des Speichers'!C282*'Entladung des Speichers'!$B$12/100,IF(B282=Hilfstabelle!$H$2,'Entladung des Speichers'!$B$12*0,IF(B282=Hilfstabelle!$H$3,'Entladung des Speichers'!D282,0))))</f>
        <v/>
      </c>
      <c r="F282" s="96" t="str">
        <f>IF(ISBLANK(A282),"",IF(AND(ISBLANK(D282),B282=Hilfstabelle!$H$3),"Fehler: Bitte Sondersachverhalt (individuelle Umlage) eintragen.",""))</f>
        <v/>
      </c>
    </row>
    <row r="283" spans="1:6" x14ac:dyDescent="0.2">
      <c r="A283" s="83"/>
      <c r="B283" s="82"/>
      <c r="C283" s="8"/>
      <c r="D283" s="14"/>
      <c r="E283" s="112" t="str">
        <f>IF(ISBLANK(A283),"",IF(B283=Hilfstabelle!$H$1,'Entladung des Speichers'!C283*'Entladung des Speichers'!$B$12/100,IF(B283=Hilfstabelle!$H$2,'Entladung des Speichers'!$B$12*0,IF(B283=Hilfstabelle!$H$3,'Entladung des Speichers'!D283,0))))</f>
        <v/>
      </c>
      <c r="F283" s="96" t="str">
        <f>IF(ISBLANK(A283),"",IF(AND(ISBLANK(D283),B283=Hilfstabelle!$H$3),"Fehler: Bitte Sondersachverhalt (individuelle Umlage) eintragen.",""))</f>
        <v/>
      </c>
    </row>
    <row r="284" spans="1:6" x14ac:dyDescent="0.2">
      <c r="A284" s="83"/>
      <c r="B284" s="82"/>
      <c r="C284" s="8"/>
      <c r="D284" s="14"/>
      <c r="E284" s="112" t="str">
        <f>IF(ISBLANK(A284),"",IF(B284=Hilfstabelle!$H$1,'Entladung des Speichers'!C284*'Entladung des Speichers'!$B$12/100,IF(B284=Hilfstabelle!$H$2,'Entladung des Speichers'!$B$12*0,IF(B284=Hilfstabelle!$H$3,'Entladung des Speichers'!D284,0))))</f>
        <v/>
      </c>
      <c r="F284" s="96" t="str">
        <f>IF(ISBLANK(A284),"",IF(AND(ISBLANK(D284),B284=Hilfstabelle!$H$3),"Fehler: Bitte Sondersachverhalt (individuelle Umlage) eintragen.",""))</f>
        <v/>
      </c>
    </row>
    <row r="285" spans="1:6" x14ac:dyDescent="0.2">
      <c r="A285" s="83"/>
      <c r="B285" s="82"/>
      <c r="C285" s="8"/>
      <c r="D285" s="14"/>
      <c r="E285" s="112" t="str">
        <f>IF(ISBLANK(A285),"",IF(B285=Hilfstabelle!$H$1,'Entladung des Speichers'!C285*'Entladung des Speichers'!$B$12/100,IF(B285=Hilfstabelle!$H$2,'Entladung des Speichers'!$B$12*0,IF(B285=Hilfstabelle!$H$3,'Entladung des Speichers'!D285,0))))</f>
        <v/>
      </c>
      <c r="F285" s="96" t="str">
        <f>IF(ISBLANK(A285),"",IF(AND(ISBLANK(D285),B285=Hilfstabelle!$H$3),"Fehler: Bitte Sondersachverhalt (individuelle Umlage) eintragen.",""))</f>
        <v/>
      </c>
    </row>
    <row r="286" spans="1:6" x14ac:dyDescent="0.2">
      <c r="A286" s="83"/>
      <c r="B286" s="82"/>
      <c r="C286" s="8"/>
      <c r="D286" s="14"/>
      <c r="E286" s="112" t="str">
        <f>IF(ISBLANK(A286),"",IF(B286=Hilfstabelle!$H$1,'Entladung des Speichers'!C286*'Entladung des Speichers'!$B$12/100,IF(B286=Hilfstabelle!$H$2,'Entladung des Speichers'!$B$12*0,IF(B286=Hilfstabelle!$H$3,'Entladung des Speichers'!D286,0))))</f>
        <v/>
      </c>
      <c r="F286" s="96" t="str">
        <f>IF(ISBLANK(A286),"",IF(AND(ISBLANK(D286),B286=Hilfstabelle!$H$3),"Fehler: Bitte Sondersachverhalt (individuelle Umlage) eintragen.",""))</f>
        <v/>
      </c>
    </row>
    <row r="287" spans="1:6" x14ac:dyDescent="0.2">
      <c r="A287" s="83"/>
      <c r="B287" s="82"/>
      <c r="C287" s="8"/>
      <c r="D287" s="14"/>
      <c r="E287" s="112" t="str">
        <f>IF(ISBLANK(A287),"",IF(B287=Hilfstabelle!$H$1,'Entladung des Speichers'!C287*'Entladung des Speichers'!$B$12/100,IF(B287=Hilfstabelle!$H$2,'Entladung des Speichers'!$B$12*0,IF(B287=Hilfstabelle!$H$3,'Entladung des Speichers'!D287,0))))</f>
        <v/>
      </c>
      <c r="F287" s="96" t="str">
        <f>IF(ISBLANK(A287),"",IF(AND(ISBLANK(D287),B287=Hilfstabelle!$H$3),"Fehler: Bitte Sondersachverhalt (individuelle Umlage) eintragen.",""))</f>
        <v/>
      </c>
    </row>
    <row r="288" spans="1:6" x14ac:dyDescent="0.2">
      <c r="A288" s="83"/>
      <c r="B288" s="82"/>
      <c r="C288" s="8"/>
      <c r="D288" s="14"/>
      <c r="E288" s="112" t="str">
        <f>IF(ISBLANK(A288),"",IF(B288=Hilfstabelle!$H$1,'Entladung des Speichers'!C288*'Entladung des Speichers'!$B$12/100,IF(B288=Hilfstabelle!$H$2,'Entladung des Speichers'!$B$12*0,IF(B288=Hilfstabelle!$H$3,'Entladung des Speichers'!D288,0))))</f>
        <v/>
      </c>
      <c r="F288" s="96" t="str">
        <f>IF(ISBLANK(A288),"",IF(AND(ISBLANK(D288),B288=Hilfstabelle!$H$3),"Fehler: Bitte Sondersachverhalt (individuelle Umlage) eintragen.",""))</f>
        <v/>
      </c>
    </row>
    <row r="289" spans="1:6" x14ac:dyDescent="0.2">
      <c r="A289" s="83"/>
      <c r="B289" s="82"/>
      <c r="C289" s="8"/>
      <c r="D289" s="14"/>
      <c r="E289" s="112" t="str">
        <f>IF(ISBLANK(A289),"",IF(B289=Hilfstabelle!$H$1,'Entladung des Speichers'!C289*'Entladung des Speichers'!$B$12/100,IF(B289=Hilfstabelle!$H$2,'Entladung des Speichers'!$B$12*0,IF(B289=Hilfstabelle!$H$3,'Entladung des Speichers'!D289,0))))</f>
        <v/>
      </c>
      <c r="F289" s="96" t="str">
        <f>IF(ISBLANK(A289),"",IF(AND(ISBLANK(D289),B289=Hilfstabelle!$H$3),"Fehler: Bitte Sondersachverhalt (individuelle Umlage) eintragen.",""))</f>
        <v/>
      </c>
    </row>
    <row r="290" spans="1:6" x14ac:dyDescent="0.2">
      <c r="A290" s="83"/>
      <c r="B290" s="82"/>
      <c r="C290" s="8"/>
      <c r="D290" s="14"/>
      <c r="E290" s="112" t="str">
        <f>IF(ISBLANK(A290),"",IF(B290=Hilfstabelle!$H$1,'Entladung des Speichers'!C290*'Entladung des Speichers'!$B$12/100,IF(B290=Hilfstabelle!$H$2,'Entladung des Speichers'!$B$12*0,IF(B290=Hilfstabelle!$H$3,'Entladung des Speichers'!D290,0))))</f>
        <v/>
      </c>
      <c r="F290" s="96" t="str">
        <f>IF(ISBLANK(A290),"",IF(AND(ISBLANK(D290),B290=Hilfstabelle!$H$3),"Fehler: Bitte Sondersachverhalt (individuelle Umlage) eintragen.",""))</f>
        <v/>
      </c>
    </row>
    <row r="291" spans="1:6" x14ac:dyDescent="0.2">
      <c r="A291" s="83"/>
      <c r="B291" s="82"/>
      <c r="C291" s="8"/>
      <c r="D291" s="14"/>
      <c r="E291" s="112" t="str">
        <f>IF(ISBLANK(A291),"",IF(B291=Hilfstabelle!$H$1,'Entladung des Speichers'!C291*'Entladung des Speichers'!$B$12/100,IF(B291=Hilfstabelle!$H$2,'Entladung des Speichers'!$B$12*0,IF(B291=Hilfstabelle!$H$3,'Entladung des Speichers'!D291,0))))</f>
        <v/>
      </c>
      <c r="F291" s="96" t="str">
        <f>IF(ISBLANK(A291),"",IF(AND(ISBLANK(D291),B291=Hilfstabelle!$H$3),"Fehler: Bitte Sondersachverhalt (individuelle Umlage) eintragen.",""))</f>
        <v/>
      </c>
    </row>
    <row r="292" spans="1:6" x14ac:dyDescent="0.2">
      <c r="A292" s="83"/>
      <c r="B292" s="82"/>
      <c r="C292" s="8"/>
      <c r="D292" s="14"/>
      <c r="E292" s="112" t="str">
        <f>IF(ISBLANK(A292),"",IF(B292=Hilfstabelle!$H$1,'Entladung des Speichers'!C292*'Entladung des Speichers'!$B$12/100,IF(B292=Hilfstabelle!$H$2,'Entladung des Speichers'!$B$12*0,IF(B292=Hilfstabelle!$H$3,'Entladung des Speichers'!D292,0))))</f>
        <v/>
      </c>
      <c r="F292" s="96" t="str">
        <f>IF(ISBLANK(A292),"",IF(AND(ISBLANK(D292),B292=Hilfstabelle!$H$3),"Fehler: Bitte Sondersachverhalt (individuelle Umlage) eintragen.",""))</f>
        <v/>
      </c>
    </row>
    <row r="293" spans="1:6" x14ac:dyDescent="0.2">
      <c r="A293" s="83"/>
      <c r="B293" s="82"/>
      <c r="C293" s="8"/>
      <c r="D293" s="14"/>
      <c r="E293" s="112" t="str">
        <f>IF(ISBLANK(A293),"",IF(B293=Hilfstabelle!$H$1,'Entladung des Speichers'!C293*'Entladung des Speichers'!$B$12/100,IF(B293=Hilfstabelle!$H$2,'Entladung des Speichers'!$B$12*0,IF(B293=Hilfstabelle!$H$3,'Entladung des Speichers'!D293,0))))</f>
        <v/>
      </c>
      <c r="F293" s="96" t="str">
        <f>IF(ISBLANK(A293),"",IF(AND(ISBLANK(D293),B293=Hilfstabelle!$H$3),"Fehler: Bitte Sondersachverhalt (individuelle Umlage) eintragen.",""))</f>
        <v/>
      </c>
    </row>
    <row r="294" spans="1:6" x14ac:dyDescent="0.2">
      <c r="A294" s="83"/>
      <c r="B294" s="82"/>
      <c r="C294" s="8"/>
      <c r="D294" s="14"/>
      <c r="E294" s="112" t="str">
        <f>IF(ISBLANK(A294),"",IF(B294=Hilfstabelle!$H$1,'Entladung des Speichers'!C294*'Entladung des Speichers'!$B$12/100,IF(B294=Hilfstabelle!$H$2,'Entladung des Speichers'!$B$12*0,IF(B294=Hilfstabelle!$H$3,'Entladung des Speichers'!D294,0))))</f>
        <v/>
      </c>
      <c r="F294" s="96" t="str">
        <f>IF(ISBLANK(A294),"",IF(AND(ISBLANK(D294),B294=Hilfstabelle!$H$3),"Fehler: Bitte Sondersachverhalt (individuelle Umlage) eintragen.",""))</f>
        <v/>
      </c>
    </row>
    <row r="295" spans="1:6" x14ac:dyDescent="0.2">
      <c r="A295" s="83"/>
      <c r="B295" s="82"/>
      <c r="C295" s="8"/>
      <c r="D295" s="14"/>
      <c r="E295" s="112" t="str">
        <f>IF(ISBLANK(A295),"",IF(B295=Hilfstabelle!$H$1,'Entladung des Speichers'!C295*'Entladung des Speichers'!$B$12/100,IF(B295=Hilfstabelle!$H$2,'Entladung des Speichers'!$B$12*0,IF(B295=Hilfstabelle!$H$3,'Entladung des Speichers'!D295,0))))</f>
        <v/>
      </c>
      <c r="F295" s="96" t="str">
        <f>IF(ISBLANK(A295),"",IF(AND(ISBLANK(D295),B295=Hilfstabelle!$H$3),"Fehler: Bitte Sondersachverhalt (individuelle Umlage) eintragen.",""))</f>
        <v/>
      </c>
    </row>
    <row r="296" spans="1:6" x14ac:dyDescent="0.2">
      <c r="A296" s="83"/>
      <c r="B296" s="82"/>
      <c r="C296" s="8"/>
      <c r="D296" s="14"/>
      <c r="E296" s="112" t="str">
        <f>IF(ISBLANK(A296),"",IF(B296=Hilfstabelle!$H$1,'Entladung des Speichers'!C296*'Entladung des Speichers'!$B$12/100,IF(B296=Hilfstabelle!$H$2,'Entladung des Speichers'!$B$12*0,IF(B296=Hilfstabelle!$H$3,'Entladung des Speichers'!D296,0))))</f>
        <v/>
      </c>
      <c r="F296" s="96" t="str">
        <f>IF(ISBLANK(A296),"",IF(AND(ISBLANK(D296),B296=Hilfstabelle!$H$3),"Fehler: Bitte Sondersachverhalt (individuelle Umlage) eintragen.",""))</f>
        <v/>
      </c>
    </row>
    <row r="297" spans="1:6" x14ac:dyDescent="0.2">
      <c r="A297" s="83"/>
      <c r="B297" s="82"/>
      <c r="C297" s="8"/>
      <c r="D297" s="14"/>
      <c r="E297" s="112" t="str">
        <f>IF(ISBLANK(A297),"",IF(B297=Hilfstabelle!$H$1,'Entladung des Speichers'!C297*'Entladung des Speichers'!$B$12/100,IF(B297=Hilfstabelle!$H$2,'Entladung des Speichers'!$B$12*0,IF(B297=Hilfstabelle!$H$3,'Entladung des Speichers'!D297,0))))</f>
        <v/>
      </c>
      <c r="F297" s="96" t="str">
        <f>IF(ISBLANK(A297),"",IF(AND(ISBLANK(D297),B297=Hilfstabelle!$H$3),"Fehler: Bitte Sondersachverhalt (individuelle Umlage) eintragen.",""))</f>
        <v/>
      </c>
    </row>
    <row r="298" spans="1:6" x14ac:dyDescent="0.2">
      <c r="A298" s="83"/>
      <c r="B298" s="82"/>
      <c r="C298" s="8"/>
      <c r="D298" s="14"/>
      <c r="E298" s="112" t="str">
        <f>IF(ISBLANK(A298),"",IF(B298=Hilfstabelle!$H$1,'Entladung des Speichers'!C298*'Entladung des Speichers'!$B$12/100,IF(B298=Hilfstabelle!$H$2,'Entladung des Speichers'!$B$12*0,IF(B298=Hilfstabelle!$H$3,'Entladung des Speichers'!D298,0))))</f>
        <v/>
      </c>
      <c r="F298" s="96" t="str">
        <f>IF(ISBLANK(A298),"",IF(AND(ISBLANK(D298),B298=Hilfstabelle!$H$3),"Fehler: Bitte Sondersachverhalt (individuelle Umlage) eintragen.",""))</f>
        <v/>
      </c>
    </row>
    <row r="299" spans="1:6" x14ac:dyDescent="0.2">
      <c r="A299" s="83"/>
      <c r="B299" s="82"/>
      <c r="C299" s="10"/>
      <c r="D299" s="14"/>
      <c r="E299" s="112" t="str">
        <f>IF(ISBLANK(A299),"",IF(B299=Hilfstabelle!$H$1,'Entladung des Speichers'!C299*'Entladung des Speichers'!$B$12/100,IF(B299=Hilfstabelle!$H$2,'Entladung des Speichers'!$B$12*0,IF(B299=Hilfstabelle!$H$3,'Entladung des Speichers'!D299,0))))</f>
        <v/>
      </c>
      <c r="F299" s="96" t="str">
        <f>IF(ISBLANK(A299),"",IF(AND(ISBLANK(D299),B299=Hilfstabelle!$H$3),"Fehler: Bitte Sondersachverhalt (individuelle Umlage) eintragen.",""))</f>
        <v/>
      </c>
    </row>
    <row r="300" spans="1:6" ht="15" thickBot="1" x14ac:dyDescent="0.25">
      <c r="A300" s="27"/>
      <c r="B300" s="38"/>
      <c r="C300" s="110"/>
      <c r="D300" s="15"/>
      <c r="E300" s="113" t="str">
        <f>IF(ISBLANK(A300),"",IF(B300=Hilfstabelle!$H$1,'Entladung des Speichers'!C300*'Entladung des Speichers'!$B$12/100,IF(B300=Hilfstabelle!$H$2,'Entladung des Speichers'!$B$12*0,IF(B300=Hilfstabelle!$H$3,'Entladung des Speichers'!D300,0))))</f>
        <v/>
      </c>
      <c r="F300" s="96" t="str">
        <f>IF(ISBLANK(A300),"",IF(AND(ISBLANK(D300),B300=Hilfstabelle!$H$3),"Fehler: Bitte Sondersachverhalt (individuelle Umlage) eintragen.",""))</f>
        <v/>
      </c>
    </row>
  </sheetData>
  <sheetProtection algorithmName="SHA-512" hashValue="+vw5udwYIfGxe+R3efbyo1bbgVhtzdPlnJq4LpN0Mb7kYjp5fDYmOSJaFW3tsyQEw2+QpSkaN9TU1bebPBrFJg==" saltValue="PfHnBrI9Q1ifrrFVerg7JQ==" spinCount="100000" sheet="1" objects="1" scenarios="1" selectLockedCells="1"/>
  <mergeCells count="2">
    <mergeCell ref="B14:E14"/>
    <mergeCell ref="F14:F16"/>
  </mergeCells>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5" id="{ED59A612-E80F-4A27-90B7-C034985951A6}">
            <xm:f>$B17:$B$299=Hilfstabelle!$H$3</xm:f>
            <x14:dxf>
              <fill>
                <patternFill>
                  <bgColor rgb="FFFFFF99"/>
                </patternFill>
              </fill>
            </x14:dxf>
          </x14:cfRule>
          <xm:sqref>D17:D300</xm:sqref>
        </x14:conditionalFormatting>
        <x14:conditionalFormatting xmlns:xm="http://schemas.microsoft.com/office/excel/2006/main">
          <x14:cfRule type="beginsWith" priority="1" operator="beginsWith" id="{551DC4E9-A20B-41A1-AD23-C8764176B054}">
            <xm:f>LEFT(F17,LEN("Fehler"))="Fehler"</xm:f>
            <xm:f>"Fehler"</xm:f>
            <x14:dxf>
              <fill>
                <patternFill>
                  <bgColor theme="9" tint="0.79998168889431442"/>
                </patternFill>
              </fill>
            </x14:dxf>
          </x14:cfRule>
          <xm:sqref>F17:F300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Stammdaten!$A$17:$A$5252</xm:f>
          </x14:formula1>
          <xm:sqref>A17:A300</xm:sqref>
        </x14:dataValidation>
        <x14:dataValidation type="list" allowBlank="1" showInputMessage="1" showErrorMessage="1">
          <x14:formula1>
            <xm:f>Hilfstabelle!$H$1:$H$3</xm:f>
          </x14:formula1>
          <xm:sqref>B17:B300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2:G299"/>
  <sheetViews>
    <sheetView showGridLines="0" workbookViewId="0">
      <selection activeCell="B17" sqref="B17"/>
    </sheetView>
  </sheetViews>
  <sheetFormatPr baseColWidth="10" defaultColWidth="11" defaultRowHeight="14.25" x14ac:dyDescent="0.2"/>
  <cols>
    <col min="1" max="1" width="32.625" style="93" customWidth="1"/>
    <col min="2" max="2" width="17.875" style="93" customWidth="1"/>
    <col min="3" max="3" width="16.125" style="93" customWidth="1"/>
    <col min="4" max="4" width="18.375" style="93" hidden="1" customWidth="1"/>
    <col min="5" max="5" width="54.375" style="93" customWidth="1"/>
    <col min="6" max="16384" width="11" style="93"/>
  </cols>
  <sheetData>
    <row r="2" spans="1:5" ht="15" thickBot="1" x14ac:dyDescent="0.25"/>
    <row r="3" spans="1:5" ht="15" thickBot="1" x14ac:dyDescent="0.25">
      <c r="A3" s="137" t="s">
        <v>0</v>
      </c>
      <c r="B3" s="138"/>
    </row>
    <row r="4" spans="1:5" x14ac:dyDescent="0.2">
      <c r="A4" s="48" t="s">
        <v>46</v>
      </c>
      <c r="B4" s="98" t="str">
        <f>IF(Stammdaten!B4="","",Stammdaten!B4)</f>
        <v/>
      </c>
    </row>
    <row r="5" spans="1:5" x14ac:dyDescent="0.2">
      <c r="A5" s="25" t="s">
        <v>1</v>
      </c>
      <c r="B5" s="99" t="str">
        <f>IF(Stammdaten!B5="","",Stammdaten!B5)</f>
        <v/>
      </c>
    </row>
    <row r="6" spans="1:5" x14ac:dyDescent="0.2">
      <c r="A6" s="25" t="s">
        <v>5</v>
      </c>
      <c r="B6" s="99" t="str">
        <f>IF(Stammdaten!B6="","",Stammdaten!B6)</f>
        <v/>
      </c>
    </row>
    <row r="7" spans="1:5" x14ac:dyDescent="0.2">
      <c r="A7" s="25" t="s">
        <v>2</v>
      </c>
      <c r="B7" s="140" t="str">
        <f>IF(Stammdaten!B7="","",Stammdaten!B7)</f>
        <v/>
      </c>
    </row>
    <row r="8" spans="1:5" x14ac:dyDescent="0.2">
      <c r="A8" s="25" t="s">
        <v>3</v>
      </c>
      <c r="B8" s="99" t="str">
        <f>IF(Stammdaten!B8="","",Stammdaten!B8)</f>
        <v/>
      </c>
    </row>
    <row r="9" spans="1:5" ht="15" thickBot="1" x14ac:dyDescent="0.25">
      <c r="A9" s="26" t="s">
        <v>6</v>
      </c>
      <c r="B9" s="141" t="str">
        <f>IF(Stammdaten!B9="","",Stammdaten!B9)</f>
        <v/>
      </c>
    </row>
    <row r="10" spans="1:5" ht="15" thickBot="1" x14ac:dyDescent="0.25">
      <c r="A10" s="47"/>
      <c r="B10" s="95"/>
    </row>
    <row r="11" spans="1:5" x14ac:dyDescent="0.2">
      <c r="A11" s="58" t="s">
        <v>52</v>
      </c>
      <c r="B11" s="100">
        <f>IF(Stammdaten!B11="","",Stammdaten!B11)</f>
        <v>2022</v>
      </c>
    </row>
    <row r="12" spans="1:5" ht="15" thickBot="1" x14ac:dyDescent="0.25">
      <c r="A12" s="59" t="s">
        <v>72</v>
      </c>
      <c r="B12" s="133">
        <f>IF(Stammdaten!B12="","",Stammdaten!B12)</f>
        <v>0.378</v>
      </c>
    </row>
    <row r="13" spans="1:5" ht="15" thickBot="1" x14ac:dyDescent="0.25"/>
    <row r="14" spans="1:5" ht="26.25" thickBot="1" x14ac:dyDescent="0.25">
      <c r="A14" s="86" t="s">
        <v>42</v>
      </c>
      <c r="B14" s="180" t="s">
        <v>16</v>
      </c>
      <c r="C14" s="181"/>
      <c r="D14" s="74" t="s">
        <v>59</v>
      </c>
      <c r="E14" s="184" t="s">
        <v>54</v>
      </c>
    </row>
    <row r="15" spans="1:5" ht="63.75" x14ac:dyDescent="0.2">
      <c r="A15" s="72" t="s">
        <v>7</v>
      </c>
      <c r="B15" s="142" t="s">
        <v>8</v>
      </c>
      <c r="C15" s="143" t="s">
        <v>9</v>
      </c>
      <c r="D15" s="73" t="s">
        <v>55</v>
      </c>
      <c r="E15" s="185"/>
    </row>
    <row r="16" spans="1:5" ht="15" thickBot="1" x14ac:dyDescent="0.25">
      <c r="A16" s="33" t="s">
        <v>15</v>
      </c>
      <c r="B16" s="30" t="s">
        <v>11</v>
      </c>
      <c r="C16" s="85" t="s">
        <v>11</v>
      </c>
      <c r="D16" s="85" t="s">
        <v>80</v>
      </c>
      <c r="E16" s="186"/>
    </row>
    <row r="17" spans="1:7" x14ac:dyDescent="0.2">
      <c r="A17" s="79"/>
      <c r="B17" s="129"/>
      <c r="C17" s="144"/>
      <c r="D17" s="12"/>
      <c r="E17" s="96" t="str">
        <f>IF(ISBLANK(A17),"",IFERROR(IF(OR(B17&gt;(Hilfstabelle!$J$2*VLOOKUP(A17,Stammdaten!$A$17:$E$300,5,FALSE)),C17&gt;(Hilfstabelle!$J$2*VLOOKUP(A17,Stammdaten!$A$17:$E$300,5,FALSE))),"Achtung: Füllstand übersteigt die installierte Speicherkapazität.",IF(OR(NOT(ISNUMBER(B17)),NOT(ISNUMBER(C17))),"Fehler: Füllstände fehlen. Bitte ergänzen.",IF(COUNTIF($A$17:$A$299,A17)&gt;1,"Bitte nur eine Eintragung pro Anlagenschlüssel vornehmen",""))),"Fehler"))</f>
        <v/>
      </c>
      <c r="G17" s="102"/>
    </row>
    <row r="18" spans="1:7" x14ac:dyDescent="0.2">
      <c r="A18" s="79"/>
      <c r="B18" s="7"/>
      <c r="C18" s="144"/>
      <c r="D18" s="13"/>
      <c r="E18" s="96" t="str">
        <f>IF(ISBLANK(A18),"",IFERROR(IF(OR(B18&gt;(Hilfstabelle!$J$2*VLOOKUP(A18,Stammdaten!$A$17:$E$300,5,FALSE)),C18&gt;(Hilfstabelle!$J$2*VLOOKUP(A18,Stammdaten!$A$17:$E$300,5,FALSE))),"Achtung: Füllstand übersteigt die installierte Speicherkapazität.",IF(OR(NOT(ISNUMBER(B18)),NOT(ISNUMBER(C18))),"Fehler: Füllstände fehlen. Bitte ergänzen.",IF(COUNTIF($A$17:$A$299,A18)&gt;1,"Bitte nur eine Eintragung pro Anlagenschlüssel vornehmen",""))),"Fehler"))</f>
        <v/>
      </c>
      <c r="G18" s="102"/>
    </row>
    <row r="19" spans="1:7" x14ac:dyDescent="0.2">
      <c r="A19" s="79"/>
      <c r="B19" s="7"/>
      <c r="C19" s="144"/>
      <c r="D19" s="13"/>
      <c r="E19" s="96" t="str">
        <f>IF(ISBLANK(A19),"",IFERROR(IF(OR(B19&gt;(Hilfstabelle!$J$2*VLOOKUP(A19,Stammdaten!$A$17:$E$300,5,FALSE)),C19&gt;(Hilfstabelle!$J$2*VLOOKUP(A19,Stammdaten!$A$17:$E$300,5,FALSE))),"Achtung: Füllstand übersteigt die installierte Speicherkapazität.",IF(OR(NOT(ISNUMBER(B19)),NOT(ISNUMBER(C19))),"Fehler: Füllstände fehlen. Bitte ergänzen.",IF(COUNTIF($A$17:$A$299,A19)&gt;1,"Bitte nur eine Eintragung pro Anlagenschlüssel vornehmen",""))),"Fehler"))</f>
        <v/>
      </c>
      <c r="G19" s="102"/>
    </row>
    <row r="20" spans="1:7" x14ac:dyDescent="0.2">
      <c r="A20" s="79"/>
      <c r="B20" s="7"/>
      <c r="C20" s="144"/>
      <c r="D20" s="13"/>
      <c r="E20" s="96" t="str">
        <f>IF(ISBLANK(A20),"",IFERROR(IF(OR(B20&gt;(Hilfstabelle!$J$2*VLOOKUP(A20,Stammdaten!$A$17:$E$300,5,FALSE)),C20&gt;(Hilfstabelle!$J$2*VLOOKUP(A20,Stammdaten!$A$17:$E$300,5,FALSE))),"Achtung: Füllstand übersteigt die installierte Speicherkapazität.",IF(OR(NOT(ISNUMBER(B20)),NOT(ISNUMBER(C20))),"Fehler: Füllstände fehlen. Bitte ergänzen.",IF(COUNTIF($A$17:$A$299,A20)&gt;1,"Bitte nur eine Eintragung pro Anlagenschlüssel vornehmen",""))),"Fehler"))</f>
        <v/>
      </c>
      <c r="G20" s="102"/>
    </row>
    <row r="21" spans="1:7" x14ac:dyDescent="0.2">
      <c r="A21" s="79"/>
      <c r="B21" s="7"/>
      <c r="C21" s="144"/>
      <c r="D21" s="13"/>
      <c r="E21" s="96" t="str">
        <f>IF(ISBLANK(A21),"",IFERROR(IF(OR(B21&gt;(Hilfstabelle!$J$2*VLOOKUP(A21,Stammdaten!$A$17:$E$300,5,FALSE)),C21&gt;(Hilfstabelle!$J$2*VLOOKUP(A21,Stammdaten!$A$17:$E$300,5,FALSE))),"Achtung: Füllstand übersteigt die installierte Speicherkapazität.",IF(OR(NOT(ISNUMBER(B21)),NOT(ISNUMBER(C21))),"Fehler: Füllstände fehlen. Bitte ergänzen.",IF(COUNTIF($A$17:$A$299,A21)&gt;1,"Bitte nur eine Eintragung pro Anlagenschlüssel vornehmen",""))),"Fehler"))</f>
        <v/>
      </c>
      <c r="G21" s="102"/>
    </row>
    <row r="22" spans="1:7" x14ac:dyDescent="0.2">
      <c r="A22" s="79"/>
      <c r="B22" s="7"/>
      <c r="C22" s="144"/>
      <c r="D22" s="13"/>
      <c r="E22" s="96" t="str">
        <f>IF(ISBLANK(A22),"",IFERROR(IF(OR(B22&gt;(Hilfstabelle!$J$2*VLOOKUP(A22,Stammdaten!$A$17:$E$300,5,FALSE)),C22&gt;(Hilfstabelle!$J$2*VLOOKUP(A22,Stammdaten!$A$17:$E$300,5,FALSE))),"Achtung: Füllstand übersteigt die installierte Speicherkapazität.",IF(OR(NOT(ISNUMBER(B22)),NOT(ISNUMBER(C22))),"Fehler: Füllstände fehlen. Bitte ergänzen.",IF(COUNTIF($A$17:$A$299,A22)&gt;1,"Bitte nur eine Eintragung pro Anlagenschlüssel vornehmen",""))),"Fehler"))</f>
        <v/>
      </c>
      <c r="G22" s="102"/>
    </row>
    <row r="23" spans="1:7" x14ac:dyDescent="0.2">
      <c r="A23" s="79"/>
      <c r="B23" s="7"/>
      <c r="C23" s="144"/>
      <c r="D23" s="13"/>
      <c r="E23" s="96" t="str">
        <f>IF(ISBLANK(A23),"",IFERROR(IF(OR(B23&gt;(Hilfstabelle!$J$2*VLOOKUP(A23,Stammdaten!$A$17:$E$300,5,FALSE)),C23&gt;(Hilfstabelle!$J$2*VLOOKUP(A23,Stammdaten!$A$17:$E$300,5,FALSE))),"Achtung: Füllstand übersteigt die installierte Speicherkapazität.",IF(OR(NOT(ISNUMBER(B23)),NOT(ISNUMBER(C23))),"Fehler: Füllstände fehlen. Bitte ergänzen.",IF(COUNTIF($A$17:$A$299,A23)&gt;1,"Bitte nur eine Eintragung pro Anlagenschlüssel vornehmen",""))),"Fehler"))</f>
        <v/>
      </c>
      <c r="G23" s="102"/>
    </row>
    <row r="24" spans="1:7" x14ac:dyDescent="0.2">
      <c r="A24" s="79"/>
      <c r="B24" s="7"/>
      <c r="C24" s="144"/>
      <c r="D24" s="13"/>
      <c r="E24" s="96" t="str">
        <f>IF(ISBLANK(A24),"",IFERROR(IF(OR(B24&gt;(Hilfstabelle!$J$2*VLOOKUP(A24,Stammdaten!$A$17:$E$300,5,FALSE)),C24&gt;(Hilfstabelle!$J$2*VLOOKUP(A24,Stammdaten!$A$17:$E$300,5,FALSE))),"Achtung: Füllstand übersteigt die installierte Speicherkapazität.",IF(OR(NOT(ISNUMBER(B24)),NOT(ISNUMBER(C24))),"Fehler: Füllstände fehlen. Bitte ergänzen.",IF(COUNTIF($A$17:$A$299,A24)&gt;1,"Bitte nur eine Eintragung pro Anlagenschlüssel vornehmen",""))),"Fehler"))</f>
        <v/>
      </c>
      <c r="G24" s="102"/>
    </row>
    <row r="25" spans="1:7" x14ac:dyDescent="0.2">
      <c r="A25" s="79"/>
      <c r="B25" s="7"/>
      <c r="C25" s="144"/>
      <c r="D25" s="13"/>
      <c r="E25" s="96" t="str">
        <f>IF(ISBLANK(A25),"",IFERROR(IF(OR(B25&gt;(Hilfstabelle!$J$2*VLOOKUP(A25,Stammdaten!$A$17:$E$300,5,FALSE)),C25&gt;(Hilfstabelle!$J$2*VLOOKUP(A25,Stammdaten!$A$17:$E$300,5,FALSE))),"Achtung: Füllstand übersteigt die installierte Speicherkapazität.",IF(OR(NOT(ISNUMBER(B25)),NOT(ISNUMBER(C25))),"Fehler: Füllstände fehlen. Bitte ergänzen.",IF(COUNTIF($A$17:$A$299,A25)&gt;1,"Bitte nur eine Eintragung pro Anlagenschlüssel vornehmen",""))),"Fehler"))</f>
        <v/>
      </c>
      <c r="G25" s="102"/>
    </row>
    <row r="26" spans="1:7" x14ac:dyDescent="0.2">
      <c r="A26" s="79"/>
      <c r="B26" s="7"/>
      <c r="C26" s="144"/>
      <c r="D26" s="13"/>
      <c r="E26" s="96" t="str">
        <f>IF(ISBLANK(A26),"",IFERROR(IF(OR(B26&gt;(Hilfstabelle!$J$2*VLOOKUP(A26,Stammdaten!$A$17:$E$300,5,FALSE)),C26&gt;(Hilfstabelle!$J$2*VLOOKUP(A26,Stammdaten!$A$17:$E$300,5,FALSE))),"Achtung: Füllstand übersteigt die installierte Speicherkapazität.",IF(OR(NOT(ISNUMBER(B26)),NOT(ISNUMBER(C26))),"Fehler: Füllstände fehlen. Bitte ergänzen.",IF(COUNTIF($A$17:$A$299,A26)&gt;1,"Bitte nur eine Eintragung pro Anlagenschlüssel vornehmen",""))),"Fehler"))</f>
        <v/>
      </c>
      <c r="G26" s="102"/>
    </row>
    <row r="27" spans="1:7" x14ac:dyDescent="0.2">
      <c r="A27" s="79"/>
      <c r="B27" s="7"/>
      <c r="C27" s="144"/>
      <c r="D27" s="13"/>
      <c r="E27" s="96" t="str">
        <f>IF(ISBLANK(A27),"",IFERROR(IF(OR(B27&gt;(Hilfstabelle!$J$2*VLOOKUP(A27,Stammdaten!$A$17:$E$300,5,FALSE)),C27&gt;(Hilfstabelle!$J$2*VLOOKUP(A27,Stammdaten!$A$17:$E$300,5,FALSE))),"Achtung: Füllstand übersteigt die installierte Speicherkapazität.",IF(OR(NOT(ISNUMBER(B27)),NOT(ISNUMBER(C27))),"Fehler: Füllstände fehlen. Bitte ergänzen.",IF(COUNTIF($A$17:$A$299,A27)&gt;1,"Bitte nur eine Eintragung pro Anlagenschlüssel vornehmen",""))),"Fehler"))</f>
        <v/>
      </c>
      <c r="G27" s="102"/>
    </row>
    <row r="28" spans="1:7" x14ac:dyDescent="0.2">
      <c r="A28" s="79"/>
      <c r="B28" s="7"/>
      <c r="C28" s="144"/>
      <c r="D28" s="13"/>
      <c r="E28" s="96" t="str">
        <f>IF(ISBLANK(A28),"",IFERROR(IF(OR(B28&gt;(Hilfstabelle!$J$2*VLOOKUP(A28,Stammdaten!$A$17:$E$300,5,FALSE)),C28&gt;(Hilfstabelle!$J$2*VLOOKUP(A28,Stammdaten!$A$17:$E$300,5,FALSE))),"Achtung: Füllstand übersteigt die installierte Speicherkapazität.",IF(OR(NOT(ISNUMBER(B28)),NOT(ISNUMBER(C28))),"Fehler: Füllstände fehlen. Bitte ergänzen.",IF(COUNTIF($A$17:$A$299,A28)&gt;1,"Bitte nur eine Eintragung pro Anlagenschlüssel vornehmen",""))),"Fehler"))</f>
        <v/>
      </c>
      <c r="G28" s="102"/>
    </row>
    <row r="29" spans="1:7" x14ac:dyDescent="0.2">
      <c r="A29" s="83"/>
      <c r="B29" s="7"/>
      <c r="C29" s="144"/>
      <c r="D29" s="13"/>
      <c r="E29" s="96" t="str">
        <f>IF(ISBLANK(A29),"",IFERROR(IF(OR(B29&gt;(Hilfstabelle!$J$2*VLOOKUP(A29,Stammdaten!$A$17:$E$300,5,FALSE)),C29&gt;(Hilfstabelle!$J$2*VLOOKUP(A29,Stammdaten!$A$17:$E$300,5,FALSE))),"Achtung: Füllstand übersteigt die installierte Speicherkapazität.",IF(OR(NOT(ISNUMBER(B29)),NOT(ISNUMBER(C29))),"Fehler: Füllstände fehlen. Bitte ergänzen.",IF(COUNTIF($A$17:$A$299,A29)&gt;1,"Bitte nur eine Eintragung pro Anlagenschlüssel vornehmen",""))),"Fehler"))</f>
        <v/>
      </c>
    </row>
    <row r="30" spans="1:7" x14ac:dyDescent="0.2">
      <c r="A30" s="83"/>
      <c r="B30" s="7"/>
      <c r="C30" s="144"/>
      <c r="D30" s="13"/>
      <c r="E30" s="96" t="str">
        <f>IF(ISBLANK(A30),"",IFERROR(IF(OR(B30&gt;(Hilfstabelle!$J$2*VLOOKUP(A30,Stammdaten!$A$17:$E$300,5,FALSE)),C30&gt;(Hilfstabelle!$J$2*VLOOKUP(A30,Stammdaten!$A$17:$E$300,5,FALSE))),"Achtung: Füllstand übersteigt die installierte Speicherkapazität.",IF(OR(NOT(ISNUMBER(B30)),NOT(ISNUMBER(C30))),"Fehler: Füllstände fehlen. Bitte ergänzen.",IF(COUNTIF($A$17:$A$299,A30)&gt;1,"Bitte nur eine Eintragung pro Anlagenschlüssel vornehmen",""))),"Fehler"))</f>
        <v/>
      </c>
    </row>
    <row r="31" spans="1:7" x14ac:dyDescent="0.2">
      <c r="A31" s="83"/>
      <c r="B31" s="7"/>
      <c r="C31" s="144"/>
      <c r="D31" s="13"/>
      <c r="E31" s="96" t="str">
        <f>IF(ISBLANK(A31),"",IFERROR(IF(OR(B31&gt;(Hilfstabelle!$J$2*VLOOKUP(A31,Stammdaten!$A$17:$E$300,5,FALSE)),C31&gt;(Hilfstabelle!$J$2*VLOOKUP(A31,Stammdaten!$A$17:$E$300,5,FALSE))),"Achtung: Füllstand übersteigt die installierte Speicherkapazität.",IF(OR(NOT(ISNUMBER(B31)),NOT(ISNUMBER(C31))),"Fehler: Füllstände fehlen. Bitte ergänzen.",IF(COUNTIF($A$17:$A$299,A31)&gt;1,"Bitte nur eine Eintragung pro Anlagenschlüssel vornehmen",""))),"Fehler"))</f>
        <v/>
      </c>
    </row>
    <row r="32" spans="1:7" x14ac:dyDescent="0.2">
      <c r="A32" s="83"/>
      <c r="B32" s="7"/>
      <c r="C32" s="144"/>
      <c r="D32" s="13"/>
      <c r="E32" s="96" t="str">
        <f>IF(ISBLANK(A32),"",IFERROR(IF(OR(B32&gt;(Hilfstabelle!$J$2*VLOOKUP(A32,Stammdaten!$A$17:$E$300,5,FALSE)),C32&gt;(Hilfstabelle!$J$2*VLOOKUP(A32,Stammdaten!$A$17:$E$300,5,FALSE))),"Achtung: Füllstand übersteigt die installierte Speicherkapazität.",IF(OR(NOT(ISNUMBER(B32)),NOT(ISNUMBER(C32))),"Fehler: Füllstände fehlen. Bitte ergänzen.",IF(COUNTIF($A$17:$A$299,A32)&gt;1,"Bitte nur eine Eintragung pro Anlagenschlüssel vornehmen",""))),"Fehler"))</f>
        <v/>
      </c>
    </row>
    <row r="33" spans="1:5" x14ac:dyDescent="0.2">
      <c r="A33" s="83"/>
      <c r="B33" s="7"/>
      <c r="C33" s="144"/>
      <c r="D33" s="13"/>
      <c r="E33" s="96" t="str">
        <f>IF(ISBLANK(A33),"",IFERROR(IF(OR(B33&gt;(Hilfstabelle!$J$2*VLOOKUP(A33,Stammdaten!$A$17:$E$300,5,FALSE)),C33&gt;(Hilfstabelle!$J$2*VLOOKUP(A33,Stammdaten!$A$17:$E$300,5,FALSE))),"Achtung: Füllstand übersteigt die installierte Speicherkapazität.",IF(OR(NOT(ISNUMBER(B33)),NOT(ISNUMBER(C33))),"Fehler: Füllstände fehlen. Bitte ergänzen.",IF(COUNTIF($A$17:$A$299,A33)&gt;1,"Bitte nur eine Eintragung pro Anlagenschlüssel vornehmen",""))),"Fehler"))</f>
        <v/>
      </c>
    </row>
    <row r="34" spans="1:5" x14ac:dyDescent="0.2">
      <c r="A34" s="83"/>
      <c r="B34" s="7"/>
      <c r="C34" s="144"/>
      <c r="D34" s="13"/>
      <c r="E34" s="96" t="str">
        <f>IF(ISBLANK(A34),"",IFERROR(IF(OR(B34&gt;(Hilfstabelle!$J$2*VLOOKUP(A34,Stammdaten!$A$17:$E$300,5,FALSE)),C34&gt;(Hilfstabelle!$J$2*VLOOKUP(A34,Stammdaten!$A$17:$E$300,5,FALSE))),"Achtung: Füllstand übersteigt die installierte Speicherkapazität.",IF(OR(NOT(ISNUMBER(B34)),NOT(ISNUMBER(C34))),"Fehler: Füllstände fehlen. Bitte ergänzen.",IF(COUNTIF($A$17:$A$299,A34)&gt;1,"Bitte nur eine Eintragung pro Anlagenschlüssel vornehmen",""))),"Fehler"))</f>
        <v/>
      </c>
    </row>
    <row r="35" spans="1:5" x14ac:dyDescent="0.2">
      <c r="A35" s="83"/>
      <c r="B35" s="7"/>
      <c r="C35" s="144"/>
      <c r="D35" s="13"/>
      <c r="E35" s="96" t="str">
        <f>IF(ISBLANK(A35),"",IFERROR(IF(OR(B35&gt;(Hilfstabelle!$J$2*VLOOKUP(A35,Stammdaten!$A$17:$E$300,5,FALSE)),C35&gt;(Hilfstabelle!$J$2*VLOOKUP(A35,Stammdaten!$A$17:$E$300,5,FALSE))),"Achtung: Füllstand übersteigt die installierte Speicherkapazität.",IF(OR(NOT(ISNUMBER(B35)),NOT(ISNUMBER(C35))),"Fehler: Füllstände fehlen. Bitte ergänzen.",IF(COUNTIF($A$17:$A$299,A35)&gt;1,"Bitte nur eine Eintragung pro Anlagenschlüssel vornehmen",""))),"Fehler"))</f>
        <v/>
      </c>
    </row>
    <row r="36" spans="1:5" x14ac:dyDescent="0.2">
      <c r="A36" s="83"/>
      <c r="B36" s="7"/>
      <c r="C36" s="144"/>
      <c r="D36" s="13"/>
      <c r="E36" s="96" t="str">
        <f>IF(ISBLANK(A36),"",IFERROR(IF(OR(B36&gt;(Hilfstabelle!$J$2*VLOOKUP(A36,Stammdaten!$A$17:$E$300,5,FALSE)),C36&gt;(Hilfstabelle!$J$2*VLOOKUP(A36,Stammdaten!$A$17:$E$300,5,FALSE))),"Achtung: Füllstand übersteigt die installierte Speicherkapazität.",IF(OR(NOT(ISNUMBER(B36)),NOT(ISNUMBER(C36))),"Fehler: Füllstände fehlen. Bitte ergänzen.",IF(COUNTIF($A$17:$A$299,A36)&gt;1,"Bitte nur eine Eintragung pro Anlagenschlüssel vornehmen",""))),"Fehler"))</f>
        <v/>
      </c>
    </row>
    <row r="37" spans="1:5" x14ac:dyDescent="0.2">
      <c r="A37" s="83"/>
      <c r="B37" s="7"/>
      <c r="C37" s="144"/>
      <c r="D37" s="13"/>
      <c r="E37" s="96" t="str">
        <f>IF(ISBLANK(A37),"",IFERROR(IF(OR(B37&gt;(Hilfstabelle!$J$2*VLOOKUP(A37,Stammdaten!$A$17:$E$300,5,FALSE)),C37&gt;(Hilfstabelle!$J$2*VLOOKUP(A37,Stammdaten!$A$17:$E$300,5,FALSE))),"Achtung: Füllstand übersteigt die installierte Speicherkapazität.",IF(OR(NOT(ISNUMBER(B37)),NOT(ISNUMBER(C37))),"Fehler: Füllstände fehlen. Bitte ergänzen.",IF(COUNTIF($A$17:$A$299,A37)&gt;1,"Bitte nur eine Eintragung pro Anlagenschlüssel vornehmen",""))),"Fehler"))</f>
        <v/>
      </c>
    </row>
    <row r="38" spans="1:5" x14ac:dyDescent="0.2">
      <c r="A38" s="83"/>
      <c r="B38" s="7"/>
      <c r="C38" s="144"/>
      <c r="D38" s="13"/>
      <c r="E38" s="96" t="str">
        <f>IF(ISBLANK(A38),"",IFERROR(IF(OR(B38&gt;(Hilfstabelle!$J$2*VLOOKUP(A38,Stammdaten!$A$17:$E$300,5,FALSE)),C38&gt;(Hilfstabelle!$J$2*VLOOKUP(A38,Stammdaten!$A$17:$E$300,5,FALSE))),"Achtung: Füllstand übersteigt die installierte Speicherkapazität.",IF(OR(NOT(ISNUMBER(B38)),NOT(ISNUMBER(C38))),"Fehler: Füllstände fehlen. Bitte ergänzen.",IF(COUNTIF($A$17:$A$299,A38)&gt;1,"Bitte nur eine Eintragung pro Anlagenschlüssel vornehmen",""))),"Fehler"))</f>
        <v/>
      </c>
    </row>
    <row r="39" spans="1:5" x14ac:dyDescent="0.2">
      <c r="A39" s="83"/>
      <c r="B39" s="7"/>
      <c r="C39" s="144"/>
      <c r="D39" s="13"/>
      <c r="E39" s="96" t="str">
        <f>IF(ISBLANK(A39),"",IFERROR(IF(OR(B39&gt;(Hilfstabelle!$J$2*VLOOKUP(A39,Stammdaten!$A$17:$E$300,5,FALSE)),C39&gt;(Hilfstabelle!$J$2*VLOOKUP(A39,Stammdaten!$A$17:$E$300,5,FALSE))),"Achtung: Füllstand übersteigt die installierte Speicherkapazität.",IF(OR(NOT(ISNUMBER(B39)),NOT(ISNUMBER(C39))),"Fehler: Füllstände fehlen. Bitte ergänzen.",IF(COUNTIF($A$17:$A$299,A39)&gt;1,"Bitte nur eine Eintragung pro Anlagenschlüssel vornehmen",""))),"Fehler"))</f>
        <v/>
      </c>
    </row>
    <row r="40" spans="1:5" x14ac:dyDescent="0.2">
      <c r="A40" s="83"/>
      <c r="B40" s="7"/>
      <c r="C40" s="144"/>
      <c r="D40" s="13"/>
      <c r="E40" s="96" t="str">
        <f>IF(ISBLANK(A40),"",IFERROR(IF(OR(B40&gt;(Hilfstabelle!$J$2*VLOOKUP(A40,Stammdaten!$A$17:$E$300,5,FALSE)),C40&gt;(Hilfstabelle!$J$2*VLOOKUP(A40,Stammdaten!$A$17:$E$300,5,FALSE))),"Achtung: Füllstand übersteigt die installierte Speicherkapazität.",IF(OR(NOT(ISNUMBER(B40)),NOT(ISNUMBER(C40))),"Fehler: Füllstände fehlen. Bitte ergänzen.",IF(COUNTIF($A$17:$A$299,A40)&gt;1,"Bitte nur eine Eintragung pro Anlagenschlüssel vornehmen",""))),"Fehler"))</f>
        <v/>
      </c>
    </row>
    <row r="41" spans="1:5" x14ac:dyDescent="0.2">
      <c r="A41" s="83"/>
      <c r="B41" s="7"/>
      <c r="C41" s="144"/>
      <c r="D41" s="13"/>
      <c r="E41" s="96" t="str">
        <f>IF(ISBLANK(A41),"",IFERROR(IF(OR(B41&gt;(Hilfstabelle!$J$2*VLOOKUP(A41,Stammdaten!$A$17:$E$300,5,FALSE)),C41&gt;(Hilfstabelle!$J$2*VLOOKUP(A41,Stammdaten!$A$17:$E$300,5,FALSE))),"Achtung: Füllstand übersteigt die installierte Speicherkapazität.",IF(OR(NOT(ISNUMBER(B41)),NOT(ISNUMBER(C41))),"Fehler: Füllstände fehlen. Bitte ergänzen.",IF(COUNTIF($A$17:$A$299,A41)&gt;1,"Bitte nur eine Eintragung pro Anlagenschlüssel vornehmen",""))),"Fehler"))</f>
        <v/>
      </c>
    </row>
    <row r="42" spans="1:5" x14ac:dyDescent="0.2">
      <c r="A42" s="83"/>
      <c r="B42" s="7"/>
      <c r="C42" s="144"/>
      <c r="D42" s="13"/>
      <c r="E42" s="96" t="str">
        <f>IF(ISBLANK(A42),"",IFERROR(IF(OR(B42&gt;(Hilfstabelle!$J$2*VLOOKUP(A42,Stammdaten!$A$17:$E$300,5,FALSE)),C42&gt;(Hilfstabelle!$J$2*VLOOKUP(A42,Stammdaten!$A$17:$E$300,5,FALSE))),"Achtung: Füllstand übersteigt die installierte Speicherkapazität.",IF(OR(NOT(ISNUMBER(B42)),NOT(ISNUMBER(C42))),"Fehler: Füllstände fehlen. Bitte ergänzen.",IF(COUNTIF($A$17:$A$299,A42)&gt;1,"Bitte nur eine Eintragung pro Anlagenschlüssel vornehmen",""))),"Fehler"))</f>
        <v/>
      </c>
    </row>
    <row r="43" spans="1:5" x14ac:dyDescent="0.2">
      <c r="A43" s="83"/>
      <c r="B43" s="7"/>
      <c r="C43" s="144"/>
      <c r="D43" s="13"/>
      <c r="E43" s="96" t="str">
        <f>IF(ISBLANK(A43),"",IFERROR(IF(OR(B43&gt;(Hilfstabelle!$J$2*VLOOKUP(A43,Stammdaten!$A$17:$E$300,5,FALSE)),C43&gt;(Hilfstabelle!$J$2*VLOOKUP(A43,Stammdaten!$A$17:$E$300,5,FALSE))),"Achtung: Füllstand übersteigt die installierte Speicherkapazität.",IF(OR(NOT(ISNUMBER(B43)),NOT(ISNUMBER(C43))),"Fehler: Füllstände fehlen. Bitte ergänzen.",IF(COUNTIF($A$17:$A$299,A43)&gt;1,"Bitte nur eine Eintragung pro Anlagenschlüssel vornehmen",""))),"Fehler"))</f>
        <v/>
      </c>
    </row>
    <row r="44" spans="1:5" x14ac:dyDescent="0.2">
      <c r="A44" s="83"/>
      <c r="B44" s="7"/>
      <c r="C44" s="144"/>
      <c r="D44" s="13"/>
      <c r="E44" s="96" t="str">
        <f>IF(ISBLANK(A44),"",IFERROR(IF(OR(B44&gt;(Hilfstabelle!$J$2*VLOOKUP(A44,Stammdaten!$A$17:$E$300,5,FALSE)),C44&gt;(Hilfstabelle!$J$2*VLOOKUP(A44,Stammdaten!$A$17:$E$300,5,FALSE))),"Achtung: Füllstand übersteigt die installierte Speicherkapazität.",IF(OR(NOT(ISNUMBER(B44)),NOT(ISNUMBER(C44))),"Fehler: Füllstände fehlen. Bitte ergänzen.",IF(COUNTIF($A$17:$A$299,A44)&gt;1,"Bitte nur eine Eintragung pro Anlagenschlüssel vornehmen",""))),"Fehler"))</f>
        <v/>
      </c>
    </row>
    <row r="45" spans="1:5" x14ac:dyDescent="0.2">
      <c r="A45" s="83"/>
      <c r="B45" s="7"/>
      <c r="C45" s="144"/>
      <c r="D45" s="13"/>
      <c r="E45" s="96" t="str">
        <f>IF(ISBLANK(A45),"",IFERROR(IF(OR(B45&gt;(Hilfstabelle!$J$2*VLOOKUP(A45,Stammdaten!$A$17:$E$300,5,FALSE)),C45&gt;(Hilfstabelle!$J$2*VLOOKUP(A45,Stammdaten!$A$17:$E$300,5,FALSE))),"Achtung: Füllstand übersteigt die installierte Speicherkapazität.",IF(OR(NOT(ISNUMBER(B45)),NOT(ISNUMBER(C45))),"Fehler: Füllstände fehlen. Bitte ergänzen.",IF(COUNTIF($A$17:$A$299,A45)&gt;1,"Bitte nur eine Eintragung pro Anlagenschlüssel vornehmen",""))),"Fehler"))</f>
        <v/>
      </c>
    </row>
    <row r="46" spans="1:5" x14ac:dyDescent="0.2">
      <c r="A46" s="83"/>
      <c r="B46" s="7"/>
      <c r="C46" s="144"/>
      <c r="D46" s="13"/>
      <c r="E46" s="96" t="str">
        <f>IF(ISBLANK(A46),"",IFERROR(IF(OR(B46&gt;(Hilfstabelle!$J$2*VLOOKUP(A46,Stammdaten!$A$17:$E$300,5,FALSE)),C46&gt;(Hilfstabelle!$J$2*VLOOKUP(A46,Stammdaten!$A$17:$E$300,5,FALSE))),"Achtung: Füllstand übersteigt die installierte Speicherkapazität.",IF(OR(NOT(ISNUMBER(B46)),NOT(ISNUMBER(C46))),"Fehler: Füllstände fehlen. Bitte ergänzen.",IF(COUNTIF($A$17:$A$299,A46)&gt;1,"Bitte nur eine Eintragung pro Anlagenschlüssel vornehmen",""))),"Fehler"))</f>
        <v/>
      </c>
    </row>
    <row r="47" spans="1:5" x14ac:dyDescent="0.2">
      <c r="A47" s="83"/>
      <c r="B47" s="7"/>
      <c r="C47" s="144"/>
      <c r="D47" s="13"/>
      <c r="E47" s="96" t="str">
        <f>IF(ISBLANK(A47),"",IFERROR(IF(OR(B47&gt;(Hilfstabelle!$J$2*VLOOKUP(A47,Stammdaten!$A$17:$E$300,5,FALSE)),C47&gt;(Hilfstabelle!$J$2*VLOOKUP(A47,Stammdaten!$A$17:$E$300,5,FALSE))),"Achtung: Füllstand übersteigt die installierte Speicherkapazität.",IF(OR(NOT(ISNUMBER(B47)),NOT(ISNUMBER(C47))),"Fehler: Füllstände fehlen. Bitte ergänzen.",IF(COUNTIF($A$17:$A$299,A47)&gt;1,"Bitte nur eine Eintragung pro Anlagenschlüssel vornehmen",""))),"Fehler"))</f>
        <v/>
      </c>
    </row>
    <row r="48" spans="1:5" x14ac:dyDescent="0.2">
      <c r="A48" s="83"/>
      <c r="B48" s="7"/>
      <c r="C48" s="144"/>
      <c r="D48" s="13"/>
      <c r="E48" s="96" t="str">
        <f>IF(ISBLANK(A48),"",IFERROR(IF(OR(B48&gt;(Hilfstabelle!$J$2*VLOOKUP(A48,Stammdaten!$A$17:$E$300,5,FALSE)),C48&gt;(Hilfstabelle!$J$2*VLOOKUP(A48,Stammdaten!$A$17:$E$300,5,FALSE))),"Achtung: Füllstand übersteigt die installierte Speicherkapazität.",IF(OR(NOT(ISNUMBER(B48)),NOT(ISNUMBER(C48))),"Fehler: Füllstände fehlen. Bitte ergänzen.",IF(COUNTIF($A$17:$A$299,A48)&gt;1,"Bitte nur eine Eintragung pro Anlagenschlüssel vornehmen",""))),"Fehler"))</f>
        <v/>
      </c>
    </row>
    <row r="49" spans="1:5" x14ac:dyDescent="0.2">
      <c r="A49" s="83"/>
      <c r="B49" s="7"/>
      <c r="C49" s="144"/>
      <c r="D49" s="13"/>
      <c r="E49" s="96" t="str">
        <f>IF(ISBLANK(A49),"",IFERROR(IF(OR(B49&gt;(Hilfstabelle!$J$2*VLOOKUP(A49,Stammdaten!$A$17:$E$300,5,FALSE)),C49&gt;(Hilfstabelle!$J$2*VLOOKUP(A49,Stammdaten!$A$17:$E$300,5,FALSE))),"Achtung: Füllstand übersteigt die installierte Speicherkapazität.",IF(OR(NOT(ISNUMBER(B49)),NOT(ISNUMBER(C49))),"Fehler: Füllstände fehlen. Bitte ergänzen.",IF(COUNTIF($A$17:$A$299,A49)&gt;1,"Bitte nur eine Eintragung pro Anlagenschlüssel vornehmen",""))),"Fehler"))</f>
        <v/>
      </c>
    </row>
    <row r="50" spans="1:5" x14ac:dyDescent="0.2">
      <c r="A50" s="83"/>
      <c r="B50" s="7"/>
      <c r="C50" s="144"/>
      <c r="D50" s="13"/>
      <c r="E50" s="96" t="str">
        <f>IF(ISBLANK(A50),"",IFERROR(IF(OR(B50&gt;(Hilfstabelle!$J$2*VLOOKUP(A50,Stammdaten!$A$17:$E$300,5,FALSE)),C50&gt;(Hilfstabelle!$J$2*VLOOKUP(A50,Stammdaten!$A$17:$E$300,5,FALSE))),"Achtung: Füllstand übersteigt die installierte Speicherkapazität.",IF(OR(NOT(ISNUMBER(B50)),NOT(ISNUMBER(C50))),"Fehler: Füllstände fehlen. Bitte ergänzen.",IF(COUNTIF($A$17:$A$299,A50)&gt;1,"Bitte nur eine Eintragung pro Anlagenschlüssel vornehmen",""))),"Fehler"))</f>
        <v/>
      </c>
    </row>
    <row r="51" spans="1:5" x14ac:dyDescent="0.2">
      <c r="A51" s="83"/>
      <c r="B51" s="7"/>
      <c r="C51" s="144"/>
      <c r="D51" s="13"/>
      <c r="E51" s="96" t="str">
        <f>IF(ISBLANK(A51),"",IFERROR(IF(OR(B51&gt;(Hilfstabelle!$J$2*VLOOKUP(A51,Stammdaten!$A$17:$E$300,5,FALSE)),C51&gt;(Hilfstabelle!$J$2*VLOOKUP(A51,Stammdaten!$A$17:$E$300,5,FALSE))),"Achtung: Füllstand übersteigt die installierte Speicherkapazität.",IF(OR(NOT(ISNUMBER(B51)),NOT(ISNUMBER(C51))),"Fehler: Füllstände fehlen. Bitte ergänzen.",IF(COUNTIF($A$17:$A$299,A51)&gt;1,"Bitte nur eine Eintragung pro Anlagenschlüssel vornehmen",""))),"Fehler"))</f>
        <v/>
      </c>
    </row>
    <row r="52" spans="1:5" x14ac:dyDescent="0.2">
      <c r="A52" s="83"/>
      <c r="B52" s="7"/>
      <c r="C52" s="144"/>
      <c r="D52" s="13"/>
      <c r="E52" s="96" t="str">
        <f>IF(ISBLANK(A52),"",IFERROR(IF(OR(B52&gt;(Hilfstabelle!$J$2*VLOOKUP(A52,Stammdaten!$A$17:$E$300,5,FALSE)),C52&gt;(Hilfstabelle!$J$2*VLOOKUP(A52,Stammdaten!$A$17:$E$300,5,FALSE))),"Achtung: Füllstand übersteigt die installierte Speicherkapazität.",IF(OR(NOT(ISNUMBER(B52)),NOT(ISNUMBER(C52))),"Fehler: Füllstände fehlen. Bitte ergänzen.",IF(COUNTIF($A$17:$A$299,A52)&gt;1,"Bitte nur eine Eintragung pro Anlagenschlüssel vornehmen",""))),"Fehler"))</f>
        <v/>
      </c>
    </row>
    <row r="53" spans="1:5" x14ac:dyDescent="0.2">
      <c r="A53" s="83"/>
      <c r="B53" s="7"/>
      <c r="C53" s="144"/>
      <c r="D53" s="13"/>
      <c r="E53" s="96" t="str">
        <f>IF(ISBLANK(A53),"",IFERROR(IF(OR(B53&gt;(Hilfstabelle!$J$2*VLOOKUP(A53,Stammdaten!$A$17:$E$300,5,FALSE)),C53&gt;(Hilfstabelle!$J$2*VLOOKUP(A53,Stammdaten!$A$17:$E$300,5,FALSE))),"Achtung: Füllstand übersteigt die installierte Speicherkapazität.",IF(OR(NOT(ISNUMBER(B53)),NOT(ISNUMBER(C53))),"Fehler: Füllstände fehlen. Bitte ergänzen.",IF(COUNTIF($A$17:$A$299,A53)&gt;1,"Bitte nur eine Eintragung pro Anlagenschlüssel vornehmen",""))),"Fehler"))</f>
        <v/>
      </c>
    </row>
    <row r="54" spans="1:5" x14ac:dyDescent="0.2">
      <c r="A54" s="83"/>
      <c r="B54" s="7"/>
      <c r="C54" s="144"/>
      <c r="D54" s="13"/>
      <c r="E54" s="96" t="str">
        <f>IF(ISBLANK(A54),"",IFERROR(IF(OR(B54&gt;(Hilfstabelle!$J$2*VLOOKUP(A54,Stammdaten!$A$17:$E$300,5,FALSE)),C54&gt;(Hilfstabelle!$J$2*VLOOKUP(A54,Stammdaten!$A$17:$E$300,5,FALSE))),"Achtung: Füllstand übersteigt die installierte Speicherkapazität.",IF(OR(NOT(ISNUMBER(B54)),NOT(ISNUMBER(C54))),"Fehler: Füllstände fehlen. Bitte ergänzen.",IF(COUNTIF($A$17:$A$299,A54)&gt;1,"Bitte nur eine Eintragung pro Anlagenschlüssel vornehmen",""))),"Fehler"))</f>
        <v/>
      </c>
    </row>
    <row r="55" spans="1:5" x14ac:dyDescent="0.2">
      <c r="A55" s="83"/>
      <c r="B55" s="7"/>
      <c r="C55" s="144"/>
      <c r="D55" s="13"/>
      <c r="E55" s="96" t="str">
        <f>IF(ISBLANK(A55),"",IFERROR(IF(OR(B55&gt;(Hilfstabelle!$J$2*VLOOKUP(A55,Stammdaten!$A$17:$E$300,5,FALSE)),C55&gt;(Hilfstabelle!$J$2*VLOOKUP(A55,Stammdaten!$A$17:$E$300,5,FALSE))),"Achtung: Füllstand übersteigt die installierte Speicherkapazität.",IF(OR(NOT(ISNUMBER(B55)),NOT(ISNUMBER(C55))),"Fehler: Füllstände fehlen. Bitte ergänzen.",IF(COUNTIF($A$17:$A$299,A55)&gt;1,"Bitte nur eine Eintragung pro Anlagenschlüssel vornehmen",""))),"Fehler"))</f>
        <v/>
      </c>
    </row>
    <row r="56" spans="1:5" x14ac:dyDescent="0.2">
      <c r="A56" s="83"/>
      <c r="B56" s="7"/>
      <c r="C56" s="144"/>
      <c r="D56" s="13"/>
      <c r="E56" s="96" t="str">
        <f>IF(ISBLANK(A56),"",IFERROR(IF(OR(B56&gt;(Hilfstabelle!$J$2*VLOOKUP(A56,Stammdaten!$A$17:$E$300,5,FALSE)),C56&gt;(Hilfstabelle!$J$2*VLOOKUP(A56,Stammdaten!$A$17:$E$300,5,FALSE))),"Achtung: Füllstand übersteigt die installierte Speicherkapazität.",IF(OR(NOT(ISNUMBER(B56)),NOT(ISNUMBER(C56))),"Fehler: Füllstände fehlen. Bitte ergänzen.",IF(COUNTIF($A$17:$A$299,A56)&gt;1,"Bitte nur eine Eintragung pro Anlagenschlüssel vornehmen",""))),"Fehler"))</f>
        <v/>
      </c>
    </row>
    <row r="57" spans="1:5" x14ac:dyDescent="0.2">
      <c r="A57" s="83"/>
      <c r="B57" s="7"/>
      <c r="C57" s="144"/>
      <c r="D57" s="13"/>
      <c r="E57" s="96" t="str">
        <f>IF(ISBLANK(A57),"",IFERROR(IF(OR(B57&gt;(Hilfstabelle!$J$2*VLOOKUP(A57,Stammdaten!$A$17:$E$300,5,FALSE)),C57&gt;(Hilfstabelle!$J$2*VLOOKUP(A57,Stammdaten!$A$17:$E$300,5,FALSE))),"Achtung: Füllstand übersteigt die installierte Speicherkapazität.",IF(OR(NOT(ISNUMBER(B57)),NOT(ISNUMBER(C57))),"Fehler: Füllstände fehlen. Bitte ergänzen.",IF(COUNTIF($A$17:$A$299,A57)&gt;1,"Bitte nur eine Eintragung pro Anlagenschlüssel vornehmen",""))),"Fehler"))</f>
        <v/>
      </c>
    </row>
    <row r="58" spans="1:5" x14ac:dyDescent="0.2">
      <c r="A58" s="83"/>
      <c r="B58" s="7"/>
      <c r="C58" s="144"/>
      <c r="D58" s="13"/>
      <c r="E58" s="96" t="str">
        <f>IF(ISBLANK(A58),"",IFERROR(IF(OR(B58&gt;(Hilfstabelle!$J$2*VLOOKUP(A58,Stammdaten!$A$17:$E$300,5,FALSE)),C58&gt;(Hilfstabelle!$J$2*VLOOKUP(A58,Stammdaten!$A$17:$E$300,5,FALSE))),"Achtung: Füllstand übersteigt die installierte Speicherkapazität.",IF(OR(NOT(ISNUMBER(B58)),NOT(ISNUMBER(C58))),"Fehler: Füllstände fehlen. Bitte ergänzen.",IF(COUNTIF($A$17:$A$299,A58)&gt;1,"Bitte nur eine Eintragung pro Anlagenschlüssel vornehmen",""))),"Fehler"))</f>
        <v/>
      </c>
    </row>
    <row r="59" spans="1:5" x14ac:dyDescent="0.2">
      <c r="A59" s="83"/>
      <c r="B59" s="7"/>
      <c r="C59" s="144"/>
      <c r="D59" s="13"/>
      <c r="E59" s="96" t="str">
        <f>IF(ISBLANK(A59),"",IFERROR(IF(OR(B59&gt;(Hilfstabelle!$J$2*VLOOKUP(A59,Stammdaten!$A$17:$E$300,5,FALSE)),C59&gt;(Hilfstabelle!$J$2*VLOOKUP(A59,Stammdaten!$A$17:$E$300,5,FALSE))),"Achtung: Füllstand übersteigt die installierte Speicherkapazität.",IF(OR(NOT(ISNUMBER(B59)),NOT(ISNUMBER(C59))),"Fehler: Füllstände fehlen. Bitte ergänzen.",IF(COUNTIF($A$17:$A$299,A59)&gt;1,"Bitte nur eine Eintragung pro Anlagenschlüssel vornehmen",""))),"Fehler"))</f>
        <v/>
      </c>
    </row>
    <row r="60" spans="1:5" x14ac:dyDescent="0.2">
      <c r="A60" s="83"/>
      <c r="B60" s="7"/>
      <c r="C60" s="144"/>
      <c r="D60" s="13"/>
      <c r="E60" s="96" t="str">
        <f>IF(ISBLANK(A60),"",IFERROR(IF(OR(B60&gt;(Hilfstabelle!$J$2*VLOOKUP(A60,Stammdaten!$A$17:$E$300,5,FALSE)),C60&gt;(Hilfstabelle!$J$2*VLOOKUP(A60,Stammdaten!$A$17:$E$300,5,FALSE))),"Achtung: Füllstand übersteigt die installierte Speicherkapazität.",IF(OR(NOT(ISNUMBER(B60)),NOT(ISNUMBER(C60))),"Fehler: Füllstände fehlen. Bitte ergänzen.",IF(COUNTIF($A$17:$A$299,A60)&gt;1,"Bitte nur eine Eintragung pro Anlagenschlüssel vornehmen",""))),"Fehler"))</f>
        <v/>
      </c>
    </row>
    <row r="61" spans="1:5" x14ac:dyDescent="0.2">
      <c r="A61" s="83"/>
      <c r="B61" s="7"/>
      <c r="C61" s="144"/>
      <c r="D61" s="13"/>
      <c r="E61" s="96" t="str">
        <f>IF(ISBLANK(A61),"",IFERROR(IF(OR(B61&gt;(Hilfstabelle!$J$2*VLOOKUP(A61,Stammdaten!$A$17:$E$300,5,FALSE)),C61&gt;(Hilfstabelle!$J$2*VLOOKUP(A61,Stammdaten!$A$17:$E$300,5,FALSE))),"Achtung: Füllstand übersteigt die installierte Speicherkapazität.",IF(OR(NOT(ISNUMBER(B61)),NOT(ISNUMBER(C61))),"Fehler: Füllstände fehlen. Bitte ergänzen.",IF(COUNTIF($A$17:$A$299,A61)&gt;1,"Bitte nur eine Eintragung pro Anlagenschlüssel vornehmen",""))),"Fehler"))</f>
        <v/>
      </c>
    </row>
    <row r="62" spans="1:5" x14ac:dyDescent="0.2">
      <c r="A62" s="83"/>
      <c r="B62" s="7"/>
      <c r="C62" s="144"/>
      <c r="D62" s="13"/>
      <c r="E62" s="96" t="str">
        <f>IF(ISBLANK(A62),"",IFERROR(IF(OR(B62&gt;(Hilfstabelle!$J$2*VLOOKUP(A62,Stammdaten!$A$17:$E$300,5,FALSE)),C62&gt;(Hilfstabelle!$J$2*VLOOKUP(A62,Stammdaten!$A$17:$E$300,5,FALSE))),"Achtung: Füllstand übersteigt die installierte Speicherkapazität.",IF(OR(NOT(ISNUMBER(B62)),NOT(ISNUMBER(C62))),"Fehler: Füllstände fehlen. Bitte ergänzen.",IF(COUNTIF($A$17:$A$299,A62)&gt;1,"Bitte nur eine Eintragung pro Anlagenschlüssel vornehmen",""))),"Fehler"))</f>
        <v/>
      </c>
    </row>
    <row r="63" spans="1:5" x14ac:dyDescent="0.2">
      <c r="A63" s="83"/>
      <c r="B63" s="7"/>
      <c r="C63" s="144"/>
      <c r="D63" s="13"/>
      <c r="E63" s="96" t="str">
        <f>IF(ISBLANK(A63),"",IFERROR(IF(OR(B63&gt;(Hilfstabelle!$J$2*VLOOKUP(A63,Stammdaten!$A$17:$E$300,5,FALSE)),C63&gt;(Hilfstabelle!$J$2*VLOOKUP(A63,Stammdaten!$A$17:$E$300,5,FALSE))),"Achtung: Füllstand übersteigt die installierte Speicherkapazität.",IF(OR(NOT(ISNUMBER(B63)),NOT(ISNUMBER(C63))),"Fehler: Füllstände fehlen. Bitte ergänzen.",IF(COUNTIF($A$17:$A$299,A63)&gt;1,"Bitte nur eine Eintragung pro Anlagenschlüssel vornehmen",""))),"Fehler"))</f>
        <v/>
      </c>
    </row>
    <row r="64" spans="1:5" x14ac:dyDescent="0.2">
      <c r="A64" s="83"/>
      <c r="B64" s="7"/>
      <c r="C64" s="144"/>
      <c r="D64" s="13"/>
      <c r="E64" s="96" t="str">
        <f>IF(ISBLANK(A64),"",IFERROR(IF(OR(B64&gt;(Hilfstabelle!$J$2*VLOOKUP(A64,Stammdaten!$A$17:$E$300,5,FALSE)),C64&gt;(Hilfstabelle!$J$2*VLOOKUP(A64,Stammdaten!$A$17:$E$300,5,FALSE))),"Achtung: Füllstand übersteigt die installierte Speicherkapazität.",IF(OR(NOT(ISNUMBER(B64)),NOT(ISNUMBER(C64))),"Fehler: Füllstände fehlen. Bitte ergänzen.",IF(COUNTIF($A$17:$A$299,A64)&gt;1,"Bitte nur eine Eintragung pro Anlagenschlüssel vornehmen",""))),"Fehler"))</f>
        <v/>
      </c>
    </row>
    <row r="65" spans="1:5" x14ac:dyDescent="0.2">
      <c r="A65" s="83"/>
      <c r="B65" s="7"/>
      <c r="C65" s="144"/>
      <c r="D65" s="13"/>
      <c r="E65" s="96" t="str">
        <f>IF(ISBLANK(A65),"",IFERROR(IF(OR(B65&gt;(Hilfstabelle!$J$2*VLOOKUP(A65,Stammdaten!$A$17:$E$300,5,FALSE)),C65&gt;(Hilfstabelle!$J$2*VLOOKUP(A65,Stammdaten!$A$17:$E$300,5,FALSE))),"Achtung: Füllstand übersteigt die installierte Speicherkapazität.",IF(OR(NOT(ISNUMBER(B65)),NOT(ISNUMBER(C65))),"Fehler: Füllstände fehlen. Bitte ergänzen.",IF(COUNTIF($A$17:$A$299,A65)&gt;1,"Bitte nur eine Eintragung pro Anlagenschlüssel vornehmen",""))),"Fehler"))</f>
        <v/>
      </c>
    </row>
    <row r="66" spans="1:5" x14ac:dyDescent="0.2">
      <c r="A66" s="83"/>
      <c r="B66" s="7"/>
      <c r="C66" s="144"/>
      <c r="D66" s="13"/>
      <c r="E66" s="96" t="str">
        <f>IF(ISBLANK(A66),"",IFERROR(IF(OR(B66&gt;(Hilfstabelle!$J$2*VLOOKUP(A66,Stammdaten!$A$17:$E$300,5,FALSE)),C66&gt;(Hilfstabelle!$J$2*VLOOKUP(A66,Stammdaten!$A$17:$E$300,5,FALSE))),"Achtung: Füllstand übersteigt die installierte Speicherkapazität.",IF(OR(NOT(ISNUMBER(B66)),NOT(ISNUMBER(C66))),"Fehler: Füllstände fehlen. Bitte ergänzen.",IF(COUNTIF($A$17:$A$299,A66)&gt;1,"Bitte nur eine Eintragung pro Anlagenschlüssel vornehmen",""))),"Fehler"))</f>
        <v/>
      </c>
    </row>
    <row r="67" spans="1:5" x14ac:dyDescent="0.2">
      <c r="A67" s="83"/>
      <c r="B67" s="7"/>
      <c r="C67" s="144"/>
      <c r="D67" s="13"/>
      <c r="E67" s="96" t="str">
        <f>IF(ISBLANK(A67),"",IFERROR(IF(OR(B67&gt;(Hilfstabelle!$J$2*VLOOKUP(A67,Stammdaten!$A$17:$E$300,5,FALSE)),C67&gt;(Hilfstabelle!$J$2*VLOOKUP(A67,Stammdaten!$A$17:$E$300,5,FALSE))),"Achtung: Füllstand übersteigt die installierte Speicherkapazität.",IF(OR(NOT(ISNUMBER(B67)),NOT(ISNUMBER(C67))),"Fehler: Füllstände fehlen. Bitte ergänzen.",IF(COUNTIF($A$17:$A$299,A67)&gt;1,"Bitte nur eine Eintragung pro Anlagenschlüssel vornehmen",""))),"Fehler"))</f>
        <v/>
      </c>
    </row>
    <row r="68" spans="1:5" x14ac:dyDescent="0.2">
      <c r="A68" s="83"/>
      <c r="B68" s="7"/>
      <c r="C68" s="144"/>
      <c r="D68" s="13"/>
      <c r="E68" s="96" t="str">
        <f>IF(ISBLANK(A68),"",IFERROR(IF(OR(B68&gt;(Hilfstabelle!$J$2*VLOOKUP(A68,Stammdaten!$A$17:$E$300,5,FALSE)),C68&gt;(Hilfstabelle!$J$2*VLOOKUP(A68,Stammdaten!$A$17:$E$300,5,FALSE))),"Achtung: Füllstand übersteigt die installierte Speicherkapazität.",IF(OR(NOT(ISNUMBER(B68)),NOT(ISNUMBER(C68))),"Fehler: Füllstände fehlen. Bitte ergänzen.",IF(COUNTIF($A$17:$A$299,A68)&gt;1,"Bitte nur eine Eintragung pro Anlagenschlüssel vornehmen",""))),"Fehler"))</f>
        <v/>
      </c>
    </row>
    <row r="69" spans="1:5" x14ac:dyDescent="0.2">
      <c r="A69" s="83"/>
      <c r="B69" s="7"/>
      <c r="C69" s="144"/>
      <c r="D69" s="13"/>
      <c r="E69" s="96" t="str">
        <f>IF(ISBLANK(A69),"",IFERROR(IF(OR(B69&gt;(Hilfstabelle!$J$2*VLOOKUP(A69,Stammdaten!$A$17:$E$300,5,FALSE)),C69&gt;(Hilfstabelle!$J$2*VLOOKUP(A69,Stammdaten!$A$17:$E$300,5,FALSE))),"Achtung: Füllstand übersteigt die installierte Speicherkapazität.",IF(OR(NOT(ISNUMBER(B69)),NOT(ISNUMBER(C69))),"Fehler: Füllstände fehlen. Bitte ergänzen.",IF(COUNTIF($A$17:$A$299,A69)&gt;1,"Bitte nur eine Eintragung pro Anlagenschlüssel vornehmen",""))),"Fehler"))</f>
        <v/>
      </c>
    </row>
    <row r="70" spans="1:5" x14ac:dyDescent="0.2">
      <c r="A70" s="83"/>
      <c r="B70" s="7"/>
      <c r="C70" s="144"/>
      <c r="D70" s="13"/>
      <c r="E70" s="96" t="str">
        <f>IF(ISBLANK(A70),"",IFERROR(IF(OR(B70&gt;(Hilfstabelle!$J$2*VLOOKUP(A70,Stammdaten!$A$17:$E$300,5,FALSE)),C70&gt;(Hilfstabelle!$J$2*VLOOKUP(A70,Stammdaten!$A$17:$E$300,5,FALSE))),"Achtung: Füllstand übersteigt die installierte Speicherkapazität.",IF(OR(NOT(ISNUMBER(B70)),NOT(ISNUMBER(C70))),"Fehler: Füllstände fehlen. Bitte ergänzen.",IF(COUNTIF($A$17:$A$299,A70)&gt;1,"Bitte nur eine Eintragung pro Anlagenschlüssel vornehmen",""))),"Fehler"))</f>
        <v/>
      </c>
    </row>
    <row r="71" spans="1:5" x14ac:dyDescent="0.2">
      <c r="A71" s="83"/>
      <c r="B71" s="7"/>
      <c r="C71" s="144"/>
      <c r="D71" s="13"/>
      <c r="E71" s="96" t="str">
        <f>IF(ISBLANK(A71),"",IFERROR(IF(OR(B71&gt;(Hilfstabelle!$J$2*VLOOKUP(A71,Stammdaten!$A$17:$E$300,5,FALSE)),C71&gt;(Hilfstabelle!$J$2*VLOOKUP(A71,Stammdaten!$A$17:$E$300,5,FALSE))),"Achtung: Füllstand übersteigt die installierte Speicherkapazität.",IF(OR(NOT(ISNUMBER(B71)),NOT(ISNUMBER(C71))),"Fehler: Füllstände fehlen. Bitte ergänzen.",IF(COUNTIF($A$17:$A$299,A71)&gt;1,"Bitte nur eine Eintragung pro Anlagenschlüssel vornehmen",""))),"Fehler"))</f>
        <v/>
      </c>
    </row>
    <row r="72" spans="1:5" x14ac:dyDescent="0.2">
      <c r="A72" s="83"/>
      <c r="B72" s="7"/>
      <c r="C72" s="144"/>
      <c r="D72" s="13"/>
      <c r="E72" s="96" t="str">
        <f>IF(ISBLANK(A72),"",IFERROR(IF(OR(B72&gt;(Hilfstabelle!$J$2*VLOOKUP(A72,Stammdaten!$A$17:$E$300,5,FALSE)),C72&gt;(Hilfstabelle!$J$2*VLOOKUP(A72,Stammdaten!$A$17:$E$300,5,FALSE))),"Achtung: Füllstand übersteigt die installierte Speicherkapazität.",IF(OR(NOT(ISNUMBER(B72)),NOT(ISNUMBER(C72))),"Fehler: Füllstände fehlen. Bitte ergänzen.",IF(COUNTIF($A$17:$A$299,A72)&gt;1,"Bitte nur eine Eintragung pro Anlagenschlüssel vornehmen",""))),"Fehler"))</f>
        <v/>
      </c>
    </row>
    <row r="73" spans="1:5" x14ac:dyDescent="0.2">
      <c r="A73" s="83"/>
      <c r="B73" s="7"/>
      <c r="C73" s="144"/>
      <c r="D73" s="13"/>
      <c r="E73" s="96" t="str">
        <f>IF(ISBLANK(A73),"",IFERROR(IF(OR(B73&gt;(Hilfstabelle!$J$2*VLOOKUP(A73,Stammdaten!$A$17:$E$300,5,FALSE)),C73&gt;(Hilfstabelle!$J$2*VLOOKUP(A73,Stammdaten!$A$17:$E$300,5,FALSE))),"Achtung: Füllstand übersteigt die installierte Speicherkapazität.",IF(OR(NOT(ISNUMBER(B73)),NOT(ISNUMBER(C73))),"Fehler: Füllstände fehlen. Bitte ergänzen.",IF(COUNTIF($A$17:$A$299,A73)&gt;1,"Bitte nur eine Eintragung pro Anlagenschlüssel vornehmen",""))),"Fehler"))</f>
        <v/>
      </c>
    </row>
    <row r="74" spans="1:5" x14ac:dyDescent="0.2">
      <c r="A74" s="83"/>
      <c r="B74" s="7"/>
      <c r="C74" s="144"/>
      <c r="D74" s="13"/>
      <c r="E74" s="96" t="str">
        <f>IF(ISBLANK(A74),"",IFERROR(IF(OR(B74&gt;(Hilfstabelle!$J$2*VLOOKUP(A74,Stammdaten!$A$17:$E$300,5,FALSE)),C74&gt;(Hilfstabelle!$J$2*VLOOKUP(A74,Stammdaten!$A$17:$E$300,5,FALSE))),"Achtung: Füllstand übersteigt die installierte Speicherkapazität.",IF(OR(NOT(ISNUMBER(B74)),NOT(ISNUMBER(C74))),"Fehler: Füllstände fehlen. Bitte ergänzen.",IF(COUNTIF($A$17:$A$299,A74)&gt;1,"Bitte nur eine Eintragung pro Anlagenschlüssel vornehmen",""))),"Fehler"))</f>
        <v/>
      </c>
    </row>
    <row r="75" spans="1:5" x14ac:dyDescent="0.2">
      <c r="A75" s="83"/>
      <c r="B75" s="7"/>
      <c r="C75" s="144"/>
      <c r="D75" s="13"/>
      <c r="E75" s="96" t="str">
        <f>IF(ISBLANK(A75),"",IFERROR(IF(OR(B75&gt;(Hilfstabelle!$J$2*VLOOKUP(A75,Stammdaten!$A$17:$E$300,5,FALSE)),C75&gt;(Hilfstabelle!$J$2*VLOOKUP(A75,Stammdaten!$A$17:$E$300,5,FALSE))),"Achtung: Füllstand übersteigt die installierte Speicherkapazität.",IF(OR(NOT(ISNUMBER(B75)),NOT(ISNUMBER(C75))),"Fehler: Füllstände fehlen. Bitte ergänzen.",IF(COUNTIF($A$17:$A$299,A75)&gt;1,"Bitte nur eine Eintragung pro Anlagenschlüssel vornehmen",""))),"Fehler"))</f>
        <v/>
      </c>
    </row>
    <row r="76" spans="1:5" x14ac:dyDescent="0.2">
      <c r="A76" s="83"/>
      <c r="B76" s="7"/>
      <c r="C76" s="144"/>
      <c r="D76" s="13"/>
      <c r="E76" s="96" t="str">
        <f>IF(ISBLANK(A76),"",IFERROR(IF(OR(B76&gt;(Hilfstabelle!$J$2*VLOOKUP(A76,Stammdaten!$A$17:$E$300,5,FALSE)),C76&gt;(Hilfstabelle!$J$2*VLOOKUP(A76,Stammdaten!$A$17:$E$300,5,FALSE))),"Achtung: Füllstand übersteigt die installierte Speicherkapazität.",IF(OR(NOT(ISNUMBER(B76)),NOT(ISNUMBER(C76))),"Fehler: Füllstände fehlen. Bitte ergänzen.",IF(COUNTIF($A$17:$A$299,A76)&gt;1,"Bitte nur eine Eintragung pro Anlagenschlüssel vornehmen",""))),"Fehler"))</f>
        <v/>
      </c>
    </row>
    <row r="77" spans="1:5" x14ac:dyDescent="0.2">
      <c r="A77" s="83"/>
      <c r="B77" s="7"/>
      <c r="C77" s="144"/>
      <c r="D77" s="13"/>
      <c r="E77" s="96" t="str">
        <f>IF(ISBLANK(A77),"",IFERROR(IF(OR(B77&gt;(Hilfstabelle!$J$2*VLOOKUP(A77,Stammdaten!$A$17:$E$300,5,FALSE)),C77&gt;(Hilfstabelle!$J$2*VLOOKUP(A77,Stammdaten!$A$17:$E$300,5,FALSE))),"Achtung: Füllstand übersteigt die installierte Speicherkapazität.",IF(OR(NOT(ISNUMBER(B77)),NOT(ISNUMBER(C77))),"Fehler: Füllstände fehlen. Bitte ergänzen.",IF(COUNTIF($A$17:$A$299,A77)&gt;1,"Bitte nur eine Eintragung pro Anlagenschlüssel vornehmen",""))),"Fehler"))</f>
        <v/>
      </c>
    </row>
    <row r="78" spans="1:5" x14ac:dyDescent="0.2">
      <c r="A78" s="83"/>
      <c r="B78" s="7"/>
      <c r="C78" s="144"/>
      <c r="D78" s="13"/>
      <c r="E78" s="96" t="str">
        <f>IF(ISBLANK(A78),"",IFERROR(IF(OR(B78&gt;(Hilfstabelle!$J$2*VLOOKUP(A78,Stammdaten!$A$17:$E$300,5,FALSE)),C78&gt;(Hilfstabelle!$J$2*VLOOKUP(A78,Stammdaten!$A$17:$E$300,5,FALSE))),"Achtung: Füllstand übersteigt die installierte Speicherkapazität.",IF(OR(NOT(ISNUMBER(B78)),NOT(ISNUMBER(C78))),"Fehler: Füllstände fehlen. Bitte ergänzen.",IF(COUNTIF($A$17:$A$299,A78)&gt;1,"Bitte nur eine Eintragung pro Anlagenschlüssel vornehmen",""))),"Fehler"))</f>
        <v/>
      </c>
    </row>
    <row r="79" spans="1:5" x14ac:dyDescent="0.2">
      <c r="A79" s="83"/>
      <c r="B79" s="7"/>
      <c r="C79" s="144"/>
      <c r="D79" s="13"/>
      <c r="E79" s="96" t="str">
        <f>IF(ISBLANK(A79),"",IFERROR(IF(OR(B79&gt;(Hilfstabelle!$J$2*VLOOKUP(A79,Stammdaten!$A$17:$E$300,5,FALSE)),C79&gt;(Hilfstabelle!$J$2*VLOOKUP(A79,Stammdaten!$A$17:$E$300,5,FALSE))),"Achtung: Füllstand übersteigt die installierte Speicherkapazität.",IF(OR(NOT(ISNUMBER(B79)),NOT(ISNUMBER(C79))),"Fehler: Füllstände fehlen. Bitte ergänzen.",IF(COUNTIF($A$17:$A$299,A79)&gt;1,"Bitte nur eine Eintragung pro Anlagenschlüssel vornehmen",""))),"Fehler"))</f>
        <v/>
      </c>
    </row>
    <row r="80" spans="1:5" x14ac:dyDescent="0.2">
      <c r="A80" s="83"/>
      <c r="B80" s="7"/>
      <c r="C80" s="144"/>
      <c r="D80" s="13"/>
      <c r="E80" s="96" t="str">
        <f>IF(ISBLANK(A80),"",IFERROR(IF(OR(B80&gt;(Hilfstabelle!$J$2*VLOOKUP(A80,Stammdaten!$A$17:$E$300,5,FALSE)),C80&gt;(Hilfstabelle!$J$2*VLOOKUP(A80,Stammdaten!$A$17:$E$300,5,FALSE))),"Achtung: Füllstand übersteigt die installierte Speicherkapazität.",IF(OR(NOT(ISNUMBER(B80)),NOT(ISNUMBER(C80))),"Fehler: Füllstände fehlen. Bitte ergänzen.",IF(COUNTIF($A$17:$A$299,A80)&gt;1,"Bitte nur eine Eintragung pro Anlagenschlüssel vornehmen",""))),"Fehler"))</f>
        <v/>
      </c>
    </row>
    <row r="81" spans="1:5" x14ac:dyDescent="0.2">
      <c r="A81" s="83"/>
      <c r="B81" s="7"/>
      <c r="C81" s="144"/>
      <c r="D81" s="13"/>
      <c r="E81" s="96" t="str">
        <f>IF(ISBLANK(A81),"",IFERROR(IF(OR(B81&gt;(Hilfstabelle!$J$2*VLOOKUP(A81,Stammdaten!$A$17:$E$300,5,FALSE)),C81&gt;(Hilfstabelle!$J$2*VLOOKUP(A81,Stammdaten!$A$17:$E$300,5,FALSE))),"Achtung: Füllstand übersteigt die installierte Speicherkapazität.",IF(OR(NOT(ISNUMBER(B81)),NOT(ISNUMBER(C81))),"Fehler: Füllstände fehlen. Bitte ergänzen.",IF(COUNTIF($A$17:$A$299,A81)&gt;1,"Bitte nur eine Eintragung pro Anlagenschlüssel vornehmen",""))),"Fehler"))</f>
        <v/>
      </c>
    </row>
    <row r="82" spans="1:5" x14ac:dyDescent="0.2">
      <c r="A82" s="83"/>
      <c r="B82" s="7"/>
      <c r="C82" s="144"/>
      <c r="D82" s="13"/>
      <c r="E82" s="96" t="str">
        <f>IF(ISBLANK(A82),"",IFERROR(IF(OR(B82&gt;(Hilfstabelle!$J$2*VLOOKUP(A82,Stammdaten!$A$17:$E$300,5,FALSE)),C82&gt;(Hilfstabelle!$J$2*VLOOKUP(A82,Stammdaten!$A$17:$E$300,5,FALSE))),"Achtung: Füllstand übersteigt die installierte Speicherkapazität.",IF(OR(NOT(ISNUMBER(B82)),NOT(ISNUMBER(C82))),"Fehler: Füllstände fehlen. Bitte ergänzen.",IF(COUNTIF($A$17:$A$299,A82)&gt;1,"Bitte nur eine Eintragung pro Anlagenschlüssel vornehmen",""))),"Fehler"))</f>
        <v/>
      </c>
    </row>
    <row r="83" spans="1:5" x14ac:dyDescent="0.2">
      <c r="A83" s="83"/>
      <c r="B83" s="7"/>
      <c r="C83" s="144"/>
      <c r="D83" s="13"/>
      <c r="E83" s="96" t="str">
        <f>IF(ISBLANK(A83),"",IFERROR(IF(OR(B83&gt;(Hilfstabelle!$J$2*VLOOKUP(A83,Stammdaten!$A$17:$E$300,5,FALSE)),C83&gt;(Hilfstabelle!$J$2*VLOOKUP(A83,Stammdaten!$A$17:$E$300,5,FALSE))),"Achtung: Füllstand übersteigt die installierte Speicherkapazität.",IF(OR(NOT(ISNUMBER(B83)),NOT(ISNUMBER(C83))),"Fehler: Füllstände fehlen. Bitte ergänzen.",IF(COUNTIF($A$17:$A$299,A83)&gt;1,"Bitte nur eine Eintragung pro Anlagenschlüssel vornehmen",""))),"Fehler"))</f>
        <v/>
      </c>
    </row>
    <row r="84" spans="1:5" x14ac:dyDescent="0.2">
      <c r="A84" s="83"/>
      <c r="B84" s="7"/>
      <c r="C84" s="144"/>
      <c r="D84" s="13"/>
      <c r="E84" s="96" t="str">
        <f>IF(ISBLANK(A84),"",IFERROR(IF(OR(B84&gt;(Hilfstabelle!$J$2*VLOOKUP(A84,Stammdaten!$A$17:$E$300,5,FALSE)),C84&gt;(Hilfstabelle!$J$2*VLOOKUP(A84,Stammdaten!$A$17:$E$300,5,FALSE))),"Achtung: Füllstand übersteigt die installierte Speicherkapazität.",IF(OR(NOT(ISNUMBER(B84)),NOT(ISNUMBER(C84))),"Fehler: Füllstände fehlen. Bitte ergänzen.",IF(COUNTIF($A$17:$A$299,A84)&gt;1,"Bitte nur eine Eintragung pro Anlagenschlüssel vornehmen",""))),"Fehler"))</f>
        <v/>
      </c>
    </row>
    <row r="85" spans="1:5" x14ac:dyDescent="0.2">
      <c r="A85" s="83"/>
      <c r="B85" s="7"/>
      <c r="C85" s="144"/>
      <c r="D85" s="13"/>
      <c r="E85" s="96" t="str">
        <f>IF(ISBLANK(A85),"",IFERROR(IF(OR(B85&gt;(Hilfstabelle!$J$2*VLOOKUP(A85,Stammdaten!$A$17:$E$300,5,FALSE)),C85&gt;(Hilfstabelle!$J$2*VLOOKUP(A85,Stammdaten!$A$17:$E$300,5,FALSE))),"Achtung: Füllstand übersteigt die installierte Speicherkapazität.",IF(OR(NOT(ISNUMBER(B85)),NOT(ISNUMBER(C85))),"Fehler: Füllstände fehlen. Bitte ergänzen.",IF(COUNTIF($A$17:$A$299,A85)&gt;1,"Bitte nur eine Eintragung pro Anlagenschlüssel vornehmen",""))),"Fehler"))</f>
        <v/>
      </c>
    </row>
    <row r="86" spans="1:5" x14ac:dyDescent="0.2">
      <c r="A86" s="83"/>
      <c r="B86" s="7"/>
      <c r="C86" s="144"/>
      <c r="D86" s="13"/>
      <c r="E86" s="96" t="str">
        <f>IF(ISBLANK(A86),"",IFERROR(IF(OR(B86&gt;(Hilfstabelle!$J$2*VLOOKUP(A86,Stammdaten!$A$17:$E$300,5,FALSE)),C86&gt;(Hilfstabelle!$J$2*VLOOKUP(A86,Stammdaten!$A$17:$E$300,5,FALSE))),"Achtung: Füllstand übersteigt die installierte Speicherkapazität.",IF(OR(NOT(ISNUMBER(B86)),NOT(ISNUMBER(C86))),"Fehler: Füllstände fehlen. Bitte ergänzen.",IF(COUNTIF($A$17:$A$299,A86)&gt;1,"Bitte nur eine Eintragung pro Anlagenschlüssel vornehmen",""))),"Fehler"))</f>
        <v/>
      </c>
    </row>
    <row r="87" spans="1:5" x14ac:dyDescent="0.2">
      <c r="A87" s="83"/>
      <c r="B87" s="7"/>
      <c r="C87" s="144"/>
      <c r="D87" s="13"/>
      <c r="E87" s="96" t="str">
        <f>IF(ISBLANK(A87),"",IFERROR(IF(OR(B87&gt;(Hilfstabelle!$J$2*VLOOKUP(A87,Stammdaten!$A$17:$E$300,5,FALSE)),C87&gt;(Hilfstabelle!$J$2*VLOOKUP(A87,Stammdaten!$A$17:$E$300,5,FALSE))),"Achtung: Füllstand übersteigt die installierte Speicherkapazität.",IF(OR(NOT(ISNUMBER(B87)),NOT(ISNUMBER(C87))),"Fehler: Füllstände fehlen. Bitte ergänzen.",IF(COUNTIF($A$17:$A$299,A87)&gt;1,"Bitte nur eine Eintragung pro Anlagenschlüssel vornehmen",""))),"Fehler"))</f>
        <v/>
      </c>
    </row>
    <row r="88" spans="1:5" x14ac:dyDescent="0.2">
      <c r="A88" s="83"/>
      <c r="B88" s="7"/>
      <c r="C88" s="144"/>
      <c r="D88" s="13"/>
      <c r="E88" s="96" t="str">
        <f>IF(ISBLANK(A88),"",IFERROR(IF(OR(B88&gt;(Hilfstabelle!$J$2*VLOOKUP(A88,Stammdaten!$A$17:$E$300,5,FALSE)),C88&gt;(Hilfstabelle!$J$2*VLOOKUP(A88,Stammdaten!$A$17:$E$300,5,FALSE))),"Achtung: Füllstand übersteigt die installierte Speicherkapazität.",IF(OR(NOT(ISNUMBER(B88)),NOT(ISNUMBER(C88))),"Fehler: Füllstände fehlen. Bitte ergänzen.",IF(COUNTIF($A$17:$A$299,A88)&gt;1,"Bitte nur eine Eintragung pro Anlagenschlüssel vornehmen",""))),"Fehler"))</f>
        <v/>
      </c>
    </row>
    <row r="89" spans="1:5" x14ac:dyDescent="0.2">
      <c r="A89" s="83"/>
      <c r="B89" s="7"/>
      <c r="C89" s="144"/>
      <c r="D89" s="13"/>
      <c r="E89" s="96" t="str">
        <f>IF(ISBLANK(A89),"",IFERROR(IF(OR(B89&gt;(Hilfstabelle!$J$2*VLOOKUP(A89,Stammdaten!$A$17:$E$300,5,FALSE)),C89&gt;(Hilfstabelle!$J$2*VLOOKUP(A89,Stammdaten!$A$17:$E$300,5,FALSE))),"Achtung: Füllstand übersteigt die installierte Speicherkapazität.",IF(OR(NOT(ISNUMBER(B89)),NOT(ISNUMBER(C89))),"Fehler: Füllstände fehlen. Bitte ergänzen.",IF(COUNTIF($A$17:$A$299,A89)&gt;1,"Bitte nur eine Eintragung pro Anlagenschlüssel vornehmen",""))),"Fehler"))</f>
        <v/>
      </c>
    </row>
    <row r="90" spans="1:5" x14ac:dyDescent="0.2">
      <c r="A90" s="83"/>
      <c r="B90" s="7"/>
      <c r="C90" s="144"/>
      <c r="D90" s="13"/>
      <c r="E90" s="96" t="str">
        <f>IF(ISBLANK(A90),"",IFERROR(IF(OR(B90&gt;(Hilfstabelle!$J$2*VLOOKUP(A90,Stammdaten!$A$17:$E$300,5,FALSE)),C90&gt;(Hilfstabelle!$J$2*VLOOKUP(A90,Stammdaten!$A$17:$E$300,5,FALSE))),"Achtung: Füllstand übersteigt die installierte Speicherkapazität.",IF(OR(NOT(ISNUMBER(B90)),NOT(ISNUMBER(C90))),"Fehler: Füllstände fehlen. Bitte ergänzen.",IF(COUNTIF($A$17:$A$299,A90)&gt;1,"Bitte nur eine Eintragung pro Anlagenschlüssel vornehmen",""))),"Fehler"))</f>
        <v/>
      </c>
    </row>
    <row r="91" spans="1:5" x14ac:dyDescent="0.2">
      <c r="A91" s="83"/>
      <c r="B91" s="7"/>
      <c r="C91" s="144"/>
      <c r="D91" s="13"/>
      <c r="E91" s="96" t="str">
        <f>IF(ISBLANK(A91),"",IFERROR(IF(OR(B91&gt;(Hilfstabelle!$J$2*VLOOKUP(A91,Stammdaten!$A$17:$E$300,5,FALSE)),C91&gt;(Hilfstabelle!$J$2*VLOOKUP(A91,Stammdaten!$A$17:$E$300,5,FALSE))),"Achtung: Füllstand übersteigt die installierte Speicherkapazität.",IF(OR(NOT(ISNUMBER(B91)),NOT(ISNUMBER(C91))),"Fehler: Füllstände fehlen. Bitte ergänzen.",IF(COUNTIF($A$17:$A$299,A91)&gt;1,"Bitte nur eine Eintragung pro Anlagenschlüssel vornehmen",""))),"Fehler"))</f>
        <v/>
      </c>
    </row>
    <row r="92" spans="1:5" x14ac:dyDescent="0.2">
      <c r="A92" s="83"/>
      <c r="B92" s="7"/>
      <c r="C92" s="144"/>
      <c r="D92" s="13"/>
      <c r="E92" s="96" t="str">
        <f>IF(ISBLANK(A92),"",IFERROR(IF(OR(B92&gt;(Hilfstabelle!$J$2*VLOOKUP(A92,Stammdaten!$A$17:$E$300,5,FALSE)),C92&gt;(Hilfstabelle!$J$2*VLOOKUP(A92,Stammdaten!$A$17:$E$300,5,FALSE))),"Achtung: Füllstand übersteigt die installierte Speicherkapazität.",IF(OR(NOT(ISNUMBER(B92)),NOT(ISNUMBER(C92))),"Fehler: Füllstände fehlen. Bitte ergänzen.",IF(COUNTIF($A$17:$A$299,A92)&gt;1,"Bitte nur eine Eintragung pro Anlagenschlüssel vornehmen",""))),"Fehler"))</f>
        <v/>
      </c>
    </row>
    <row r="93" spans="1:5" x14ac:dyDescent="0.2">
      <c r="A93" s="83"/>
      <c r="B93" s="7"/>
      <c r="C93" s="144"/>
      <c r="D93" s="13"/>
      <c r="E93" s="96" t="str">
        <f>IF(ISBLANK(A93),"",IFERROR(IF(OR(B93&gt;(Hilfstabelle!$J$2*VLOOKUP(A93,Stammdaten!$A$17:$E$300,5,FALSE)),C93&gt;(Hilfstabelle!$J$2*VLOOKUP(A93,Stammdaten!$A$17:$E$300,5,FALSE))),"Achtung: Füllstand übersteigt die installierte Speicherkapazität.",IF(OR(NOT(ISNUMBER(B93)),NOT(ISNUMBER(C93))),"Fehler: Füllstände fehlen. Bitte ergänzen.",IF(COUNTIF($A$17:$A$299,A93)&gt;1,"Bitte nur eine Eintragung pro Anlagenschlüssel vornehmen",""))),"Fehler"))</f>
        <v/>
      </c>
    </row>
    <row r="94" spans="1:5" x14ac:dyDescent="0.2">
      <c r="A94" s="83"/>
      <c r="B94" s="7"/>
      <c r="C94" s="144"/>
      <c r="D94" s="13"/>
      <c r="E94" s="96" t="str">
        <f>IF(ISBLANK(A94),"",IFERROR(IF(OR(B94&gt;(Hilfstabelle!$J$2*VLOOKUP(A94,Stammdaten!$A$17:$E$300,5,FALSE)),C94&gt;(Hilfstabelle!$J$2*VLOOKUP(A94,Stammdaten!$A$17:$E$300,5,FALSE))),"Achtung: Füllstand übersteigt die installierte Speicherkapazität.",IF(OR(NOT(ISNUMBER(B94)),NOT(ISNUMBER(C94))),"Fehler: Füllstände fehlen. Bitte ergänzen.",IF(COUNTIF($A$17:$A$299,A94)&gt;1,"Bitte nur eine Eintragung pro Anlagenschlüssel vornehmen",""))),"Fehler"))</f>
        <v/>
      </c>
    </row>
    <row r="95" spans="1:5" x14ac:dyDescent="0.2">
      <c r="A95" s="83"/>
      <c r="B95" s="7"/>
      <c r="C95" s="144"/>
      <c r="D95" s="13"/>
      <c r="E95" s="96" t="str">
        <f>IF(ISBLANK(A95),"",IFERROR(IF(OR(B95&gt;(Hilfstabelle!$J$2*VLOOKUP(A95,Stammdaten!$A$17:$E$300,5,FALSE)),C95&gt;(Hilfstabelle!$J$2*VLOOKUP(A95,Stammdaten!$A$17:$E$300,5,FALSE))),"Achtung: Füllstand übersteigt die installierte Speicherkapazität.",IF(OR(NOT(ISNUMBER(B95)),NOT(ISNUMBER(C95))),"Fehler: Füllstände fehlen. Bitte ergänzen.",IF(COUNTIF($A$17:$A$299,A95)&gt;1,"Bitte nur eine Eintragung pro Anlagenschlüssel vornehmen",""))),"Fehler"))</f>
        <v/>
      </c>
    </row>
    <row r="96" spans="1:5" x14ac:dyDescent="0.2">
      <c r="A96" s="83"/>
      <c r="B96" s="7"/>
      <c r="C96" s="144"/>
      <c r="D96" s="13"/>
      <c r="E96" s="96" t="str">
        <f>IF(ISBLANK(A96),"",IFERROR(IF(OR(B96&gt;(Hilfstabelle!$J$2*VLOOKUP(A96,Stammdaten!$A$17:$E$300,5,FALSE)),C96&gt;(Hilfstabelle!$J$2*VLOOKUP(A96,Stammdaten!$A$17:$E$300,5,FALSE))),"Achtung: Füllstand übersteigt die installierte Speicherkapazität.",IF(OR(NOT(ISNUMBER(B96)),NOT(ISNUMBER(C96))),"Fehler: Füllstände fehlen. Bitte ergänzen.",IF(COUNTIF($A$17:$A$299,A96)&gt;1,"Bitte nur eine Eintragung pro Anlagenschlüssel vornehmen",""))),"Fehler"))</f>
        <v/>
      </c>
    </row>
    <row r="97" spans="1:5" x14ac:dyDescent="0.2">
      <c r="A97" s="83"/>
      <c r="B97" s="7"/>
      <c r="C97" s="144"/>
      <c r="D97" s="13"/>
      <c r="E97" s="96" t="str">
        <f>IF(ISBLANK(A97),"",IFERROR(IF(OR(B97&gt;(Hilfstabelle!$J$2*VLOOKUP(A97,Stammdaten!$A$17:$E$300,5,FALSE)),C97&gt;(Hilfstabelle!$J$2*VLOOKUP(A97,Stammdaten!$A$17:$E$300,5,FALSE))),"Achtung: Füllstand übersteigt die installierte Speicherkapazität.",IF(OR(NOT(ISNUMBER(B97)),NOT(ISNUMBER(C97))),"Fehler: Füllstände fehlen. Bitte ergänzen.",IF(COUNTIF($A$17:$A$299,A97)&gt;1,"Bitte nur eine Eintragung pro Anlagenschlüssel vornehmen",""))),"Fehler"))</f>
        <v/>
      </c>
    </row>
    <row r="98" spans="1:5" x14ac:dyDescent="0.2">
      <c r="A98" s="83"/>
      <c r="B98" s="7"/>
      <c r="C98" s="144"/>
      <c r="D98" s="13"/>
      <c r="E98" s="96" t="str">
        <f>IF(ISBLANK(A98),"",IFERROR(IF(OR(B98&gt;(Hilfstabelle!$J$2*VLOOKUP(A98,Stammdaten!$A$17:$E$300,5,FALSE)),C98&gt;(Hilfstabelle!$J$2*VLOOKUP(A98,Stammdaten!$A$17:$E$300,5,FALSE))),"Achtung: Füllstand übersteigt die installierte Speicherkapazität.",IF(OR(NOT(ISNUMBER(B98)),NOT(ISNUMBER(C98))),"Fehler: Füllstände fehlen. Bitte ergänzen.",IF(COUNTIF($A$17:$A$299,A98)&gt;1,"Bitte nur eine Eintragung pro Anlagenschlüssel vornehmen",""))),"Fehler"))</f>
        <v/>
      </c>
    </row>
    <row r="99" spans="1:5" x14ac:dyDescent="0.2">
      <c r="A99" s="83"/>
      <c r="B99" s="7"/>
      <c r="C99" s="144"/>
      <c r="D99" s="13"/>
      <c r="E99" s="96" t="str">
        <f>IF(ISBLANK(A99),"",IFERROR(IF(OR(B99&gt;(Hilfstabelle!$J$2*VLOOKUP(A99,Stammdaten!$A$17:$E$300,5,FALSE)),C99&gt;(Hilfstabelle!$J$2*VLOOKUP(A99,Stammdaten!$A$17:$E$300,5,FALSE))),"Achtung: Füllstand übersteigt die installierte Speicherkapazität.",IF(OR(NOT(ISNUMBER(B99)),NOT(ISNUMBER(C99))),"Fehler: Füllstände fehlen. Bitte ergänzen.",IF(COUNTIF($A$17:$A$299,A99)&gt;1,"Bitte nur eine Eintragung pro Anlagenschlüssel vornehmen",""))),"Fehler"))</f>
        <v/>
      </c>
    </row>
    <row r="100" spans="1:5" x14ac:dyDescent="0.2">
      <c r="A100" s="83"/>
      <c r="B100" s="7"/>
      <c r="C100" s="144"/>
      <c r="D100" s="13"/>
      <c r="E100" s="96" t="str">
        <f>IF(ISBLANK(A100),"",IFERROR(IF(OR(B100&gt;(Hilfstabelle!$J$2*VLOOKUP(A100,Stammdaten!$A$17:$E$300,5,FALSE)),C100&gt;(Hilfstabelle!$J$2*VLOOKUP(A100,Stammdaten!$A$17:$E$300,5,FALSE))),"Achtung: Füllstand übersteigt die installierte Speicherkapazität.",IF(OR(NOT(ISNUMBER(B100)),NOT(ISNUMBER(C100))),"Fehler: Füllstände fehlen. Bitte ergänzen.",IF(COUNTIF($A$17:$A$299,A100)&gt;1,"Bitte nur eine Eintragung pro Anlagenschlüssel vornehmen",""))),"Fehler"))</f>
        <v/>
      </c>
    </row>
    <row r="101" spans="1:5" x14ac:dyDescent="0.2">
      <c r="A101" s="83"/>
      <c r="B101" s="7"/>
      <c r="C101" s="144"/>
      <c r="D101" s="13"/>
      <c r="E101" s="96" t="str">
        <f>IF(ISBLANK(A101),"",IFERROR(IF(OR(B101&gt;(Hilfstabelle!$J$2*VLOOKUP(A101,Stammdaten!$A$17:$E$300,5,FALSE)),C101&gt;(Hilfstabelle!$J$2*VLOOKUP(A101,Stammdaten!$A$17:$E$300,5,FALSE))),"Achtung: Füllstand übersteigt die installierte Speicherkapazität.",IF(OR(NOT(ISNUMBER(B101)),NOT(ISNUMBER(C101))),"Fehler: Füllstände fehlen. Bitte ergänzen.",IF(COUNTIF($A$17:$A$299,A101)&gt;1,"Bitte nur eine Eintragung pro Anlagenschlüssel vornehmen",""))),"Fehler"))</f>
        <v/>
      </c>
    </row>
    <row r="102" spans="1:5" x14ac:dyDescent="0.2">
      <c r="A102" s="83"/>
      <c r="B102" s="7"/>
      <c r="C102" s="144"/>
      <c r="D102" s="13"/>
      <c r="E102" s="96" t="str">
        <f>IF(ISBLANK(A102),"",IFERROR(IF(OR(B102&gt;(Hilfstabelle!$J$2*VLOOKUP(A102,Stammdaten!$A$17:$E$300,5,FALSE)),C102&gt;(Hilfstabelle!$J$2*VLOOKUP(A102,Stammdaten!$A$17:$E$300,5,FALSE))),"Achtung: Füllstand übersteigt die installierte Speicherkapazität.",IF(OR(NOT(ISNUMBER(B102)),NOT(ISNUMBER(C102))),"Fehler: Füllstände fehlen. Bitte ergänzen.",IF(COUNTIF($A$17:$A$299,A102)&gt;1,"Bitte nur eine Eintragung pro Anlagenschlüssel vornehmen",""))),"Fehler"))</f>
        <v/>
      </c>
    </row>
    <row r="103" spans="1:5" x14ac:dyDescent="0.2">
      <c r="A103" s="83"/>
      <c r="B103" s="7"/>
      <c r="C103" s="144"/>
      <c r="D103" s="13"/>
      <c r="E103" s="96" t="str">
        <f>IF(ISBLANK(A103),"",IFERROR(IF(OR(B103&gt;(Hilfstabelle!$J$2*VLOOKUP(A103,Stammdaten!$A$17:$E$300,5,FALSE)),C103&gt;(Hilfstabelle!$J$2*VLOOKUP(A103,Stammdaten!$A$17:$E$300,5,FALSE))),"Achtung: Füllstand übersteigt die installierte Speicherkapazität.",IF(OR(NOT(ISNUMBER(B103)),NOT(ISNUMBER(C103))),"Fehler: Füllstände fehlen. Bitte ergänzen.",IF(COUNTIF($A$17:$A$299,A103)&gt;1,"Bitte nur eine Eintragung pro Anlagenschlüssel vornehmen",""))),"Fehler"))</f>
        <v/>
      </c>
    </row>
    <row r="104" spans="1:5" x14ac:dyDescent="0.2">
      <c r="A104" s="83"/>
      <c r="B104" s="7"/>
      <c r="C104" s="144"/>
      <c r="D104" s="13"/>
      <c r="E104" s="96" t="str">
        <f>IF(ISBLANK(A104),"",IFERROR(IF(OR(B104&gt;(Hilfstabelle!$J$2*VLOOKUP(A104,Stammdaten!$A$17:$E$300,5,FALSE)),C104&gt;(Hilfstabelle!$J$2*VLOOKUP(A104,Stammdaten!$A$17:$E$300,5,FALSE))),"Achtung: Füllstand übersteigt die installierte Speicherkapazität.",IF(OR(NOT(ISNUMBER(B104)),NOT(ISNUMBER(C104))),"Fehler: Füllstände fehlen. Bitte ergänzen.",IF(COUNTIF($A$17:$A$299,A104)&gt;1,"Bitte nur eine Eintragung pro Anlagenschlüssel vornehmen",""))),"Fehler"))</f>
        <v/>
      </c>
    </row>
    <row r="105" spans="1:5" x14ac:dyDescent="0.2">
      <c r="A105" s="83"/>
      <c r="B105" s="7"/>
      <c r="C105" s="144"/>
      <c r="D105" s="13"/>
      <c r="E105" s="96" t="str">
        <f>IF(ISBLANK(A105),"",IFERROR(IF(OR(B105&gt;(Hilfstabelle!$J$2*VLOOKUP(A105,Stammdaten!$A$17:$E$300,5,FALSE)),C105&gt;(Hilfstabelle!$J$2*VLOOKUP(A105,Stammdaten!$A$17:$E$300,5,FALSE))),"Achtung: Füllstand übersteigt die installierte Speicherkapazität.",IF(OR(NOT(ISNUMBER(B105)),NOT(ISNUMBER(C105))),"Fehler: Füllstände fehlen. Bitte ergänzen.",IF(COUNTIF($A$17:$A$299,A105)&gt;1,"Bitte nur eine Eintragung pro Anlagenschlüssel vornehmen",""))),"Fehler"))</f>
        <v/>
      </c>
    </row>
    <row r="106" spans="1:5" x14ac:dyDescent="0.2">
      <c r="A106" s="83"/>
      <c r="B106" s="7"/>
      <c r="C106" s="144"/>
      <c r="D106" s="13"/>
      <c r="E106" s="96" t="str">
        <f>IF(ISBLANK(A106),"",IFERROR(IF(OR(B106&gt;(Hilfstabelle!$J$2*VLOOKUP(A106,Stammdaten!$A$17:$E$300,5,FALSE)),C106&gt;(Hilfstabelle!$J$2*VLOOKUP(A106,Stammdaten!$A$17:$E$300,5,FALSE))),"Achtung: Füllstand übersteigt die installierte Speicherkapazität.",IF(OR(NOT(ISNUMBER(B106)),NOT(ISNUMBER(C106))),"Fehler: Füllstände fehlen. Bitte ergänzen.",IF(COUNTIF($A$17:$A$299,A106)&gt;1,"Bitte nur eine Eintragung pro Anlagenschlüssel vornehmen",""))),"Fehler"))</f>
        <v/>
      </c>
    </row>
    <row r="107" spans="1:5" x14ac:dyDescent="0.2">
      <c r="A107" s="83"/>
      <c r="B107" s="7"/>
      <c r="C107" s="144"/>
      <c r="D107" s="13"/>
      <c r="E107" s="96" t="str">
        <f>IF(ISBLANK(A107),"",IFERROR(IF(OR(B107&gt;(Hilfstabelle!$J$2*VLOOKUP(A107,Stammdaten!$A$17:$E$300,5,FALSE)),C107&gt;(Hilfstabelle!$J$2*VLOOKUP(A107,Stammdaten!$A$17:$E$300,5,FALSE))),"Achtung: Füllstand übersteigt die installierte Speicherkapazität.",IF(OR(NOT(ISNUMBER(B107)),NOT(ISNUMBER(C107))),"Fehler: Füllstände fehlen. Bitte ergänzen.",IF(COUNTIF($A$17:$A$299,A107)&gt;1,"Bitte nur eine Eintragung pro Anlagenschlüssel vornehmen",""))),"Fehler"))</f>
        <v/>
      </c>
    </row>
    <row r="108" spans="1:5" x14ac:dyDescent="0.2">
      <c r="A108" s="83"/>
      <c r="B108" s="7"/>
      <c r="C108" s="144"/>
      <c r="D108" s="13"/>
      <c r="E108" s="96" t="str">
        <f>IF(ISBLANK(A108),"",IFERROR(IF(OR(B108&gt;(Hilfstabelle!$J$2*VLOOKUP(A108,Stammdaten!$A$17:$E$300,5,FALSE)),C108&gt;(Hilfstabelle!$J$2*VLOOKUP(A108,Stammdaten!$A$17:$E$300,5,FALSE))),"Achtung: Füllstand übersteigt die installierte Speicherkapazität.",IF(OR(NOT(ISNUMBER(B108)),NOT(ISNUMBER(C108))),"Fehler: Füllstände fehlen. Bitte ergänzen.",IF(COUNTIF($A$17:$A$299,A108)&gt;1,"Bitte nur eine Eintragung pro Anlagenschlüssel vornehmen",""))),"Fehler"))</f>
        <v/>
      </c>
    </row>
    <row r="109" spans="1:5" x14ac:dyDescent="0.2">
      <c r="A109" s="83"/>
      <c r="B109" s="7"/>
      <c r="C109" s="144"/>
      <c r="D109" s="13"/>
      <c r="E109" s="96" t="str">
        <f>IF(ISBLANK(A109),"",IFERROR(IF(OR(B109&gt;(Hilfstabelle!$J$2*VLOOKUP(A109,Stammdaten!$A$17:$E$300,5,FALSE)),C109&gt;(Hilfstabelle!$J$2*VLOOKUP(A109,Stammdaten!$A$17:$E$300,5,FALSE))),"Achtung: Füllstand übersteigt die installierte Speicherkapazität.",IF(OR(NOT(ISNUMBER(B109)),NOT(ISNUMBER(C109))),"Fehler: Füllstände fehlen. Bitte ergänzen.",IF(COUNTIF($A$17:$A$299,A109)&gt;1,"Bitte nur eine Eintragung pro Anlagenschlüssel vornehmen",""))),"Fehler"))</f>
        <v/>
      </c>
    </row>
    <row r="110" spans="1:5" x14ac:dyDescent="0.2">
      <c r="A110" s="83"/>
      <c r="B110" s="7"/>
      <c r="C110" s="144"/>
      <c r="D110" s="13"/>
      <c r="E110" s="96" t="str">
        <f>IF(ISBLANK(A110),"",IFERROR(IF(OR(B110&gt;(Hilfstabelle!$J$2*VLOOKUP(A110,Stammdaten!$A$17:$E$300,5,FALSE)),C110&gt;(Hilfstabelle!$J$2*VLOOKUP(A110,Stammdaten!$A$17:$E$300,5,FALSE))),"Achtung: Füllstand übersteigt die installierte Speicherkapazität.",IF(OR(NOT(ISNUMBER(B110)),NOT(ISNUMBER(C110))),"Fehler: Füllstände fehlen. Bitte ergänzen.",IF(COUNTIF($A$17:$A$299,A110)&gt;1,"Bitte nur eine Eintragung pro Anlagenschlüssel vornehmen",""))),"Fehler"))</f>
        <v/>
      </c>
    </row>
    <row r="111" spans="1:5" x14ac:dyDescent="0.2">
      <c r="A111" s="83"/>
      <c r="B111" s="7"/>
      <c r="C111" s="144"/>
      <c r="D111" s="13"/>
      <c r="E111" s="96" t="str">
        <f>IF(ISBLANK(A111),"",IFERROR(IF(OR(B111&gt;(Hilfstabelle!$J$2*VLOOKUP(A111,Stammdaten!$A$17:$E$300,5,FALSE)),C111&gt;(Hilfstabelle!$J$2*VLOOKUP(A111,Stammdaten!$A$17:$E$300,5,FALSE))),"Achtung: Füllstand übersteigt die installierte Speicherkapazität.",IF(OR(NOT(ISNUMBER(B111)),NOT(ISNUMBER(C111))),"Fehler: Füllstände fehlen. Bitte ergänzen.",IF(COUNTIF($A$17:$A$299,A111)&gt;1,"Bitte nur eine Eintragung pro Anlagenschlüssel vornehmen",""))),"Fehler"))</f>
        <v/>
      </c>
    </row>
    <row r="112" spans="1:5" x14ac:dyDescent="0.2">
      <c r="A112" s="83"/>
      <c r="B112" s="7"/>
      <c r="C112" s="144"/>
      <c r="D112" s="13"/>
      <c r="E112" s="96" t="str">
        <f>IF(ISBLANK(A112),"",IFERROR(IF(OR(B112&gt;(Hilfstabelle!$J$2*VLOOKUP(A112,Stammdaten!$A$17:$E$300,5,FALSE)),C112&gt;(Hilfstabelle!$J$2*VLOOKUP(A112,Stammdaten!$A$17:$E$300,5,FALSE))),"Achtung: Füllstand übersteigt die installierte Speicherkapazität.",IF(OR(NOT(ISNUMBER(B112)),NOT(ISNUMBER(C112))),"Fehler: Füllstände fehlen. Bitte ergänzen.",IF(COUNTIF($A$17:$A$299,A112)&gt;1,"Bitte nur eine Eintragung pro Anlagenschlüssel vornehmen",""))),"Fehler"))</f>
        <v/>
      </c>
    </row>
    <row r="113" spans="1:5" x14ac:dyDescent="0.2">
      <c r="A113" s="83"/>
      <c r="B113" s="7"/>
      <c r="C113" s="144"/>
      <c r="D113" s="13"/>
      <c r="E113" s="96" t="str">
        <f>IF(ISBLANK(A113),"",IFERROR(IF(OR(B113&gt;(Hilfstabelle!$J$2*VLOOKUP(A113,Stammdaten!$A$17:$E$300,5,FALSE)),C113&gt;(Hilfstabelle!$J$2*VLOOKUP(A113,Stammdaten!$A$17:$E$300,5,FALSE))),"Achtung: Füllstand übersteigt die installierte Speicherkapazität.",IF(OR(NOT(ISNUMBER(B113)),NOT(ISNUMBER(C113))),"Fehler: Füllstände fehlen. Bitte ergänzen.",IF(COUNTIF($A$17:$A$299,A113)&gt;1,"Bitte nur eine Eintragung pro Anlagenschlüssel vornehmen",""))),"Fehler"))</f>
        <v/>
      </c>
    </row>
    <row r="114" spans="1:5" x14ac:dyDescent="0.2">
      <c r="A114" s="83"/>
      <c r="B114" s="7"/>
      <c r="C114" s="144"/>
      <c r="D114" s="13"/>
      <c r="E114" s="96" t="str">
        <f>IF(ISBLANK(A114),"",IFERROR(IF(OR(B114&gt;(Hilfstabelle!$J$2*VLOOKUP(A114,Stammdaten!$A$17:$E$300,5,FALSE)),C114&gt;(Hilfstabelle!$J$2*VLOOKUP(A114,Stammdaten!$A$17:$E$300,5,FALSE))),"Achtung: Füllstand übersteigt die installierte Speicherkapazität.",IF(OR(NOT(ISNUMBER(B114)),NOT(ISNUMBER(C114))),"Fehler: Füllstände fehlen. Bitte ergänzen.",IF(COUNTIF($A$17:$A$299,A114)&gt;1,"Bitte nur eine Eintragung pro Anlagenschlüssel vornehmen",""))),"Fehler"))</f>
        <v/>
      </c>
    </row>
    <row r="115" spans="1:5" x14ac:dyDescent="0.2">
      <c r="A115" s="83"/>
      <c r="B115" s="7"/>
      <c r="C115" s="144"/>
      <c r="D115" s="13"/>
      <c r="E115" s="96" t="str">
        <f>IF(ISBLANK(A115),"",IFERROR(IF(OR(B115&gt;(Hilfstabelle!$J$2*VLOOKUP(A115,Stammdaten!$A$17:$E$300,5,FALSE)),C115&gt;(Hilfstabelle!$J$2*VLOOKUP(A115,Stammdaten!$A$17:$E$300,5,FALSE))),"Achtung: Füllstand übersteigt die installierte Speicherkapazität.",IF(OR(NOT(ISNUMBER(B115)),NOT(ISNUMBER(C115))),"Fehler: Füllstände fehlen. Bitte ergänzen.",IF(COUNTIF($A$17:$A$299,A115)&gt;1,"Bitte nur eine Eintragung pro Anlagenschlüssel vornehmen",""))),"Fehler"))</f>
        <v/>
      </c>
    </row>
    <row r="116" spans="1:5" x14ac:dyDescent="0.2">
      <c r="A116" s="83"/>
      <c r="B116" s="7"/>
      <c r="C116" s="144"/>
      <c r="D116" s="13"/>
      <c r="E116" s="96" t="str">
        <f>IF(ISBLANK(A116),"",IFERROR(IF(OR(B116&gt;(Hilfstabelle!$J$2*VLOOKUP(A116,Stammdaten!$A$17:$E$300,5,FALSE)),C116&gt;(Hilfstabelle!$J$2*VLOOKUP(A116,Stammdaten!$A$17:$E$300,5,FALSE))),"Achtung: Füllstand übersteigt die installierte Speicherkapazität.",IF(OR(NOT(ISNUMBER(B116)),NOT(ISNUMBER(C116))),"Fehler: Füllstände fehlen. Bitte ergänzen.",IF(COUNTIF($A$17:$A$299,A116)&gt;1,"Bitte nur eine Eintragung pro Anlagenschlüssel vornehmen",""))),"Fehler"))</f>
        <v/>
      </c>
    </row>
    <row r="117" spans="1:5" x14ac:dyDescent="0.2">
      <c r="A117" s="83"/>
      <c r="B117" s="7"/>
      <c r="C117" s="144"/>
      <c r="D117" s="13"/>
      <c r="E117" s="96" t="str">
        <f>IF(ISBLANK(A117),"",IFERROR(IF(OR(B117&gt;(Hilfstabelle!$J$2*VLOOKUP(A117,Stammdaten!$A$17:$E$300,5,FALSE)),C117&gt;(Hilfstabelle!$J$2*VLOOKUP(A117,Stammdaten!$A$17:$E$300,5,FALSE))),"Achtung: Füllstand übersteigt die installierte Speicherkapazität.",IF(OR(NOT(ISNUMBER(B117)),NOT(ISNUMBER(C117))),"Fehler: Füllstände fehlen. Bitte ergänzen.",IF(COUNTIF($A$17:$A$299,A117)&gt;1,"Bitte nur eine Eintragung pro Anlagenschlüssel vornehmen",""))),"Fehler"))</f>
        <v/>
      </c>
    </row>
    <row r="118" spans="1:5" x14ac:dyDescent="0.2">
      <c r="A118" s="83"/>
      <c r="B118" s="7"/>
      <c r="C118" s="144"/>
      <c r="D118" s="13"/>
      <c r="E118" s="96" t="str">
        <f>IF(ISBLANK(A118),"",IFERROR(IF(OR(B118&gt;(Hilfstabelle!$J$2*VLOOKUP(A118,Stammdaten!$A$17:$E$300,5,FALSE)),C118&gt;(Hilfstabelle!$J$2*VLOOKUP(A118,Stammdaten!$A$17:$E$300,5,FALSE))),"Achtung: Füllstand übersteigt die installierte Speicherkapazität.",IF(OR(NOT(ISNUMBER(B118)),NOT(ISNUMBER(C118))),"Fehler: Füllstände fehlen. Bitte ergänzen.",IF(COUNTIF($A$17:$A$299,A118)&gt;1,"Bitte nur eine Eintragung pro Anlagenschlüssel vornehmen",""))),"Fehler"))</f>
        <v/>
      </c>
    </row>
    <row r="119" spans="1:5" x14ac:dyDescent="0.2">
      <c r="A119" s="83"/>
      <c r="B119" s="7"/>
      <c r="C119" s="144"/>
      <c r="D119" s="13"/>
      <c r="E119" s="96" t="str">
        <f>IF(ISBLANK(A119),"",IFERROR(IF(OR(B119&gt;(Hilfstabelle!$J$2*VLOOKUP(A119,Stammdaten!$A$17:$E$300,5,FALSE)),C119&gt;(Hilfstabelle!$J$2*VLOOKUP(A119,Stammdaten!$A$17:$E$300,5,FALSE))),"Achtung: Füllstand übersteigt die installierte Speicherkapazität.",IF(OR(NOT(ISNUMBER(B119)),NOT(ISNUMBER(C119))),"Fehler: Füllstände fehlen. Bitte ergänzen.",IF(COUNTIF($A$17:$A$299,A119)&gt;1,"Bitte nur eine Eintragung pro Anlagenschlüssel vornehmen",""))),"Fehler"))</f>
        <v/>
      </c>
    </row>
    <row r="120" spans="1:5" x14ac:dyDescent="0.2">
      <c r="A120" s="83"/>
      <c r="B120" s="7"/>
      <c r="C120" s="144"/>
      <c r="D120" s="13"/>
      <c r="E120" s="96" t="str">
        <f>IF(ISBLANK(A120),"",IFERROR(IF(OR(B120&gt;(Hilfstabelle!$J$2*VLOOKUP(A120,Stammdaten!$A$17:$E$300,5,FALSE)),C120&gt;(Hilfstabelle!$J$2*VLOOKUP(A120,Stammdaten!$A$17:$E$300,5,FALSE))),"Achtung: Füllstand übersteigt die installierte Speicherkapazität.",IF(OR(NOT(ISNUMBER(B120)),NOT(ISNUMBER(C120))),"Fehler: Füllstände fehlen. Bitte ergänzen.",IF(COUNTIF($A$17:$A$299,A120)&gt;1,"Bitte nur eine Eintragung pro Anlagenschlüssel vornehmen",""))),"Fehler"))</f>
        <v/>
      </c>
    </row>
    <row r="121" spans="1:5" x14ac:dyDescent="0.2">
      <c r="A121" s="83"/>
      <c r="B121" s="7"/>
      <c r="C121" s="144"/>
      <c r="D121" s="13"/>
      <c r="E121" s="96" t="str">
        <f>IF(ISBLANK(A121),"",IFERROR(IF(OR(B121&gt;(Hilfstabelle!$J$2*VLOOKUP(A121,Stammdaten!$A$17:$E$300,5,FALSE)),C121&gt;(Hilfstabelle!$J$2*VLOOKUP(A121,Stammdaten!$A$17:$E$300,5,FALSE))),"Achtung: Füllstand übersteigt die installierte Speicherkapazität.",IF(OR(NOT(ISNUMBER(B121)),NOT(ISNUMBER(C121))),"Fehler: Füllstände fehlen. Bitte ergänzen.",IF(COUNTIF($A$17:$A$299,A121)&gt;1,"Bitte nur eine Eintragung pro Anlagenschlüssel vornehmen",""))),"Fehler"))</f>
        <v/>
      </c>
    </row>
    <row r="122" spans="1:5" x14ac:dyDescent="0.2">
      <c r="A122" s="83"/>
      <c r="B122" s="7"/>
      <c r="C122" s="144"/>
      <c r="D122" s="13"/>
      <c r="E122" s="96" t="str">
        <f>IF(ISBLANK(A122),"",IFERROR(IF(OR(B122&gt;(Hilfstabelle!$J$2*VLOOKUP(A122,Stammdaten!$A$17:$E$300,5,FALSE)),C122&gt;(Hilfstabelle!$J$2*VLOOKUP(A122,Stammdaten!$A$17:$E$300,5,FALSE))),"Achtung: Füllstand übersteigt die installierte Speicherkapazität.",IF(OR(NOT(ISNUMBER(B122)),NOT(ISNUMBER(C122))),"Fehler: Füllstände fehlen. Bitte ergänzen.",IF(COUNTIF($A$17:$A$299,A122)&gt;1,"Bitte nur eine Eintragung pro Anlagenschlüssel vornehmen",""))),"Fehler"))</f>
        <v/>
      </c>
    </row>
    <row r="123" spans="1:5" x14ac:dyDescent="0.2">
      <c r="A123" s="83"/>
      <c r="B123" s="7"/>
      <c r="C123" s="144"/>
      <c r="D123" s="13"/>
      <c r="E123" s="96" t="str">
        <f>IF(ISBLANK(A123),"",IFERROR(IF(OR(B123&gt;(Hilfstabelle!$J$2*VLOOKUP(A123,Stammdaten!$A$17:$E$300,5,FALSE)),C123&gt;(Hilfstabelle!$J$2*VLOOKUP(A123,Stammdaten!$A$17:$E$300,5,FALSE))),"Achtung: Füllstand übersteigt die installierte Speicherkapazität.",IF(OR(NOT(ISNUMBER(B123)),NOT(ISNUMBER(C123))),"Fehler: Füllstände fehlen. Bitte ergänzen.",IF(COUNTIF($A$17:$A$299,A123)&gt;1,"Bitte nur eine Eintragung pro Anlagenschlüssel vornehmen",""))),"Fehler"))</f>
        <v/>
      </c>
    </row>
    <row r="124" spans="1:5" x14ac:dyDescent="0.2">
      <c r="A124" s="83"/>
      <c r="B124" s="7"/>
      <c r="C124" s="144"/>
      <c r="D124" s="13"/>
      <c r="E124" s="96" t="str">
        <f>IF(ISBLANK(A124),"",IFERROR(IF(OR(B124&gt;(Hilfstabelle!$J$2*VLOOKUP(A124,Stammdaten!$A$17:$E$300,5,FALSE)),C124&gt;(Hilfstabelle!$J$2*VLOOKUP(A124,Stammdaten!$A$17:$E$300,5,FALSE))),"Achtung: Füllstand übersteigt die installierte Speicherkapazität.",IF(OR(NOT(ISNUMBER(B124)),NOT(ISNUMBER(C124))),"Fehler: Füllstände fehlen. Bitte ergänzen.",IF(COUNTIF($A$17:$A$299,A124)&gt;1,"Bitte nur eine Eintragung pro Anlagenschlüssel vornehmen",""))),"Fehler"))</f>
        <v/>
      </c>
    </row>
    <row r="125" spans="1:5" x14ac:dyDescent="0.2">
      <c r="A125" s="83"/>
      <c r="B125" s="7"/>
      <c r="C125" s="144"/>
      <c r="D125" s="13"/>
      <c r="E125" s="96" t="str">
        <f>IF(ISBLANK(A125),"",IFERROR(IF(OR(B125&gt;(Hilfstabelle!$J$2*VLOOKUP(A125,Stammdaten!$A$17:$E$300,5,FALSE)),C125&gt;(Hilfstabelle!$J$2*VLOOKUP(A125,Stammdaten!$A$17:$E$300,5,FALSE))),"Achtung: Füllstand übersteigt die installierte Speicherkapazität.",IF(OR(NOT(ISNUMBER(B125)),NOT(ISNUMBER(C125))),"Fehler: Füllstände fehlen. Bitte ergänzen.",IF(COUNTIF($A$17:$A$299,A125)&gt;1,"Bitte nur eine Eintragung pro Anlagenschlüssel vornehmen",""))),"Fehler"))</f>
        <v/>
      </c>
    </row>
    <row r="126" spans="1:5" x14ac:dyDescent="0.2">
      <c r="A126" s="83"/>
      <c r="B126" s="7"/>
      <c r="C126" s="144"/>
      <c r="D126" s="13"/>
      <c r="E126" s="96" t="str">
        <f>IF(ISBLANK(A126),"",IFERROR(IF(OR(B126&gt;(Hilfstabelle!$J$2*VLOOKUP(A126,Stammdaten!$A$17:$E$300,5,FALSE)),C126&gt;(Hilfstabelle!$J$2*VLOOKUP(A126,Stammdaten!$A$17:$E$300,5,FALSE))),"Achtung: Füllstand übersteigt die installierte Speicherkapazität.",IF(OR(NOT(ISNUMBER(B126)),NOT(ISNUMBER(C126))),"Fehler: Füllstände fehlen. Bitte ergänzen.",IF(COUNTIF($A$17:$A$299,A126)&gt;1,"Bitte nur eine Eintragung pro Anlagenschlüssel vornehmen",""))),"Fehler"))</f>
        <v/>
      </c>
    </row>
    <row r="127" spans="1:5" x14ac:dyDescent="0.2">
      <c r="A127" s="83"/>
      <c r="B127" s="7"/>
      <c r="C127" s="144"/>
      <c r="D127" s="13"/>
      <c r="E127" s="96" t="str">
        <f>IF(ISBLANK(A127),"",IFERROR(IF(OR(B127&gt;(Hilfstabelle!$J$2*VLOOKUP(A127,Stammdaten!$A$17:$E$300,5,FALSE)),C127&gt;(Hilfstabelle!$J$2*VLOOKUP(A127,Stammdaten!$A$17:$E$300,5,FALSE))),"Achtung: Füllstand übersteigt die installierte Speicherkapazität.",IF(OR(NOT(ISNUMBER(B127)),NOT(ISNUMBER(C127))),"Fehler: Füllstände fehlen. Bitte ergänzen.",IF(COUNTIF($A$17:$A$299,A127)&gt;1,"Bitte nur eine Eintragung pro Anlagenschlüssel vornehmen",""))),"Fehler"))</f>
        <v/>
      </c>
    </row>
    <row r="128" spans="1:5" x14ac:dyDescent="0.2">
      <c r="A128" s="83"/>
      <c r="B128" s="7"/>
      <c r="C128" s="144"/>
      <c r="D128" s="13"/>
      <c r="E128" s="96" t="str">
        <f>IF(ISBLANK(A128),"",IFERROR(IF(OR(B128&gt;(Hilfstabelle!$J$2*VLOOKUP(A128,Stammdaten!$A$17:$E$300,5,FALSE)),C128&gt;(Hilfstabelle!$J$2*VLOOKUP(A128,Stammdaten!$A$17:$E$300,5,FALSE))),"Achtung: Füllstand übersteigt die installierte Speicherkapazität.",IF(OR(NOT(ISNUMBER(B128)),NOT(ISNUMBER(C128))),"Fehler: Füllstände fehlen. Bitte ergänzen.",IF(COUNTIF($A$17:$A$299,A128)&gt;1,"Bitte nur eine Eintragung pro Anlagenschlüssel vornehmen",""))),"Fehler"))</f>
        <v/>
      </c>
    </row>
    <row r="129" spans="1:5" x14ac:dyDescent="0.2">
      <c r="A129" s="83"/>
      <c r="B129" s="7"/>
      <c r="C129" s="144"/>
      <c r="D129" s="13"/>
      <c r="E129" s="96" t="str">
        <f>IF(ISBLANK(A129),"",IFERROR(IF(OR(B129&gt;(Hilfstabelle!$J$2*VLOOKUP(A129,Stammdaten!$A$17:$E$300,5,FALSE)),C129&gt;(Hilfstabelle!$J$2*VLOOKUP(A129,Stammdaten!$A$17:$E$300,5,FALSE))),"Achtung: Füllstand übersteigt die installierte Speicherkapazität.",IF(OR(NOT(ISNUMBER(B129)),NOT(ISNUMBER(C129))),"Fehler: Füllstände fehlen. Bitte ergänzen.",IF(COUNTIF($A$17:$A$299,A129)&gt;1,"Bitte nur eine Eintragung pro Anlagenschlüssel vornehmen",""))),"Fehler"))</f>
        <v/>
      </c>
    </row>
    <row r="130" spans="1:5" x14ac:dyDescent="0.2">
      <c r="A130" s="83"/>
      <c r="B130" s="7"/>
      <c r="C130" s="144"/>
      <c r="D130" s="13"/>
      <c r="E130" s="96" t="str">
        <f>IF(ISBLANK(A130),"",IFERROR(IF(OR(B130&gt;(Hilfstabelle!$J$2*VLOOKUP(A130,Stammdaten!$A$17:$E$300,5,FALSE)),C130&gt;(Hilfstabelle!$J$2*VLOOKUP(A130,Stammdaten!$A$17:$E$300,5,FALSE))),"Achtung: Füllstand übersteigt die installierte Speicherkapazität.",IF(OR(NOT(ISNUMBER(B130)),NOT(ISNUMBER(C130))),"Fehler: Füllstände fehlen. Bitte ergänzen.",IF(COUNTIF($A$17:$A$299,A130)&gt;1,"Bitte nur eine Eintragung pro Anlagenschlüssel vornehmen",""))),"Fehler"))</f>
        <v/>
      </c>
    </row>
    <row r="131" spans="1:5" x14ac:dyDescent="0.2">
      <c r="A131" s="83"/>
      <c r="B131" s="7"/>
      <c r="C131" s="144"/>
      <c r="D131" s="13"/>
      <c r="E131" s="96" t="str">
        <f>IF(ISBLANK(A131),"",IFERROR(IF(OR(B131&gt;(Hilfstabelle!$J$2*VLOOKUP(A131,Stammdaten!$A$17:$E$300,5,FALSE)),C131&gt;(Hilfstabelle!$J$2*VLOOKUP(A131,Stammdaten!$A$17:$E$300,5,FALSE))),"Achtung: Füllstand übersteigt die installierte Speicherkapazität.",IF(OR(NOT(ISNUMBER(B131)),NOT(ISNUMBER(C131))),"Fehler: Füllstände fehlen. Bitte ergänzen.",IF(COUNTIF($A$17:$A$299,A131)&gt;1,"Bitte nur eine Eintragung pro Anlagenschlüssel vornehmen",""))),"Fehler"))</f>
        <v/>
      </c>
    </row>
    <row r="132" spans="1:5" x14ac:dyDescent="0.2">
      <c r="A132" s="83"/>
      <c r="B132" s="7"/>
      <c r="C132" s="144"/>
      <c r="D132" s="13"/>
      <c r="E132" s="96" t="str">
        <f>IF(ISBLANK(A132),"",IFERROR(IF(OR(B132&gt;(Hilfstabelle!$J$2*VLOOKUP(A132,Stammdaten!$A$17:$E$300,5,FALSE)),C132&gt;(Hilfstabelle!$J$2*VLOOKUP(A132,Stammdaten!$A$17:$E$300,5,FALSE))),"Achtung: Füllstand übersteigt die installierte Speicherkapazität.",IF(OR(NOT(ISNUMBER(B132)),NOT(ISNUMBER(C132))),"Fehler: Füllstände fehlen. Bitte ergänzen.",IF(COUNTIF($A$17:$A$299,A132)&gt;1,"Bitte nur eine Eintragung pro Anlagenschlüssel vornehmen",""))),"Fehler"))</f>
        <v/>
      </c>
    </row>
    <row r="133" spans="1:5" x14ac:dyDescent="0.2">
      <c r="A133" s="83"/>
      <c r="B133" s="7"/>
      <c r="C133" s="144"/>
      <c r="D133" s="13"/>
      <c r="E133" s="96" t="str">
        <f>IF(ISBLANK(A133),"",IFERROR(IF(OR(B133&gt;(Hilfstabelle!$J$2*VLOOKUP(A133,Stammdaten!$A$17:$E$300,5,FALSE)),C133&gt;(Hilfstabelle!$J$2*VLOOKUP(A133,Stammdaten!$A$17:$E$300,5,FALSE))),"Achtung: Füllstand übersteigt die installierte Speicherkapazität.",IF(OR(NOT(ISNUMBER(B133)),NOT(ISNUMBER(C133))),"Fehler: Füllstände fehlen. Bitte ergänzen.",IF(COUNTIF($A$17:$A$299,A133)&gt;1,"Bitte nur eine Eintragung pro Anlagenschlüssel vornehmen",""))),"Fehler"))</f>
        <v/>
      </c>
    </row>
    <row r="134" spans="1:5" x14ac:dyDescent="0.2">
      <c r="A134" s="83"/>
      <c r="B134" s="7"/>
      <c r="C134" s="144"/>
      <c r="D134" s="13"/>
      <c r="E134" s="96" t="str">
        <f>IF(ISBLANK(A134),"",IFERROR(IF(OR(B134&gt;(Hilfstabelle!$J$2*VLOOKUP(A134,Stammdaten!$A$17:$E$300,5,FALSE)),C134&gt;(Hilfstabelle!$J$2*VLOOKUP(A134,Stammdaten!$A$17:$E$300,5,FALSE))),"Achtung: Füllstand übersteigt die installierte Speicherkapazität.",IF(OR(NOT(ISNUMBER(B134)),NOT(ISNUMBER(C134))),"Fehler: Füllstände fehlen. Bitte ergänzen.",IF(COUNTIF($A$17:$A$299,A134)&gt;1,"Bitte nur eine Eintragung pro Anlagenschlüssel vornehmen",""))),"Fehler"))</f>
        <v/>
      </c>
    </row>
    <row r="135" spans="1:5" x14ac:dyDescent="0.2">
      <c r="A135" s="83"/>
      <c r="B135" s="7"/>
      <c r="C135" s="144"/>
      <c r="D135" s="13"/>
      <c r="E135" s="96" t="str">
        <f>IF(ISBLANK(A135),"",IFERROR(IF(OR(B135&gt;(Hilfstabelle!$J$2*VLOOKUP(A135,Stammdaten!$A$17:$E$300,5,FALSE)),C135&gt;(Hilfstabelle!$J$2*VLOOKUP(A135,Stammdaten!$A$17:$E$300,5,FALSE))),"Achtung: Füllstand übersteigt die installierte Speicherkapazität.",IF(OR(NOT(ISNUMBER(B135)),NOT(ISNUMBER(C135))),"Fehler: Füllstände fehlen. Bitte ergänzen.",IF(COUNTIF($A$17:$A$299,A135)&gt;1,"Bitte nur eine Eintragung pro Anlagenschlüssel vornehmen",""))),"Fehler"))</f>
        <v/>
      </c>
    </row>
    <row r="136" spans="1:5" x14ac:dyDescent="0.2">
      <c r="A136" s="83"/>
      <c r="B136" s="7"/>
      <c r="C136" s="144"/>
      <c r="D136" s="13"/>
      <c r="E136" s="96" t="str">
        <f>IF(ISBLANK(A136),"",IFERROR(IF(OR(B136&gt;(Hilfstabelle!$J$2*VLOOKUP(A136,Stammdaten!$A$17:$E$300,5,FALSE)),C136&gt;(Hilfstabelle!$J$2*VLOOKUP(A136,Stammdaten!$A$17:$E$300,5,FALSE))),"Achtung: Füllstand übersteigt die installierte Speicherkapazität.",IF(OR(NOT(ISNUMBER(B136)),NOT(ISNUMBER(C136))),"Fehler: Füllstände fehlen. Bitte ergänzen.",IF(COUNTIF($A$17:$A$299,A136)&gt;1,"Bitte nur eine Eintragung pro Anlagenschlüssel vornehmen",""))),"Fehler"))</f>
        <v/>
      </c>
    </row>
    <row r="137" spans="1:5" x14ac:dyDescent="0.2">
      <c r="A137" s="83"/>
      <c r="B137" s="7"/>
      <c r="C137" s="144"/>
      <c r="D137" s="13"/>
      <c r="E137" s="96" t="str">
        <f>IF(ISBLANK(A137),"",IFERROR(IF(OR(B137&gt;(Hilfstabelle!$J$2*VLOOKUP(A137,Stammdaten!$A$17:$E$300,5,FALSE)),C137&gt;(Hilfstabelle!$J$2*VLOOKUP(A137,Stammdaten!$A$17:$E$300,5,FALSE))),"Achtung: Füllstand übersteigt die installierte Speicherkapazität.",IF(OR(NOT(ISNUMBER(B137)),NOT(ISNUMBER(C137))),"Fehler: Füllstände fehlen. Bitte ergänzen.",IF(COUNTIF($A$17:$A$299,A137)&gt;1,"Bitte nur eine Eintragung pro Anlagenschlüssel vornehmen",""))),"Fehler"))</f>
        <v/>
      </c>
    </row>
    <row r="138" spans="1:5" x14ac:dyDescent="0.2">
      <c r="A138" s="83"/>
      <c r="B138" s="7"/>
      <c r="C138" s="144"/>
      <c r="D138" s="13"/>
      <c r="E138" s="96" t="str">
        <f>IF(ISBLANK(A138),"",IFERROR(IF(OR(B138&gt;(Hilfstabelle!$J$2*VLOOKUP(A138,Stammdaten!$A$17:$E$300,5,FALSE)),C138&gt;(Hilfstabelle!$J$2*VLOOKUP(A138,Stammdaten!$A$17:$E$300,5,FALSE))),"Achtung: Füllstand übersteigt die installierte Speicherkapazität.",IF(OR(NOT(ISNUMBER(B138)),NOT(ISNUMBER(C138))),"Fehler: Füllstände fehlen. Bitte ergänzen.",IF(COUNTIF($A$17:$A$299,A138)&gt;1,"Bitte nur eine Eintragung pro Anlagenschlüssel vornehmen",""))),"Fehler"))</f>
        <v/>
      </c>
    </row>
    <row r="139" spans="1:5" x14ac:dyDescent="0.2">
      <c r="A139" s="83"/>
      <c r="B139" s="7"/>
      <c r="C139" s="144"/>
      <c r="D139" s="13"/>
      <c r="E139" s="96" t="str">
        <f>IF(ISBLANK(A139),"",IFERROR(IF(OR(B139&gt;(Hilfstabelle!$J$2*VLOOKUP(A139,Stammdaten!$A$17:$E$300,5,FALSE)),C139&gt;(Hilfstabelle!$J$2*VLOOKUP(A139,Stammdaten!$A$17:$E$300,5,FALSE))),"Achtung: Füllstand übersteigt die installierte Speicherkapazität.",IF(OR(NOT(ISNUMBER(B139)),NOT(ISNUMBER(C139))),"Fehler: Füllstände fehlen. Bitte ergänzen.",IF(COUNTIF($A$17:$A$299,A139)&gt;1,"Bitte nur eine Eintragung pro Anlagenschlüssel vornehmen",""))),"Fehler"))</f>
        <v/>
      </c>
    </row>
    <row r="140" spans="1:5" x14ac:dyDescent="0.2">
      <c r="A140" s="83"/>
      <c r="B140" s="7"/>
      <c r="C140" s="144"/>
      <c r="D140" s="13"/>
      <c r="E140" s="96" t="str">
        <f>IF(ISBLANK(A140),"",IFERROR(IF(OR(B140&gt;(Hilfstabelle!$J$2*VLOOKUP(A140,Stammdaten!$A$17:$E$300,5,FALSE)),C140&gt;(Hilfstabelle!$J$2*VLOOKUP(A140,Stammdaten!$A$17:$E$300,5,FALSE))),"Achtung: Füllstand übersteigt die installierte Speicherkapazität.",IF(OR(NOT(ISNUMBER(B140)),NOT(ISNUMBER(C140))),"Fehler: Füllstände fehlen. Bitte ergänzen.",IF(COUNTIF($A$17:$A$299,A140)&gt;1,"Bitte nur eine Eintragung pro Anlagenschlüssel vornehmen",""))),"Fehler"))</f>
        <v/>
      </c>
    </row>
    <row r="141" spans="1:5" x14ac:dyDescent="0.2">
      <c r="A141" s="83"/>
      <c r="B141" s="7"/>
      <c r="C141" s="144"/>
      <c r="D141" s="13"/>
      <c r="E141" s="96" t="str">
        <f>IF(ISBLANK(A141),"",IFERROR(IF(OR(B141&gt;(Hilfstabelle!$J$2*VLOOKUP(A141,Stammdaten!$A$17:$E$300,5,FALSE)),C141&gt;(Hilfstabelle!$J$2*VLOOKUP(A141,Stammdaten!$A$17:$E$300,5,FALSE))),"Achtung: Füllstand übersteigt die installierte Speicherkapazität.",IF(OR(NOT(ISNUMBER(B141)),NOT(ISNUMBER(C141))),"Fehler: Füllstände fehlen. Bitte ergänzen.",IF(COUNTIF($A$17:$A$299,A141)&gt;1,"Bitte nur eine Eintragung pro Anlagenschlüssel vornehmen",""))),"Fehler"))</f>
        <v/>
      </c>
    </row>
    <row r="142" spans="1:5" x14ac:dyDescent="0.2">
      <c r="A142" s="83"/>
      <c r="B142" s="7"/>
      <c r="C142" s="144"/>
      <c r="D142" s="13"/>
      <c r="E142" s="96" t="str">
        <f>IF(ISBLANK(A142),"",IFERROR(IF(OR(B142&gt;(Hilfstabelle!$J$2*VLOOKUP(A142,Stammdaten!$A$17:$E$300,5,FALSE)),C142&gt;(Hilfstabelle!$J$2*VLOOKUP(A142,Stammdaten!$A$17:$E$300,5,FALSE))),"Achtung: Füllstand übersteigt die installierte Speicherkapazität.",IF(OR(NOT(ISNUMBER(B142)),NOT(ISNUMBER(C142))),"Fehler: Füllstände fehlen. Bitte ergänzen.",IF(COUNTIF($A$17:$A$299,A142)&gt;1,"Bitte nur eine Eintragung pro Anlagenschlüssel vornehmen",""))),"Fehler"))</f>
        <v/>
      </c>
    </row>
    <row r="143" spans="1:5" x14ac:dyDescent="0.2">
      <c r="A143" s="83"/>
      <c r="B143" s="7"/>
      <c r="C143" s="144"/>
      <c r="D143" s="13"/>
      <c r="E143" s="96" t="str">
        <f>IF(ISBLANK(A143),"",IFERROR(IF(OR(B143&gt;(Hilfstabelle!$J$2*VLOOKUP(A143,Stammdaten!$A$17:$E$300,5,FALSE)),C143&gt;(Hilfstabelle!$J$2*VLOOKUP(A143,Stammdaten!$A$17:$E$300,5,FALSE))),"Achtung: Füllstand übersteigt die installierte Speicherkapazität.",IF(OR(NOT(ISNUMBER(B143)),NOT(ISNUMBER(C143))),"Fehler: Füllstände fehlen. Bitte ergänzen.",IF(COUNTIF($A$17:$A$299,A143)&gt;1,"Bitte nur eine Eintragung pro Anlagenschlüssel vornehmen",""))),"Fehler"))</f>
        <v/>
      </c>
    </row>
    <row r="144" spans="1:5" x14ac:dyDescent="0.2">
      <c r="A144" s="83"/>
      <c r="B144" s="7"/>
      <c r="C144" s="144"/>
      <c r="D144" s="13"/>
      <c r="E144" s="96" t="str">
        <f>IF(ISBLANK(A144),"",IFERROR(IF(OR(B144&gt;(Hilfstabelle!$J$2*VLOOKUP(A144,Stammdaten!$A$17:$E$300,5,FALSE)),C144&gt;(Hilfstabelle!$J$2*VLOOKUP(A144,Stammdaten!$A$17:$E$300,5,FALSE))),"Achtung: Füllstand übersteigt die installierte Speicherkapazität.",IF(OR(NOT(ISNUMBER(B144)),NOT(ISNUMBER(C144))),"Fehler: Füllstände fehlen. Bitte ergänzen.",IF(COUNTIF($A$17:$A$299,A144)&gt;1,"Bitte nur eine Eintragung pro Anlagenschlüssel vornehmen",""))),"Fehler"))</f>
        <v/>
      </c>
    </row>
    <row r="145" spans="1:5" x14ac:dyDescent="0.2">
      <c r="A145" s="83"/>
      <c r="B145" s="7"/>
      <c r="C145" s="144"/>
      <c r="D145" s="13"/>
      <c r="E145" s="96" t="str">
        <f>IF(ISBLANK(A145),"",IFERROR(IF(OR(B145&gt;(Hilfstabelle!$J$2*VLOOKUP(A145,Stammdaten!$A$17:$E$300,5,FALSE)),C145&gt;(Hilfstabelle!$J$2*VLOOKUP(A145,Stammdaten!$A$17:$E$300,5,FALSE))),"Achtung: Füllstand übersteigt die installierte Speicherkapazität.",IF(OR(NOT(ISNUMBER(B145)),NOT(ISNUMBER(C145))),"Fehler: Füllstände fehlen. Bitte ergänzen.",IF(COUNTIF($A$17:$A$299,A145)&gt;1,"Bitte nur eine Eintragung pro Anlagenschlüssel vornehmen",""))),"Fehler"))</f>
        <v/>
      </c>
    </row>
    <row r="146" spans="1:5" x14ac:dyDescent="0.2">
      <c r="A146" s="83"/>
      <c r="B146" s="7"/>
      <c r="C146" s="144"/>
      <c r="D146" s="13"/>
      <c r="E146" s="96" t="str">
        <f>IF(ISBLANK(A146),"",IFERROR(IF(OR(B146&gt;(Hilfstabelle!$J$2*VLOOKUP(A146,Stammdaten!$A$17:$E$300,5,FALSE)),C146&gt;(Hilfstabelle!$J$2*VLOOKUP(A146,Stammdaten!$A$17:$E$300,5,FALSE))),"Achtung: Füllstand übersteigt die installierte Speicherkapazität.",IF(OR(NOT(ISNUMBER(B146)),NOT(ISNUMBER(C146))),"Fehler: Füllstände fehlen. Bitte ergänzen.",IF(COUNTIF($A$17:$A$299,A146)&gt;1,"Bitte nur eine Eintragung pro Anlagenschlüssel vornehmen",""))),"Fehler"))</f>
        <v/>
      </c>
    </row>
    <row r="147" spans="1:5" x14ac:dyDescent="0.2">
      <c r="A147" s="83"/>
      <c r="B147" s="7"/>
      <c r="C147" s="144"/>
      <c r="D147" s="13"/>
      <c r="E147" s="96" t="str">
        <f>IF(ISBLANK(A147),"",IFERROR(IF(OR(B147&gt;(Hilfstabelle!$J$2*VLOOKUP(A147,Stammdaten!$A$17:$E$300,5,FALSE)),C147&gt;(Hilfstabelle!$J$2*VLOOKUP(A147,Stammdaten!$A$17:$E$300,5,FALSE))),"Achtung: Füllstand übersteigt die installierte Speicherkapazität.",IF(OR(NOT(ISNUMBER(B147)),NOT(ISNUMBER(C147))),"Fehler: Füllstände fehlen. Bitte ergänzen.",IF(COUNTIF($A$17:$A$299,A147)&gt;1,"Bitte nur eine Eintragung pro Anlagenschlüssel vornehmen",""))),"Fehler"))</f>
        <v/>
      </c>
    </row>
    <row r="148" spans="1:5" x14ac:dyDescent="0.2">
      <c r="A148" s="83"/>
      <c r="B148" s="7"/>
      <c r="C148" s="144"/>
      <c r="D148" s="13"/>
      <c r="E148" s="96" t="str">
        <f>IF(ISBLANK(A148),"",IFERROR(IF(OR(B148&gt;(Hilfstabelle!$J$2*VLOOKUP(A148,Stammdaten!$A$17:$E$300,5,FALSE)),C148&gt;(Hilfstabelle!$J$2*VLOOKUP(A148,Stammdaten!$A$17:$E$300,5,FALSE))),"Achtung: Füllstand übersteigt die installierte Speicherkapazität.",IF(OR(NOT(ISNUMBER(B148)),NOT(ISNUMBER(C148))),"Fehler: Füllstände fehlen. Bitte ergänzen.",IF(COUNTIF($A$17:$A$299,A148)&gt;1,"Bitte nur eine Eintragung pro Anlagenschlüssel vornehmen",""))),"Fehler"))</f>
        <v/>
      </c>
    </row>
    <row r="149" spans="1:5" x14ac:dyDescent="0.2">
      <c r="A149" s="83"/>
      <c r="B149" s="7"/>
      <c r="C149" s="144"/>
      <c r="D149" s="13"/>
      <c r="E149" s="96" t="str">
        <f>IF(ISBLANK(A149),"",IFERROR(IF(OR(B149&gt;(Hilfstabelle!$J$2*VLOOKUP(A149,Stammdaten!$A$17:$E$300,5,FALSE)),C149&gt;(Hilfstabelle!$J$2*VLOOKUP(A149,Stammdaten!$A$17:$E$300,5,FALSE))),"Achtung: Füllstand übersteigt die installierte Speicherkapazität.",IF(OR(NOT(ISNUMBER(B149)),NOT(ISNUMBER(C149))),"Fehler: Füllstände fehlen. Bitte ergänzen.",IF(COUNTIF($A$17:$A$299,A149)&gt;1,"Bitte nur eine Eintragung pro Anlagenschlüssel vornehmen",""))),"Fehler"))</f>
        <v/>
      </c>
    </row>
    <row r="150" spans="1:5" x14ac:dyDescent="0.2">
      <c r="A150" s="83"/>
      <c r="B150" s="7"/>
      <c r="C150" s="144"/>
      <c r="D150" s="13"/>
      <c r="E150" s="96" t="str">
        <f>IF(ISBLANK(A150),"",IFERROR(IF(OR(B150&gt;(Hilfstabelle!$J$2*VLOOKUP(A150,Stammdaten!$A$17:$E$300,5,FALSE)),C150&gt;(Hilfstabelle!$J$2*VLOOKUP(A150,Stammdaten!$A$17:$E$300,5,FALSE))),"Achtung: Füllstand übersteigt die installierte Speicherkapazität.",IF(OR(NOT(ISNUMBER(B150)),NOT(ISNUMBER(C150))),"Fehler: Füllstände fehlen. Bitte ergänzen.",IF(COUNTIF($A$17:$A$299,A150)&gt;1,"Bitte nur eine Eintragung pro Anlagenschlüssel vornehmen",""))),"Fehler"))</f>
        <v/>
      </c>
    </row>
    <row r="151" spans="1:5" x14ac:dyDescent="0.2">
      <c r="A151" s="83"/>
      <c r="B151" s="7"/>
      <c r="C151" s="144"/>
      <c r="D151" s="13"/>
      <c r="E151" s="96" t="str">
        <f>IF(ISBLANK(A151),"",IFERROR(IF(OR(B151&gt;(Hilfstabelle!$J$2*VLOOKUP(A151,Stammdaten!$A$17:$E$300,5,FALSE)),C151&gt;(Hilfstabelle!$J$2*VLOOKUP(A151,Stammdaten!$A$17:$E$300,5,FALSE))),"Achtung: Füllstand übersteigt die installierte Speicherkapazität.",IF(OR(NOT(ISNUMBER(B151)),NOT(ISNUMBER(C151))),"Fehler: Füllstände fehlen. Bitte ergänzen.",IF(COUNTIF($A$17:$A$299,A151)&gt;1,"Bitte nur eine Eintragung pro Anlagenschlüssel vornehmen",""))),"Fehler"))</f>
        <v/>
      </c>
    </row>
    <row r="152" spans="1:5" x14ac:dyDescent="0.2">
      <c r="A152" s="83"/>
      <c r="B152" s="7"/>
      <c r="C152" s="144"/>
      <c r="D152" s="13"/>
      <c r="E152" s="96" t="str">
        <f>IF(ISBLANK(A152),"",IFERROR(IF(OR(B152&gt;(Hilfstabelle!$J$2*VLOOKUP(A152,Stammdaten!$A$17:$E$300,5,FALSE)),C152&gt;(Hilfstabelle!$J$2*VLOOKUP(A152,Stammdaten!$A$17:$E$300,5,FALSE))),"Achtung: Füllstand übersteigt die installierte Speicherkapazität.",IF(OR(NOT(ISNUMBER(B152)),NOT(ISNUMBER(C152))),"Fehler: Füllstände fehlen. Bitte ergänzen.",IF(COUNTIF($A$17:$A$299,A152)&gt;1,"Bitte nur eine Eintragung pro Anlagenschlüssel vornehmen",""))),"Fehler"))</f>
        <v/>
      </c>
    </row>
    <row r="153" spans="1:5" x14ac:dyDescent="0.2">
      <c r="A153" s="83"/>
      <c r="B153" s="7"/>
      <c r="C153" s="144"/>
      <c r="D153" s="13"/>
      <c r="E153" s="96" t="str">
        <f>IF(ISBLANK(A153),"",IFERROR(IF(OR(B153&gt;(Hilfstabelle!$J$2*VLOOKUP(A153,Stammdaten!$A$17:$E$300,5,FALSE)),C153&gt;(Hilfstabelle!$J$2*VLOOKUP(A153,Stammdaten!$A$17:$E$300,5,FALSE))),"Achtung: Füllstand übersteigt die installierte Speicherkapazität.",IF(OR(NOT(ISNUMBER(B153)),NOT(ISNUMBER(C153))),"Fehler: Füllstände fehlen. Bitte ergänzen.",IF(COUNTIF($A$17:$A$299,A153)&gt;1,"Bitte nur eine Eintragung pro Anlagenschlüssel vornehmen",""))),"Fehler"))</f>
        <v/>
      </c>
    </row>
    <row r="154" spans="1:5" x14ac:dyDescent="0.2">
      <c r="A154" s="83"/>
      <c r="B154" s="7"/>
      <c r="C154" s="144"/>
      <c r="D154" s="13"/>
      <c r="E154" s="96" t="str">
        <f>IF(ISBLANK(A154),"",IFERROR(IF(OR(B154&gt;(Hilfstabelle!$J$2*VLOOKUP(A154,Stammdaten!$A$17:$E$300,5,FALSE)),C154&gt;(Hilfstabelle!$J$2*VLOOKUP(A154,Stammdaten!$A$17:$E$300,5,FALSE))),"Achtung: Füllstand übersteigt die installierte Speicherkapazität.",IF(OR(NOT(ISNUMBER(B154)),NOT(ISNUMBER(C154))),"Fehler: Füllstände fehlen. Bitte ergänzen.",IF(COUNTIF($A$17:$A$299,A154)&gt;1,"Bitte nur eine Eintragung pro Anlagenschlüssel vornehmen",""))),"Fehler"))</f>
        <v/>
      </c>
    </row>
    <row r="155" spans="1:5" x14ac:dyDescent="0.2">
      <c r="A155" s="83"/>
      <c r="B155" s="7"/>
      <c r="C155" s="144"/>
      <c r="D155" s="13"/>
      <c r="E155" s="96" t="str">
        <f>IF(ISBLANK(A155),"",IFERROR(IF(OR(B155&gt;(Hilfstabelle!$J$2*VLOOKUP(A155,Stammdaten!$A$17:$E$300,5,FALSE)),C155&gt;(Hilfstabelle!$J$2*VLOOKUP(A155,Stammdaten!$A$17:$E$300,5,FALSE))),"Achtung: Füllstand übersteigt die installierte Speicherkapazität.",IF(OR(NOT(ISNUMBER(B155)),NOT(ISNUMBER(C155))),"Fehler: Füllstände fehlen. Bitte ergänzen.",IF(COUNTIF($A$17:$A$299,A155)&gt;1,"Bitte nur eine Eintragung pro Anlagenschlüssel vornehmen",""))),"Fehler"))</f>
        <v/>
      </c>
    </row>
    <row r="156" spans="1:5" x14ac:dyDescent="0.2">
      <c r="A156" s="83"/>
      <c r="B156" s="7"/>
      <c r="C156" s="144"/>
      <c r="D156" s="13"/>
      <c r="E156" s="96" t="str">
        <f>IF(ISBLANK(A156),"",IFERROR(IF(OR(B156&gt;(Hilfstabelle!$J$2*VLOOKUP(A156,Stammdaten!$A$17:$E$300,5,FALSE)),C156&gt;(Hilfstabelle!$J$2*VLOOKUP(A156,Stammdaten!$A$17:$E$300,5,FALSE))),"Achtung: Füllstand übersteigt die installierte Speicherkapazität.",IF(OR(NOT(ISNUMBER(B156)),NOT(ISNUMBER(C156))),"Fehler: Füllstände fehlen. Bitte ergänzen.",IF(COUNTIF($A$17:$A$299,A156)&gt;1,"Bitte nur eine Eintragung pro Anlagenschlüssel vornehmen",""))),"Fehler"))</f>
        <v/>
      </c>
    </row>
    <row r="157" spans="1:5" x14ac:dyDescent="0.2">
      <c r="A157" s="83"/>
      <c r="B157" s="7"/>
      <c r="C157" s="144"/>
      <c r="D157" s="13"/>
      <c r="E157" s="96" t="str">
        <f>IF(ISBLANK(A157),"",IFERROR(IF(OR(B157&gt;(Hilfstabelle!$J$2*VLOOKUP(A157,Stammdaten!$A$17:$E$300,5,FALSE)),C157&gt;(Hilfstabelle!$J$2*VLOOKUP(A157,Stammdaten!$A$17:$E$300,5,FALSE))),"Achtung: Füllstand übersteigt die installierte Speicherkapazität.",IF(OR(NOT(ISNUMBER(B157)),NOT(ISNUMBER(C157))),"Fehler: Füllstände fehlen. Bitte ergänzen.",IF(COUNTIF($A$17:$A$299,A157)&gt;1,"Bitte nur eine Eintragung pro Anlagenschlüssel vornehmen",""))),"Fehler"))</f>
        <v/>
      </c>
    </row>
    <row r="158" spans="1:5" x14ac:dyDescent="0.2">
      <c r="A158" s="83"/>
      <c r="B158" s="7"/>
      <c r="C158" s="144"/>
      <c r="D158" s="13"/>
      <c r="E158" s="96" t="str">
        <f>IF(ISBLANK(A158),"",IFERROR(IF(OR(B158&gt;(Hilfstabelle!$J$2*VLOOKUP(A158,Stammdaten!$A$17:$E$300,5,FALSE)),C158&gt;(Hilfstabelle!$J$2*VLOOKUP(A158,Stammdaten!$A$17:$E$300,5,FALSE))),"Achtung: Füllstand übersteigt die installierte Speicherkapazität.",IF(OR(NOT(ISNUMBER(B158)),NOT(ISNUMBER(C158))),"Fehler: Füllstände fehlen. Bitte ergänzen.",IF(COUNTIF($A$17:$A$299,A158)&gt;1,"Bitte nur eine Eintragung pro Anlagenschlüssel vornehmen",""))),"Fehler"))</f>
        <v/>
      </c>
    </row>
    <row r="159" spans="1:5" x14ac:dyDescent="0.2">
      <c r="A159" s="83"/>
      <c r="B159" s="7"/>
      <c r="C159" s="144"/>
      <c r="D159" s="13"/>
      <c r="E159" s="96" t="str">
        <f>IF(ISBLANK(A159),"",IFERROR(IF(OR(B159&gt;(Hilfstabelle!$J$2*VLOOKUP(A159,Stammdaten!$A$17:$E$300,5,FALSE)),C159&gt;(Hilfstabelle!$J$2*VLOOKUP(A159,Stammdaten!$A$17:$E$300,5,FALSE))),"Achtung: Füllstand übersteigt die installierte Speicherkapazität.",IF(OR(NOT(ISNUMBER(B159)),NOT(ISNUMBER(C159))),"Fehler: Füllstände fehlen. Bitte ergänzen.",IF(COUNTIF($A$17:$A$299,A159)&gt;1,"Bitte nur eine Eintragung pro Anlagenschlüssel vornehmen",""))),"Fehler"))</f>
        <v/>
      </c>
    </row>
    <row r="160" spans="1:5" x14ac:dyDescent="0.2">
      <c r="A160" s="83"/>
      <c r="B160" s="7"/>
      <c r="C160" s="144"/>
      <c r="D160" s="13"/>
      <c r="E160" s="96" t="str">
        <f>IF(ISBLANK(A160),"",IFERROR(IF(OR(B160&gt;(Hilfstabelle!$J$2*VLOOKUP(A160,Stammdaten!$A$17:$E$300,5,FALSE)),C160&gt;(Hilfstabelle!$J$2*VLOOKUP(A160,Stammdaten!$A$17:$E$300,5,FALSE))),"Achtung: Füllstand übersteigt die installierte Speicherkapazität.",IF(OR(NOT(ISNUMBER(B160)),NOT(ISNUMBER(C160))),"Fehler: Füllstände fehlen. Bitte ergänzen.",IF(COUNTIF($A$17:$A$299,A160)&gt;1,"Bitte nur eine Eintragung pro Anlagenschlüssel vornehmen",""))),"Fehler"))</f>
        <v/>
      </c>
    </row>
    <row r="161" spans="1:5" x14ac:dyDescent="0.2">
      <c r="A161" s="83"/>
      <c r="B161" s="7"/>
      <c r="C161" s="144"/>
      <c r="D161" s="13"/>
      <c r="E161" s="96" t="str">
        <f>IF(ISBLANK(A161),"",IFERROR(IF(OR(B161&gt;(Hilfstabelle!$J$2*VLOOKUP(A161,Stammdaten!$A$17:$E$300,5,FALSE)),C161&gt;(Hilfstabelle!$J$2*VLOOKUP(A161,Stammdaten!$A$17:$E$300,5,FALSE))),"Achtung: Füllstand übersteigt die installierte Speicherkapazität.",IF(OR(NOT(ISNUMBER(B161)),NOT(ISNUMBER(C161))),"Fehler: Füllstände fehlen. Bitte ergänzen.",IF(COUNTIF($A$17:$A$299,A161)&gt;1,"Bitte nur eine Eintragung pro Anlagenschlüssel vornehmen",""))),"Fehler"))</f>
        <v/>
      </c>
    </row>
    <row r="162" spans="1:5" x14ac:dyDescent="0.2">
      <c r="A162" s="83"/>
      <c r="B162" s="7"/>
      <c r="C162" s="144"/>
      <c r="D162" s="13"/>
      <c r="E162" s="96" t="str">
        <f>IF(ISBLANK(A162),"",IFERROR(IF(OR(B162&gt;(Hilfstabelle!$J$2*VLOOKUP(A162,Stammdaten!$A$17:$E$300,5,FALSE)),C162&gt;(Hilfstabelle!$J$2*VLOOKUP(A162,Stammdaten!$A$17:$E$300,5,FALSE))),"Achtung: Füllstand übersteigt die installierte Speicherkapazität.",IF(OR(NOT(ISNUMBER(B162)),NOT(ISNUMBER(C162))),"Fehler: Füllstände fehlen. Bitte ergänzen.",IF(COUNTIF($A$17:$A$299,A162)&gt;1,"Bitte nur eine Eintragung pro Anlagenschlüssel vornehmen",""))),"Fehler"))</f>
        <v/>
      </c>
    </row>
    <row r="163" spans="1:5" x14ac:dyDescent="0.2">
      <c r="A163" s="83"/>
      <c r="B163" s="7"/>
      <c r="C163" s="144"/>
      <c r="D163" s="13"/>
      <c r="E163" s="96" t="str">
        <f>IF(ISBLANK(A163),"",IFERROR(IF(OR(B163&gt;(Hilfstabelle!$J$2*VLOOKUP(A163,Stammdaten!$A$17:$E$300,5,FALSE)),C163&gt;(Hilfstabelle!$J$2*VLOOKUP(A163,Stammdaten!$A$17:$E$300,5,FALSE))),"Achtung: Füllstand übersteigt die installierte Speicherkapazität.",IF(OR(NOT(ISNUMBER(B163)),NOT(ISNUMBER(C163))),"Fehler: Füllstände fehlen. Bitte ergänzen.",IF(COUNTIF($A$17:$A$299,A163)&gt;1,"Bitte nur eine Eintragung pro Anlagenschlüssel vornehmen",""))),"Fehler"))</f>
        <v/>
      </c>
    </row>
    <row r="164" spans="1:5" x14ac:dyDescent="0.2">
      <c r="A164" s="83"/>
      <c r="B164" s="7"/>
      <c r="C164" s="144"/>
      <c r="D164" s="13"/>
      <c r="E164" s="96" t="str">
        <f>IF(ISBLANK(A164),"",IFERROR(IF(OR(B164&gt;(Hilfstabelle!$J$2*VLOOKUP(A164,Stammdaten!$A$17:$E$300,5,FALSE)),C164&gt;(Hilfstabelle!$J$2*VLOOKUP(A164,Stammdaten!$A$17:$E$300,5,FALSE))),"Achtung: Füllstand übersteigt die installierte Speicherkapazität.",IF(OR(NOT(ISNUMBER(B164)),NOT(ISNUMBER(C164))),"Fehler: Füllstände fehlen. Bitte ergänzen.",IF(COUNTIF($A$17:$A$299,A164)&gt;1,"Bitte nur eine Eintragung pro Anlagenschlüssel vornehmen",""))),"Fehler"))</f>
        <v/>
      </c>
    </row>
    <row r="165" spans="1:5" x14ac:dyDescent="0.2">
      <c r="A165" s="83"/>
      <c r="B165" s="7"/>
      <c r="C165" s="144"/>
      <c r="D165" s="13"/>
      <c r="E165" s="96" t="str">
        <f>IF(ISBLANK(A165),"",IFERROR(IF(OR(B165&gt;(Hilfstabelle!$J$2*VLOOKUP(A165,Stammdaten!$A$17:$E$300,5,FALSE)),C165&gt;(Hilfstabelle!$J$2*VLOOKUP(A165,Stammdaten!$A$17:$E$300,5,FALSE))),"Achtung: Füllstand übersteigt die installierte Speicherkapazität.",IF(OR(NOT(ISNUMBER(B165)),NOT(ISNUMBER(C165))),"Fehler: Füllstände fehlen. Bitte ergänzen.",IF(COUNTIF($A$17:$A$299,A165)&gt;1,"Bitte nur eine Eintragung pro Anlagenschlüssel vornehmen",""))),"Fehler"))</f>
        <v/>
      </c>
    </row>
    <row r="166" spans="1:5" x14ac:dyDescent="0.2">
      <c r="A166" s="83"/>
      <c r="B166" s="7"/>
      <c r="C166" s="144"/>
      <c r="D166" s="13"/>
      <c r="E166" s="96" t="str">
        <f>IF(ISBLANK(A166),"",IFERROR(IF(OR(B166&gt;(Hilfstabelle!$J$2*VLOOKUP(A166,Stammdaten!$A$17:$E$300,5,FALSE)),C166&gt;(Hilfstabelle!$J$2*VLOOKUP(A166,Stammdaten!$A$17:$E$300,5,FALSE))),"Achtung: Füllstand übersteigt die installierte Speicherkapazität.",IF(OR(NOT(ISNUMBER(B166)),NOT(ISNUMBER(C166))),"Fehler: Füllstände fehlen. Bitte ergänzen.",IF(COUNTIF($A$17:$A$299,A166)&gt;1,"Bitte nur eine Eintragung pro Anlagenschlüssel vornehmen",""))),"Fehler"))</f>
        <v/>
      </c>
    </row>
    <row r="167" spans="1:5" x14ac:dyDescent="0.2">
      <c r="A167" s="83"/>
      <c r="B167" s="7"/>
      <c r="C167" s="144"/>
      <c r="D167" s="13"/>
      <c r="E167" s="96" t="str">
        <f>IF(ISBLANK(A167),"",IFERROR(IF(OR(B167&gt;(Hilfstabelle!$J$2*VLOOKUP(A167,Stammdaten!$A$17:$E$300,5,FALSE)),C167&gt;(Hilfstabelle!$J$2*VLOOKUP(A167,Stammdaten!$A$17:$E$300,5,FALSE))),"Achtung: Füllstand übersteigt die installierte Speicherkapazität.",IF(OR(NOT(ISNUMBER(B167)),NOT(ISNUMBER(C167))),"Fehler: Füllstände fehlen. Bitte ergänzen.",IF(COUNTIF($A$17:$A$299,A167)&gt;1,"Bitte nur eine Eintragung pro Anlagenschlüssel vornehmen",""))),"Fehler"))</f>
        <v/>
      </c>
    </row>
    <row r="168" spans="1:5" x14ac:dyDescent="0.2">
      <c r="A168" s="83"/>
      <c r="B168" s="7"/>
      <c r="C168" s="144"/>
      <c r="D168" s="13"/>
      <c r="E168" s="96" t="str">
        <f>IF(ISBLANK(A168),"",IFERROR(IF(OR(B168&gt;(Hilfstabelle!$J$2*VLOOKUP(A168,Stammdaten!$A$17:$E$300,5,FALSE)),C168&gt;(Hilfstabelle!$J$2*VLOOKUP(A168,Stammdaten!$A$17:$E$300,5,FALSE))),"Achtung: Füllstand übersteigt die installierte Speicherkapazität.",IF(OR(NOT(ISNUMBER(B168)),NOT(ISNUMBER(C168))),"Fehler: Füllstände fehlen. Bitte ergänzen.",IF(COUNTIF($A$17:$A$299,A168)&gt;1,"Bitte nur eine Eintragung pro Anlagenschlüssel vornehmen",""))),"Fehler"))</f>
        <v/>
      </c>
    </row>
    <row r="169" spans="1:5" x14ac:dyDescent="0.2">
      <c r="A169" s="83"/>
      <c r="B169" s="7"/>
      <c r="C169" s="144"/>
      <c r="D169" s="13"/>
      <c r="E169" s="96" t="str">
        <f>IF(ISBLANK(A169),"",IFERROR(IF(OR(B169&gt;(Hilfstabelle!$J$2*VLOOKUP(A169,Stammdaten!$A$17:$E$300,5,FALSE)),C169&gt;(Hilfstabelle!$J$2*VLOOKUP(A169,Stammdaten!$A$17:$E$300,5,FALSE))),"Achtung: Füllstand übersteigt die installierte Speicherkapazität.",IF(OR(NOT(ISNUMBER(B169)),NOT(ISNUMBER(C169))),"Fehler: Füllstände fehlen. Bitte ergänzen.",IF(COUNTIF($A$17:$A$299,A169)&gt;1,"Bitte nur eine Eintragung pro Anlagenschlüssel vornehmen",""))),"Fehler"))</f>
        <v/>
      </c>
    </row>
    <row r="170" spans="1:5" x14ac:dyDescent="0.2">
      <c r="A170" s="83"/>
      <c r="B170" s="7"/>
      <c r="C170" s="144"/>
      <c r="D170" s="13"/>
      <c r="E170" s="96" t="str">
        <f>IF(ISBLANK(A170),"",IFERROR(IF(OR(B170&gt;(Hilfstabelle!$J$2*VLOOKUP(A170,Stammdaten!$A$17:$E$300,5,FALSE)),C170&gt;(Hilfstabelle!$J$2*VLOOKUP(A170,Stammdaten!$A$17:$E$300,5,FALSE))),"Achtung: Füllstand übersteigt die installierte Speicherkapazität.",IF(OR(NOT(ISNUMBER(B170)),NOT(ISNUMBER(C170))),"Fehler: Füllstände fehlen. Bitte ergänzen.",IF(COUNTIF($A$17:$A$299,A170)&gt;1,"Bitte nur eine Eintragung pro Anlagenschlüssel vornehmen",""))),"Fehler"))</f>
        <v/>
      </c>
    </row>
    <row r="171" spans="1:5" x14ac:dyDescent="0.2">
      <c r="A171" s="83"/>
      <c r="B171" s="7"/>
      <c r="C171" s="144"/>
      <c r="D171" s="13"/>
      <c r="E171" s="96" t="str">
        <f>IF(ISBLANK(A171),"",IFERROR(IF(OR(B171&gt;(Hilfstabelle!$J$2*VLOOKUP(A171,Stammdaten!$A$17:$E$300,5,FALSE)),C171&gt;(Hilfstabelle!$J$2*VLOOKUP(A171,Stammdaten!$A$17:$E$300,5,FALSE))),"Achtung: Füllstand übersteigt die installierte Speicherkapazität.",IF(OR(NOT(ISNUMBER(B171)),NOT(ISNUMBER(C171))),"Fehler: Füllstände fehlen. Bitte ergänzen.",IF(COUNTIF($A$17:$A$299,A171)&gt;1,"Bitte nur eine Eintragung pro Anlagenschlüssel vornehmen",""))),"Fehler"))</f>
        <v/>
      </c>
    </row>
    <row r="172" spans="1:5" x14ac:dyDescent="0.2">
      <c r="A172" s="83"/>
      <c r="B172" s="7"/>
      <c r="C172" s="144"/>
      <c r="D172" s="13"/>
      <c r="E172" s="96" t="str">
        <f>IF(ISBLANK(A172),"",IFERROR(IF(OR(B172&gt;(Hilfstabelle!$J$2*VLOOKUP(A172,Stammdaten!$A$17:$E$300,5,FALSE)),C172&gt;(Hilfstabelle!$J$2*VLOOKUP(A172,Stammdaten!$A$17:$E$300,5,FALSE))),"Achtung: Füllstand übersteigt die installierte Speicherkapazität.",IF(OR(NOT(ISNUMBER(B172)),NOT(ISNUMBER(C172))),"Fehler: Füllstände fehlen. Bitte ergänzen.",IF(COUNTIF($A$17:$A$299,A172)&gt;1,"Bitte nur eine Eintragung pro Anlagenschlüssel vornehmen",""))),"Fehler"))</f>
        <v/>
      </c>
    </row>
    <row r="173" spans="1:5" x14ac:dyDescent="0.2">
      <c r="A173" s="83"/>
      <c r="B173" s="7"/>
      <c r="C173" s="144"/>
      <c r="D173" s="13"/>
      <c r="E173" s="96" t="str">
        <f>IF(ISBLANK(A173),"",IFERROR(IF(OR(B173&gt;(Hilfstabelle!$J$2*VLOOKUP(A173,Stammdaten!$A$17:$E$300,5,FALSE)),C173&gt;(Hilfstabelle!$J$2*VLOOKUP(A173,Stammdaten!$A$17:$E$300,5,FALSE))),"Achtung: Füllstand übersteigt die installierte Speicherkapazität.",IF(OR(NOT(ISNUMBER(B173)),NOT(ISNUMBER(C173))),"Fehler: Füllstände fehlen. Bitte ergänzen.",IF(COUNTIF($A$17:$A$299,A173)&gt;1,"Bitte nur eine Eintragung pro Anlagenschlüssel vornehmen",""))),"Fehler"))</f>
        <v/>
      </c>
    </row>
    <row r="174" spans="1:5" x14ac:dyDescent="0.2">
      <c r="A174" s="83"/>
      <c r="B174" s="7"/>
      <c r="C174" s="144"/>
      <c r="D174" s="13"/>
      <c r="E174" s="96" t="str">
        <f>IF(ISBLANK(A174),"",IFERROR(IF(OR(B174&gt;(Hilfstabelle!$J$2*VLOOKUP(A174,Stammdaten!$A$17:$E$300,5,FALSE)),C174&gt;(Hilfstabelle!$J$2*VLOOKUP(A174,Stammdaten!$A$17:$E$300,5,FALSE))),"Achtung: Füllstand übersteigt die installierte Speicherkapazität.",IF(OR(NOT(ISNUMBER(B174)),NOT(ISNUMBER(C174))),"Fehler: Füllstände fehlen. Bitte ergänzen.",IF(COUNTIF($A$17:$A$299,A174)&gt;1,"Bitte nur eine Eintragung pro Anlagenschlüssel vornehmen",""))),"Fehler"))</f>
        <v/>
      </c>
    </row>
    <row r="175" spans="1:5" x14ac:dyDescent="0.2">
      <c r="A175" s="83"/>
      <c r="B175" s="7"/>
      <c r="C175" s="144"/>
      <c r="D175" s="13"/>
      <c r="E175" s="96" t="str">
        <f>IF(ISBLANK(A175),"",IFERROR(IF(OR(B175&gt;(Hilfstabelle!$J$2*VLOOKUP(A175,Stammdaten!$A$17:$E$300,5,FALSE)),C175&gt;(Hilfstabelle!$J$2*VLOOKUP(A175,Stammdaten!$A$17:$E$300,5,FALSE))),"Achtung: Füllstand übersteigt die installierte Speicherkapazität.",IF(OR(NOT(ISNUMBER(B175)),NOT(ISNUMBER(C175))),"Fehler: Füllstände fehlen. Bitte ergänzen.",IF(COUNTIF($A$17:$A$299,A175)&gt;1,"Bitte nur eine Eintragung pro Anlagenschlüssel vornehmen",""))),"Fehler"))</f>
        <v/>
      </c>
    </row>
    <row r="176" spans="1:5" x14ac:dyDescent="0.2">
      <c r="A176" s="83"/>
      <c r="B176" s="7"/>
      <c r="C176" s="144"/>
      <c r="D176" s="13"/>
      <c r="E176" s="96" t="str">
        <f>IF(ISBLANK(A176),"",IFERROR(IF(OR(B176&gt;(Hilfstabelle!$J$2*VLOOKUP(A176,Stammdaten!$A$17:$E$300,5,FALSE)),C176&gt;(Hilfstabelle!$J$2*VLOOKUP(A176,Stammdaten!$A$17:$E$300,5,FALSE))),"Achtung: Füllstand übersteigt die installierte Speicherkapazität.",IF(OR(NOT(ISNUMBER(B176)),NOT(ISNUMBER(C176))),"Fehler: Füllstände fehlen. Bitte ergänzen.",IF(COUNTIF($A$17:$A$299,A176)&gt;1,"Bitte nur eine Eintragung pro Anlagenschlüssel vornehmen",""))),"Fehler"))</f>
        <v/>
      </c>
    </row>
    <row r="177" spans="1:5" x14ac:dyDescent="0.2">
      <c r="A177" s="83"/>
      <c r="B177" s="7"/>
      <c r="C177" s="144"/>
      <c r="D177" s="13"/>
      <c r="E177" s="96" t="str">
        <f>IF(ISBLANK(A177),"",IFERROR(IF(OR(B177&gt;(Hilfstabelle!$J$2*VLOOKUP(A177,Stammdaten!$A$17:$E$300,5,FALSE)),C177&gt;(Hilfstabelle!$J$2*VLOOKUP(A177,Stammdaten!$A$17:$E$300,5,FALSE))),"Achtung: Füllstand übersteigt die installierte Speicherkapazität.",IF(OR(NOT(ISNUMBER(B177)),NOT(ISNUMBER(C177))),"Fehler: Füllstände fehlen. Bitte ergänzen.",IF(COUNTIF($A$17:$A$299,A177)&gt;1,"Bitte nur eine Eintragung pro Anlagenschlüssel vornehmen",""))),"Fehler"))</f>
        <v/>
      </c>
    </row>
    <row r="178" spans="1:5" x14ac:dyDescent="0.2">
      <c r="A178" s="83"/>
      <c r="B178" s="7"/>
      <c r="C178" s="144"/>
      <c r="D178" s="13"/>
      <c r="E178" s="96" t="str">
        <f>IF(ISBLANK(A178),"",IFERROR(IF(OR(B178&gt;(Hilfstabelle!$J$2*VLOOKUP(A178,Stammdaten!$A$17:$E$300,5,FALSE)),C178&gt;(Hilfstabelle!$J$2*VLOOKUP(A178,Stammdaten!$A$17:$E$300,5,FALSE))),"Achtung: Füllstand übersteigt die installierte Speicherkapazität.",IF(OR(NOT(ISNUMBER(B178)),NOT(ISNUMBER(C178))),"Fehler: Füllstände fehlen. Bitte ergänzen.",IF(COUNTIF($A$17:$A$299,A178)&gt;1,"Bitte nur eine Eintragung pro Anlagenschlüssel vornehmen",""))),"Fehler"))</f>
        <v/>
      </c>
    </row>
    <row r="179" spans="1:5" x14ac:dyDescent="0.2">
      <c r="A179" s="83"/>
      <c r="B179" s="7"/>
      <c r="C179" s="144"/>
      <c r="D179" s="13"/>
      <c r="E179" s="96" t="str">
        <f>IF(ISBLANK(A179),"",IFERROR(IF(OR(B179&gt;(Hilfstabelle!$J$2*VLOOKUP(A179,Stammdaten!$A$17:$E$300,5,FALSE)),C179&gt;(Hilfstabelle!$J$2*VLOOKUP(A179,Stammdaten!$A$17:$E$300,5,FALSE))),"Achtung: Füllstand übersteigt die installierte Speicherkapazität.",IF(OR(NOT(ISNUMBER(B179)),NOT(ISNUMBER(C179))),"Fehler: Füllstände fehlen. Bitte ergänzen.",IF(COUNTIF($A$17:$A$299,A179)&gt;1,"Bitte nur eine Eintragung pro Anlagenschlüssel vornehmen",""))),"Fehler"))</f>
        <v/>
      </c>
    </row>
    <row r="180" spans="1:5" x14ac:dyDescent="0.2">
      <c r="A180" s="83"/>
      <c r="B180" s="7"/>
      <c r="C180" s="144"/>
      <c r="D180" s="13"/>
      <c r="E180" s="96" t="str">
        <f>IF(ISBLANK(A180),"",IFERROR(IF(OR(B180&gt;(Hilfstabelle!$J$2*VLOOKUP(A180,Stammdaten!$A$17:$E$300,5,FALSE)),C180&gt;(Hilfstabelle!$J$2*VLOOKUP(A180,Stammdaten!$A$17:$E$300,5,FALSE))),"Achtung: Füllstand übersteigt die installierte Speicherkapazität.",IF(OR(NOT(ISNUMBER(B180)),NOT(ISNUMBER(C180))),"Fehler: Füllstände fehlen. Bitte ergänzen.",IF(COUNTIF($A$17:$A$299,A180)&gt;1,"Bitte nur eine Eintragung pro Anlagenschlüssel vornehmen",""))),"Fehler"))</f>
        <v/>
      </c>
    </row>
    <row r="181" spans="1:5" x14ac:dyDescent="0.2">
      <c r="A181" s="83"/>
      <c r="B181" s="7"/>
      <c r="C181" s="144"/>
      <c r="D181" s="13"/>
      <c r="E181" s="96" t="str">
        <f>IF(ISBLANK(A181),"",IFERROR(IF(OR(B181&gt;(Hilfstabelle!$J$2*VLOOKUP(A181,Stammdaten!$A$17:$E$300,5,FALSE)),C181&gt;(Hilfstabelle!$J$2*VLOOKUP(A181,Stammdaten!$A$17:$E$300,5,FALSE))),"Achtung: Füllstand übersteigt die installierte Speicherkapazität.",IF(OR(NOT(ISNUMBER(B181)),NOT(ISNUMBER(C181))),"Fehler: Füllstände fehlen. Bitte ergänzen.",IF(COUNTIF($A$17:$A$299,A181)&gt;1,"Bitte nur eine Eintragung pro Anlagenschlüssel vornehmen",""))),"Fehler"))</f>
        <v/>
      </c>
    </row>
    <row r="182" spans="1:5" x14ac:dyDescent="0.2">
      <c r="A182" s="83"/>
      <c r="B182" s="7"/>
      <c r="C182" s="144"/>
      <c r="D182" s="13"/>
      <c r="E182" s="96" t="str">
        <f>IF(ISBLANK(A182),"",IFERROR(IF(OR(B182&gt;(Hilfstabelle!$J$2*VLOOKUP(A182,Stammdaten!$A$17:$E$300,5,FALSE)),C182&gt;(Hilfstabelle!$J$2*VLOOKUP(A182,Stammdaten!$A$17:$E$300,5,FALSE))),"Achtung: Füllstand übersteigt die installierte Speicherkapazität.",IF(OR(NOT(ISNUMBER(B182)),NOT(ISNUMBER(C182))),"Fehler: Füllstände fehlen. Bitte ergänzen.",IF(COUNTIF($A$17:$A$299,A182)&gt;1,"Bitte nur eine Eintragung pro Anlagenschlüssel vornehmen",""))),"Fehler"))</f>
        <v/>
      </c>
    </row>
    <row r="183" spans="1:5" x14ac:dyDescent="0.2">
      <c r="A183" s="83"/>
      <c r="B183" s="7"/>
      <c r="C183" s="144"/>
      <c r="D183" s="13"/>
      <c r="E183" s="96" t="str">
        <f>IF(ISBLANK(A183),"",IFERROR(IF(OR(B183&gt;(Hilfstabelle!$J$2*VLOOKUP(A183,Stammdaten!$A$17:$E$300,5,FALSE)),C183&gt;(Hilfstabelle!$J$2*VLOOKUP(A183,Stammdaten!$A$17:$E$300,5,FALSE))),"Achtung: Füllstand übersteigt die installierte Speicherkapazität.",IF(OR(NOT(ISNUMBER(B183)),NOT(ISNUMBER(C183))),"Fehler: Füllstände fehlen. Bitte ergänzen.",IF(COUNTIF($A$17:$A$299,A183)&gt;1,"Bitte nur eine Eintragung pro Anlagenschlüssel vornehmen",""))),"Fehler"))</f>
        <v/>
      </c>
    </row>
    <row r="184" spans="1:5" x14ac:dyDescent="0.2">
      <c r="A184" s="83"/>
      <c r="B184" s="7"/>
      <c r="C184" s="144"/>
      <c r="D184" s="13"/>
      <c r="E184" s="96" t="str">
        <f>IF(ISBLANK(A184),"",IFERROR(IF(OR(B184&gt;(Hilfstabelle!$J$2*VLOOKUP(A184,Stammdaten!$A$17:$E$300,5,FALSE)),C184&gt;(Hilfstabelle!$J$2*VLOOKUP(A184,Stammdaten!$A$17:$E$300,5,FALSE))),"Achtung: Füllstand übersteigt die installierte Speicherkapazität.",IF(OR(NOT(ISNUMBER(B184)),NOT(ISNUMBER(C184))),"Fehler: Füllstände fehlen. Bitte ergänzen.",IF(COUNTIF($A$17:$A$299,A184)&gt;1,"Bitte nur eine Eintragung pro Anlagenschlüssel vornehmen",""))),"Fehler"))</f>
        <v/>
      </c>
    </row>
    <row r="185" spans="1:5" x14ac:dyDescent="0.2">
      <c r="A185" s="83"/>
      <c r="B185" s="7"/>
      <c r="C185" s="144"/>
      <c r="D185" s="13"/>
      <c r="E185" s="96" t="str">
        <f>IF(ISBLANK(A185),"",IFERROR(IF(OR(B185&gt;(Hilfstabelle!$J$2*VLOOKUP(A185,Stammdaten!$A$17:$E$300,5,FALSE)),C185&gt;(Hilfstabelle!$J$2*VLOOKUP(A185,Stammdaten!$A$17:$E$300,5,FALSE))),"Achtung: Füllstand übersteigt die installierte Speicherkapazität.",IF(OR(NOT(ISNUMBER(B185)),NOT(ISNUMBER(C185))),"Fehler: Füllstände fehlen. Bitte ergänzen.",IF(COUNTIF($A$17:$A$299,A185)&gt;1,"Bitte nur eine Eintragung pro Anlagenschlüssel vornehmen",""))),"Fehler"))</f>
        <v/>
      </c>
    </row>
    <row r="186" spans="1:5" x14ac:dyDescent="0.2">
      <c r="A186" s="83"/>
      <c r="B186" s="7"/>
      <c r="C186" s="144"/>
      <c r="D186" s="13"/>
      <c r="E186" s="96" t="str">
        <f>IF(ISBLANK(A186),"",IFERROR(IF(OR(B186&gt;(Hilfstabelle!$J$2*VLOOKUP(A186,Stammdaten!$A$17:$E$300,5,FALSE)),C186&gt;(Hilfstabelle!$J$2*VLOOKUP(A186,Stammdaten!$A$17:$E$300,5,FALSE))),"Achtung: Füllstand übersteigt die installierte Speicherkapazität.",IF(OR(NOT(ISNUMBER(B186)),NOT(ISNUMBER(C186))),"Fehler: Füllstände fehlen. Bitte ergänzen.",IF(COUNTIF($A$17:$A$299,A186)&gt;1,"Bitte nur eine Eintragung pro Anlagenschlüssel vornehmen",""))),"Fehler"))</f>
        <v/>
      </c>
    </row>
    <row r="187" spans="1:5" x14ac:dyDescent="0.2">
      <c r="A187" s="83"/>
      <c r="B187" s="7"/>
      <c r="C187" s="144"/>
      <c r="D187" s="13"/>
      <c r="E187" s="96" t="str">
        <f>IF(ISBLANK(A187),"",IFERROR(IF(OR(B187&gt;(Hilfstabelle!$J$2*VLOOKUP(A187,Stammdaten!$A$17:$E$300,5,FALSE)),C187&gt;(Hilfstabelle!$J$2*VLOOKUP(A187,Stammdaten!$A$17:$E$300,5,FALSE))),"Achtung: Füllstand übersteigt die installierte Speicherkapazität.",IF(OR(NOT(ISNUMBER(B187)),NOT(ISNUMBER(C187))),"Fehler: Füllstände fehlen. Bitte ergänzen.",IF(COUNTIF($A$17:$A$299,A187)&gt;1,"Bitte nur eine Eintragung pro Anlagenschlüssel vornehmen",""))),"Fehler"))</f>
        <v/>
      </c>
    </row>
    <row r="188" spans="1:5" x14ac:dyDescent="0.2">
      <c r="A188" s="83"/>
      <c r="B188" s="7"/>
      <c r="C188" s="144"/>
      <c r="D188" s="13"/>
      <c r="E188" s="96" t="str">
        <f>IF(ISBLANK(A188),"",IFERROR(IF(OR(B188&gt;(Hilfstabelle!$J$2*VLOOKUP(A188,Stammdaten!$A$17:$E$300,5,FALSE)),C188&gt;(Hilfstabelle!$J$2*VLOOKUP(A188,Stammdaten!$A$17:$E$300,5,FALSE))),"Achtung: Füllstand übersteigt die installierte Speicherkapazität.",IF(OR(NOT(ISNUMBER(B188)),NOT(ISNUMBER(C188))),"Fehler: Füllstände fehlen. Bitte ergänzen.",IF(COUNTIF($A$17:$A$299,A188)&gt;1,"Bitte nur eine Eintragung pro Anlagenschlüssel vornehmen",""))),"Fehler"))</f>
        <v/>
      </c>
    </row>
    <row r="189" spans="1:5" x14ac:dyDescent="0.2">
      <c r="A189" s="83"/>
      <c r="B189" s="7"/>
      <c r="C189" s="144"/>
      <c r="D189" s="13"/>
      <c r="E189" s="96" t="str">
        <f>IF(ISBLANK(A189),"",IFERROR(IF(OR(B189&gt;(Hilfstabelle!$J$2*VLOOKUP(A189,Stammdaten!$A$17:$E$300,5,FALSE)),C189&gt;(Hilfstabelle!$J$2*VLOOKUP(A189,Stammdaten!$A$17:$E$300,5,FALSE))),"Achtung: Füllstand übersteigt die installierte Speicherkapazität.",IF(OR(NOT(ISNUMBER(B189)),NOT(ISNUMBER(C189))),"Fehler: Füllstände fehlen. Bitte ergänzen.",IF(COUNTIF($A$17:$A$299,A189)&gt;1,"Bitte nur eine Eintragung pro Anlagenschlüssel vornehmen",""))),"Fehler"))</f>
        <v/>
      </c>
    </row>
    <row r="190" spans="1:5" x14ac:dyDescent="0.2">
      <c r="A190" s="83"/>
      <c r="B190" s="7"/>
      <c r="C190" s="144"/>
      <c r="D190" s="13"/>
      <c r="E190" s="96" t="str">
        <f>IF(ISBLANK(A190),"",IFERROR(IF(OR(B190&gt;(Hilfstabelle!$J$2*VLOOKUP(A190,Stammdaten!$A$17:$E$300,5,FALSE)),C190&gt;(Hilfstabelle!$J$2*VLOOKUP(A190,Stammdaten!$A$17:$E$300,5,FALSE))),"Achtung: Füllstand übersteigt die installierte Speicherkapazität.",IF(OR(NOT(ISNUMBER(B190)),NOT(ISNUMBER(C190))),"Fehler: Füllstände fehlen. Bitte ergänzen.",IF(COUNTIF($A$17:$A$299,A190)&gt;1,"Bitte nur eine Eintragung pro Anlagenschlüssel vornehmen",""))),"Fehler"))</f>
        <v/>
      </c>
    </row>
    <row r="191" spans="1:5" x14ac:dyDescent="0.2">
      <c r="A191" s="83"/>
      <c r="B191" s="7"/>
      <c r="C191" s="144"/>
      <c r="D191" s="13"/>
      <c r="E191" s="96" t="str">
        <f>IF(ISBLANK(A191),"",IFERROR(IF(OR(B191&gt;(Hilfstabelle!$J$2*VLOOKUP(A191,Stammdaten!$A$17:$E$300,5,FALSE)),C191&gt;(Hilfstabelle!$J$2*VLOOKUP(A191,Stammdaten!$A$17:$E$300,5,FALSE))),"Achtung: Füllstand übersteigt die installierte Speicherkapazität.",IF(OR(NOT(ISNUMBER(B191)),NOT(ISNUMBER(C191))),"Fehler: Füllstände fehlen. Bitte ergänzen.",IF(COUNTIF($A$17:$A$299,A191)&gt;1,"Bitte nur eine Eintragung pro Anlagenschlüssel vornehmen",""))),"Fehler"))</f>
        <v/>
      </c>
    </row>
    <row r="192" spans="1:5" x14ac:dyDescent="0.2">
      <c r="A192" s="83"/>
      <c r="B192" s="7"/>
      <c r="C192" s="144"/>
      <c r="D192" s="13"/>
      <c r="E192" s="96" t="str">
        <f>IF(ISBLANK(A192),"",IFERROR(IF(OR(B192&gt;(Hilfstabelle!$J$2*VLOOKUP(A192,Stammdaten!$A$17:$E$300,5,FALSE)),C192&gt;(Hilfstabelle!$J$2*VLOOKUP(A192,Stammdaten!$A$17:$E$300,5,FALSE))),"Achtung: Füllstand übersteigt die installierte Speicherkapazität.",IF(OR(NOT(ISNUMBER(B192)),NOT(ISNUMBER(C192))),"Fehler: Füllstände fehlen. Bitte ergänzen.",IF(COUNTIF($A$17:$A$299,A192)&gt;1,"Bitte nur eine Eintragung pro Anlagenschlüssel vornehmen",""))),"Fehler"))</f>
        <v/>
      </c>
    </row>
    <row r="193" spans="1:5" x14ac:dyDescent="0.2">
      <c r="A193" s="83"/>
      <c r="B193" s="7"/>
      <c r="C193" s="144"/>
      <c r="D193" s="13"/>
      <c r="E193" s="96" t="str">
        <f>IF(ISBLANK(A193),"",IFERROR(IF(OR(B193&gt;(Hilfstabelle!$J$2*VLOOKUP(A193,Stammdaten!$A$17:$E$300,5,FALSE)),C193&gt;(Hilfstabelle!$J$2*VLOOKUP(A193,Stammdaten!$A$17:$E$300,5,FALSE))),"Achtung: Füllstand übersteigt die installierte Speicherkapazität.",IF(OR(NOT(ISNUMBER(B193)),NOT(ISNUMBER(C193))),"Fehler: Füllstände fehlen. Bitte ergänzen.",IF(COUNTIF($A$17:$A$299,A193)&gt;1,"Bitte nur eine Eintragung pro Anlagenschlüssel vornehmen",""))),"Fehler"))</f>
        <v/>
      </c>
    </row>
    <row r="194" spans="1:5" x14ac:dyDescent="0.2">
      <c r="A194" s="83"/>
      <c r="B194" s="7"/>
      <c r="C194" s="144"/>
      <c r="D194" s="13"/>
      <c r="E194" s="96" t="str">
        <f>IF(ISBLANK(A194),"",IFERROR(IF(OR(B194&gt;(Hilfstabelle!$J$2*VLOOKUP(A194,Stammdaten!$A$17:$E$300,5,FALSE)),C194&gt;(Hilfstabelle!$J$2*VLOOKUP(A194,Stammdaten!$A$17:$E$300,5,FALSE))),"Achtung: Füllstand übersteigt die installierte Speicherkapazität.",IF(OR(NOT(ISNUMBER(B194)),NOT(ISNUMBER(C194))),"Fehler: Füllstände fehlen. Bitte ergänzen.",IF(COUNTIF($A$17:$A$299,A194)&gt;1,"Bitte nur eine Eintragung pro Anlagenschlüssel vornehmen",""))),"Fehler"))</f>
        <v/>
      </c>
    </row>
    <row r="195" spans="1:5" x14ac:dyDescent="0.2">
      <c r="A195" s="83"/>
      <c r="B195" s="7"/>
      <c r="C195" s="144"/>
      <c r="D195" s="13"/>
      <c r="E195" s="96" t="str">
        <f>IF(ISBLANK(A195),"",IFERROR(IF(OR(B195&gt;(Hilfstabelle!$J$2*VLOOKUP(A195,Stammdaten!$A$17:$E$300,5,FALSE)),C195&gt;(Hilfstabelle!$J$2*VLOOKUP(A195,Stammdaten!$A$17:$E$300,5,FALSE))),"Achtung: Füllstand übersteigt die installierte Speicherkapazität.",IF(OR(NOT(ISNUMBER(B195)),NOT(ISNUMBER(C195))),"Fehler: Füllstände fehlen. Bitte ergänzen.",IF(COUNTIF($A$17:$A$299,A195)&gt;1,"Bitte nur eine Eintragung pro Anlagenschlüssel vornehmen",""))),"Fehler"))</f>
        <v/>
      </c>
    </row>
    <row r="196" spans="1:5" x14ac:dyDescent="0.2">
      <c r="A196" s="83"/>
      <c r="B196" s="7"/>
      <c r="C196" s="144"/>
      <c r="D196" s="13"/>
      <c r="E196" s="96" t="str">
        <f>IF(ISBLANK(A196),"",IFERROR(IF(OR(B196&gt;(Hilfstabelle!$J$2*VLOOKUP(A196,Stammdaten!$A$17:$E$300,5,FALSE)),C196&gt;(Hilfstabelle!$J$2*VLOOKUP(A196,Stammdaten!$A$17:$E$300,5,FALSE))),"Achtung: Füllstand übersteigt die installierte Speicherkapazität.",IF(OR(NOT(ISNUMBER(B196)),NOT(ISNUMBER(C196))),"Fehler: Füllstände fehlen. Bitte ergänzen.",IF(COUNTIF($A$17:$A$299,A196)&gt;1,"Bitte nur eine Eintragung pro Anlagenschlüssel vornehmen",""))),"Fehler"))</f>
        <v/>
      </c>
    </row>
    <row r="197" spans="1:5" x14ac:dyDescent="0.2">
      <c r="A197" s="83"/>
      <c r="B197" s="7"/>
      <c r="C197" s="144"/>
      <c r="D197" s="13"/>
      <c r="E197" s="96" t="str">
        <f>IF(ISBLANK(A197),"",IFERROR(IF(OR(B197&gt;(Hilfstabelle!$J$2*VLOOKUP(A197,Stammdaten!$A$17:$E$300,5,FALSE)),C197&gt;(Hilfstabelle!$J$2*VLOOKUP(A197,Stammdaten!$A$17:$E$300,5,FALSE))),"Achtung: Füllstand übersteigt die installierte Speicherkapazität.",IF(OR(NOT(ISNUMBER(B197)),NOT(ISNUMBER(C197))),"Fehler: Füllstände fehlen. Bitte ergänzen.",IF(COUNTIF($A$17:$A$299,A197)&gt;1,"Bitte nur eine Eintragung pro Anlagenschlüssel vornehmen",""))),"Fehler"))</f>
        <v/>
      </c>
    </row>
    <row r="198" spans="1:5" x14ac:dyDescent="0.2">
      <c r="A198" s="83"/>
      <c r="B198" s="7"/>
      <c r="C198" s="144"/>
      <c r="D198" s="13"/>
      <c r="E198" s="96" t="str">
        <f>IF(ISBLANK(A198),"",IFERROR(IF(OR(B198&gt;(Hilfstabelle!$J$2*VLOOKUP(A198,Stammdaten!$A$17:$E$300,5,FALSE)),C198&gt;(Hilfstabelle!$J$2*VLOOKUP(A198,Stammdaten!$A$17:$E$300,5,FALSE))),"Achtung: Füllstand übersteigt die installierte Speicherkapazität.",IF(OR(NOT(ISNUMBER(B198)),NOT(ISNUMBER(C198))),"Fehler: Füllstände fehlen. Bitte ergänzen.",IF(COUNTIF($A$17:$A$299,A198)&gt;1,"Bitte nur eine Eintragung pro Anlagenschlüssel vornehmen",""))),"Fehler"))</f>
        <v/>
      </c>
    </row>
    <row r="199" spans="1:5" x14ac:dyDescent="0.2">
      <c r="A199" s="83"/>
      <c r="B199" s="7"/>
      <c r="C199" s="144"/>
      <c r="D199" s="13"/>
      <c r="E199" s="96" t="str">
        <f>IF(ISBLANK(A199),"",IFERROR(IF(OR(B199&gt;(Hilfstabelle!$J$2*VLOOKUP(A199,Stammdaten!$A$17:$E$300,5,FALSE)),C199&gt;(Hilfstabelle!$J$2*VLOOKUP(A199,Stammdaten!$A$17:$E$300,5,FALSE))),"Achtung: Füllstand übersteigt die installierte Speicherkapazität.",IF(OR(NOT(ISNUMBER(B199)),NOT(ISNUMBER(C199))),"Fehler: Füllstände fehlen. Bitte ergänzen.",IF(COUNTIF($A$17:$A$299,A199)&gt;1,"Bitte nur eine Eintragung pro Anlagenschlüssel vornehmen",""))),"Fehler"))</f>
        <v/>
      </c>
    </row>
    <row r="200" spans="1:5" x14ac:dyDescent="0.2">
      <c r="A200" s="83"/>
      <c r="B200" s="7"/>
      <c r="C200" s="144"/>
      <c r="D200" s="13"/>
      <c r="E200" s="96" t="str">
        <f>IF(ISBLANK(A200),"",IFERROR(IF(OR(B200&gt;(Hilfstabelle!$J$2*VLOOKUP(A200,Stammdaten!$A$17:$E$300,5,FALSE)),C200&gt;(Hilfstabelle!$J$2*VLOOKUP(A200,Stammdaten!$A$17:$E$300,5,FALSE))),"Achtung: Füllstand übersteigt die installierte Speicherkapazität.",IF(OR(NOT(ISNUMBER(B200)),NOT(ISNUMBER(C200))),"Fehler: Füllstände fehlen. Bitte ergänzen.",IF(COUNTIF($A$17:$A$299,A200)&gt;1,"Bitte nur eine Eintragung pro Anlagenschlüssel vornehmen",""))),"Fehler"))</f>
        <v/>
      </c>
    </row>
    <row r="201" spans="1:5" x14ac:dyDescent="0.2">
      <c r="A201" s="83"/>
      <c r="B201" s="7"/>
      <c r="C201" s="144"/>
      <c r="D201" s="13"/>
      <c r="E201" s="96" t="str">
        <f>IF(ISBLANK(A201),"",IFERROR(IF(OR(B201&gt;(Hilfstabelle!$J$2*VLOOKUP(A201,Stammdaten!$A$17:$E$300,5,FALSE)),C201&gt;(Hilfstabelle!$J$2*VLOOKUP(A201,Stammdaten!$A$17:$E$300,5,FALSE))),"Achtung: Füllstand übersteigt die installierte Speicherkapazität.",IF(OR(NOT(ISNUMBER(B201)),NOT(ISNUMBER(C201))),"Fehler: Füllstände fehlen. Bitte ergänzen.",IF(COUNTIF($A$17:$A$299,A201)&gt;1,"Bitte nur eine Eintragung pro Anlagenschlüssel vornehmen",""))),"Fehler"))</f>
        <v/>
      </c>
    </row>
    <row r="202" spans="1:5" x14ac:dyDescent="0.2">
      <c r="A202" s="83"/>
      <c r="B202" s="7"/>
      <c r="C202" s="144"/>
      <c r="D202" s="13"/>
      <c r="E202" s="96" t="str">
        <f>IF(ISBLANK(A202),"",IFERROR(IF(OR(B202&gt;(Hilfstabelle!$J$2*VLOOKUP(A202,Stammdaten!$A$17:$E$300,5,FALSE)),C202&gt;(Hilfstabelle!$J$2*VLOOKUP(A202,Stammdaten!$A$17:$E$300,5,FALSE))),"Achtung: Füllstand übersteigt die installierte Speicherkapazität.",IF(OR(NOT(ISNUMBER(B202)),NOT(ISNUMBER(C202))),"Fehler: Füllstände fehlen. Bitte ergänzen.",IF(COUNTIF($A$17:$A$299,A202)&gt;1,"Bitte nur eine Eintragung pro Anlagenschlüssel vornehmen",""))),"Fehler"))</f>
        <v/>
      </c>
    </row>
    <row r="203" spans="1:5" x14ac:dyDescent="0.2">
      <c r="A203" s="83"/>
      <c r="B203" s="7"/>
      <c r="C203" s="144"/>
      <c r="D203" s="13"/>
      <c r="E203" s="96" t="str">
        <f>IF(ISBLANK(A203),"",IFERROR(IF(OR(B203&gt;(Hilfstabelle!$J$2*VLOOKUP(A203,Stammdaten!$A$17:$E$300,5,FALSE)),C203&gt;(Hilfstabelle!$J$2*VLOOKUP(A203,Stammdaten!$A$17:$E$300,5,FALSE))),"Achtung: Füllstand übersteigt die installierte Speicherkapazität.",IF(OR(NOT(ISNUMBER(B203)),NOT(ISNUMBER(C203))),"Fehler: Füllstände fehlen. Bitte ergänzen.",IF(COUNTIF($A$17:$A$299,A203)&gt;1,"Bitte nur eine Eintragung pro Anlagenschlüssel vornehmen",""))),"Fehler"))</f>
        <v/>
      </c>
    </row>
    <row r="204" spans="1:5" x14ac:dyDescent="0.2">
      <c r="A204" s="83"/>
      <c r="B204" s="7"/>
      <c r="C204" s="144"/>
      <c r="D204" s="13"/>
      <c r="E204" s="96" t="str">
        <f>IF(ISBLANK(A204),"",IFERROR(IF(OR(B204&gt;(Hilfstabelle!$J$2*VLOOKUP(A204,Stammdaten!$A$17:$E$300,5,FALSE)),C204&gt;(Hilfstabelle!$J$2*VLOOKUP(A204,Stammdaten!$A$17:$E$300,5,FALSE))),"Achtung: Füllstand übersteigt die installierte Speicherkapazität.",IF(OR(NOT(ISNUMBER(B204)),NOT(ISNUMBER(C204))),"Fehler: Füllstände fehlen. Bitte ergänzen.",IF(COUNTIF($A$17:$A$299,A204)&gt;1,"Bitte nur eine Eintragung pro Anlagenschlüssel vornehmen",""))),"Fehler"))</f>
        <v/>
      </c>
    </row>
    <row r="205" spans="1:5" x14ac:dyDescent="0.2">
      <c r="A205" s="83"/>
      <c r="B205" s="7"/>
      <c r="C205" s="144"/>
      <c r="D205" s="13"/>
      <c r="E205" s="96" t="str">
        <f>IF(ISBLANK(A205),"",IFERROR(IF(OR(B205&gt;(Hilfstabelle!$J$2*VLOOKUP(A205,Stammdaten!$A$17:$E$300,5,FALSE)),C205&gt;(Hilfstabelle!$J$2*VLOOKUP(A205,Stammdaten!$A$17:$E$300,5,FALSE))),"Achtung: Füllstand übersteigt die installierte Speicherkapazität.",IF(OR(NOT(ISNUMBER(B205)),NOT(ISNUMBER(C205))),"Fehler: Füllstände fehlen. Bitte ergänzen.",IF(COUNTIF($A$17:$A$299,A205)&gt;1,"Bitte nur eine Eintragung pro Anlagenschlüssel vornehmen",""))),"Fehler"))</f>
        <v/>
      </c>
    </row>
    <row r="206" spans="1:5" x14ac:dyDescent="0.2">
      <c r="A206" s="83"/>
      <c r="B206" s="7"/>
      <c r="C206" s="144"/>
      <c r="D206" s="13"/>
      <c r="E206" s="96" t="str">
        <f>IF(ISBLANK(A206),"",IFERROR(IF(OR(B206&gt;(Hilfstabelle!$J$2*VLOOKUP(A206,Stammdaten!$A$17:$E$300,5,FALSE)),C206&gt;(Hilfstabelle!$J$2*VLOOKUP(A206,Stammdaten!$A$17:$E$300,5,FALSE))),"Achtung: Füllstand übersteigt die installierte Speicherkapazität.",IF(OR(NOT(ISNUMBER(B206)),NOT(ISNUMBER(C206))),"Fehler: Füllstände fehlen. Bitte ergänzen.",IF(COUNTIF($A$17:$A$299,A206)&gt;1,"Bitte nur eine Eintragung pro Anlagenschlüssel vornehmen",""))),"Fehler"))</f>
        <v/>
      </c>
    </row>
    <row r="207" spans="1:5" x14ac:dyDescent="0.2">
      <c r="A207" s="83"/>
      <c r="B207" s="7"/>
      <c r="C207" s="144"/>
      <c r="D207" s="13"/>
      <c r="E207" s="96" t="str">
        <f>IF(ISBLANK(A207),"",IFERROR(IF(OR(B207&gt;(Hilfstabelle!$J$2*VLOOKUP(A207,Stammdaten!$A$17:$E$300,5,FALSE)),C207&gt;(Hilfstabelle!$J$2*VLOOKUP(A207,Stammdaten!$A$17:$E$300,5,FALSE))),"Achtung: Füllstand übersteigt die installierte Speicherkapazität.",IF(OR(NOT(ISNUMBER(B207)),NOT(ISNUMBER(C207))),"Fehler: Füllstände fehlen. Bitte ergänzen.",IF(COUNTIF($A$17:$A$299,A207)&gt;1,"Bitte nur eine Eintragung pro Anlagenschlüssel vornehmen",""))),"Fehler"))</f>
        <v/>
      </c>
    </row>
    <row r="208" spans="1:5" x14ac:dyDescent="0.2">
      <c r="A208" s="83"/>
      <c r="B208" s="7"/>
      <c r="C208" s="144"/>
      <c r="D208" s="13"/>
      <c r="E208" s="96" t="str">
        <f>IF(ISBLANK(A208),"",IFERROR(IF(OR(B208&gt;(Hilfstabelle!$J$2*VLOOKUP(A208,Stammdaten!$A$17:$E$300,5,FALSE)),C208&gt;(Hilfstabelle!$J$2*VLOOKUP(A208,Stammdaten!$A$17:$E$300,5,FALSE))),"Achtung: Füllstand übersteigt die installierte Speicherkapazität.",IF(OR(NOT(ISNUMBER(B208)),NOT(ISNUMBER(C208))),"Fehler: Füllstände fehlen. Bitte ergänzen.",IF(COUNTIF($A$17:$A$299,A208)&gt;1,"Bitte nur eine Eintragung pro Anlagenschlüssel vornehmen",""))),"Fehler"))</f>
        <v/>
      </c>
    </row>
    <row r="209" spans="1:5" x14ac:dyDescent="0.2">
      <c r="A209" s="83"/>
      <c r="B209" s="7"/>
      <c r="C209" s="144"/>
      <c r="D209" s="13"/>
      <c r="E209" s="96" t="str">
        <f>IF(ISBLANK(A209),"",IFERROR(IF(OR(B209&gt;(Hilfstabelle!$J$2*VLOOKUP(A209,Stammdaten!$A$17:$E$300,5,FALSE)),C209&gt;(Hilfstabelle!$J$2*VLOOKUP(A209,Stammdaten!$A$17:$E$300,5,FALSE))),"Achtung: Füllstand übersteigt die installierte Speicherkapazität.",IF(OR(NOT(ISNUMBER(B209)),NOT(ISNUMBER(C209))),"Fehler: Füllstände fehlen. Bitte ergänzen.",IF(COUNTIF($A$17:$A$299,A209)&gt;1,"Bitte nur eine Eintragung pro Anlagenschlüssel vornehmen",""))),"Fehler"))</f>
        <v/>
      </c>
    </row>
    <row r="210" spans="1:5" x14ac:dyDescent="0.2">
      <c r="A210" s="83"/>
      <c r="B210" s="7"/>
      <c r="C210" s="144"/>
      <c r="D210" s="13"/>
      <c r="E210" s="96" t="str">
        <f>IF(ISBLANK(A210),"",IFERROR(IF(OR(B210&gt;(Hilfstabelle!$J$2*VLOOKUP(A210,Stammdaten!$A$17:$E$300,5,FALSE)),C210&gt;(Hilfstabelle!$J$2*VLOOKUP(A210,Stammdaten!$A$17:$E$300,5,FALSE))),"Achtung: Füllstand übersteigt die installierte Speicherkapazität.",IF(OR(NOT(ISNUMBER(B210)),NOT(ISNUMBER(C210))),"Fehler: Füllstände fehlen. Bitte ergänzen.",IF(COUNTIF($A$17:$A$299,A210)&gt;1,"Bitte nur eine Eintragung pro Anlagenschlüssel vornehmen",""))),"Fehler"))</f>
        <v/>
      </c>
    </row>
    <row r="211" spans="1:5" x14ac:dyDescent="0.2">
      <c r="A211" s="83"/>
      <c r="B211" s="7"/>
      <c r="C211" s="144"/>
      <c r="D211" s="13"/>
      <c r="E211" s="96" t="str">
        <f>IF(ISBLANK(A211),"",IFERROR(IF(OR(B211&gt;(Hilfstabelle!$J$2*VLOOKUP(A211,Stammdaten!$A$17:$E$300,5,FALSE)),C211&gt;(Hilfstabelle!$J$2*VLOOKUP(A211,Stammdaten!$A$17:$E$300,5,FALSE))),"Achtung: Füllstand übersteigt die installierte Speicherkapazität.",IF(OR(NOT(ISNUMBER(B211)),NOT(ISNUMBER(C211))),"Fehler: Füllstände fehlen. Bitte ergänzen.",IF(COUNTIF($A$17:$A$299,A211)&gt;1,"Bitte nur eine Eintragung pro Anlagenschlüssel vornehmen",""))),"Fehler"))</f>
        <v/>
      </c>
    </row>
    <row r="212" spans="1:5" x14ac:dyDescent="0.2">
      <c r="A212" s="83"/>
      <c r="B212" s="7"/>
      <c r="C212" s="144"/>
      <c r="D212" s="13"/>
      <c r="E212" s="96" t="str">
        <f>IF(ISBLANK(A212),"",IFERROR(IF(OR(B212&gt;(Hilfstabelle!$J$2*VLOOKUP(A212,Stammdaten!$A$17:$E$300,5,FALSE)),C212&gt;(Hilfstabelle!$J$2*VLOOKUP(A212,Stammdaten!$A$17:$E$300,5,FALSE))),"Achtung: Füllstand übersteigt die installierte Speicherkapazität.",IF(OR(NOT(ISNUMBER(B212)),NOT(ISNUMBER(C212))),"Fehler: Füllstände fehlen. Bitte ergänzen.",IF(COUNTIF($A$17:$A$299,A212)&gt;1,"Bitte nur eine Eintragung pro Anlagenschlüssel vornehmen",""))),"Fehler"))</f>
        <v/>
      </c>
    </row>
    <row r="213" spans="1:5" x14ac:dyDescent="0.2">
      <c r="A213" s="83"/>
      <c r="B213" s="7"/>
      <c r="C213" s="144"/>
      <c r="D213" s="13"/>
      <c r="E213" s="96" t="str">
        <f>IF(ISBLANK(A213),"",IFERROR(IF(OR(B213&gt;(Hilfstabelle!$J$2*VLOOKUP(A213,Stammdaten!$A$17:$E$300,5,FALSE)),C213&gt;(Hilfstabelle!$J$2*VLOOKUP(A213,Stammdaten!$A$17:$E$300,5,FALSE))),"Achtung: Füllstand übersteigt die installierte Speicherkapazität.",IF(OR(NOT(ISNUMBER(B213)),NOT(ISNUMBER(C213))),"Fehler: Füllstände fehlen. Bitte ergänzen.",IF(COUNTIF($A$17:$A$299,A213)&gt;1,"Bitte nur eine Eintragung pro Anlagenschlüssel vornehmen",""))),"Fehler"))</f>
        <v/>
      </c>
    </row>
    <row r="214" spans="1:5" x14ac:dyDescent="0.2">
      <c r="A214" s="83"/>
      <c r="B214" s="7"/>
      <c r="C214" s="144"/>
      <c r="D214" s="13"/>
      <c r="E214" s="96" t="str">
        <f>IF(ISBLANK(A214),"",IFERROR(IF(OR(B214&gt;(Hilfstabelle!$J$2*VLOOKUP(A214,Stammdaten!$A$17:$E$300,5,FALSE)),C214&gt;(Hilfstabelle!$J$2*VLOOKUP(A214,Stammdaten!$A$17:$E$300,5,FALSE))),"Achtung: Füllstand übersteigt die installierte Speicherkapazität.",IF(OR(NOT(ISNUMBER(B214)),NOT(ISNUMBER(C214))),"Fehler: Füllstände fehlen. Bitte ergänzen.",IF(COUNTIF($A$17:$A$299,A214)&gt;1,"Bitte nur eine Eintragung pro Anlagenschlüssel vornehmen",""))),"Fehler"))</f>
        <v/>
      </c>
    </row>
    <row r="215" spans="1:5" x14ac:dyDescent="0.2">
      <c r="A215" s="83"/>
      <c r="B215" s="7"/>
      <c r="C215" s="144"/>
      <c r="D215" s="13"/>
      <c r="E215" s="96" t="str">
        <f>IF(ISBLANK(A215),"",IFERROR(IF(OR(B215&gt;(Hilfstabelle!$J$2*VLOOKUP(A215,Stammdaten!$A$17:$E$300,5,FALSE)),C215&gt;(Hilfstabelle!$J$2*VLOOKUP(A215,Stammdaten!$A$17:$E$300,5,FALSE))),"Achtung: Füllstand übersteigt die installierte Speicherkapazität.",IF(OR(NOT(ISNUMBER(B215)),NOT(ISNUMBER(C215))),"Fehler: Füllstände fehlen. Bitte ergänzen.",IF(COUNTIF($A$17:$A$299,A215)&gt;1,"Bitte nur eine Eintragung pro Anlagenschlüssel vornehmen",""))),"Fehler"))</f>
        <v/>
      </c>
    </row>
    <row r="216" spans="1:5" x14ac:dyDescent="0.2">
      <c r="A216" s="83"/>
      <c r="B216" s="7"/>
      <c r="C216" s="144"/>
      <c r="D216" s="13"/>
      <c r="E216" s="96" t="str">
        <f>IF(ISBLANK(A216),"",IFERROR(IF(OR(B216&gt;(Hilfstabelle!$J$2*VLOOKUP(A216,Stammdaten!$A$17:$E$300,5,FALSE)),C216&gt;(Hilfstabelle!$J$2*VLOOKUP(A216,Stammdaten!$A$17:$E$300,5,FALSE))),"Achtung: Füllstand übersteigt die installierte Speicherkapazität.",IF(OR(NOT(ISNUMBER(B216)),NOT(ISNUMBER(C216))),"Fehler: Füllstände fehlen. Bitte ergänzen.",IF(COUNTIF($A$17:$A$299,A216)&gt;1,"Bitte nur eine Eintragung pro Anlagenschlüssel vornehmen",""))),"Fehler"))</f>
        <v/>
      </c>
    </row>
    <row r="217" spans="1:5" x14ac:dyDescent="0.2">
      <c r="A217" s="83"/>
      <c r="B217" s="7"/>
      <c r="C217" s="144"/>
      <c r="D217" s="13"/>
      <c r="E217" s="96" t="str">
        <f>IF(ISBLANK(A217),"",IFERROR(IF(OR(B217&gt;(Hilfstabelle!$J$2*VLOOKUP(A217,Stammdaten!$A$17:$E$300,5,FALSE)),C217&gt;(Hilfstabelle!$J$2*VLOOKUP(A217,Stammdaten!$A$17:$E$300,5,FALSE))),"Achtung: Füllstand übersteigt die installierte Speicherkapazität.",IF(OR(NOT(ISNUMBER(B217)),NOT(ISNUMBER(C217))),"Fehler: Füllstände fehlen. Bitte ergänzen.",IF(COUNTIF($A$17:$A$299,A217)&gt;1,"Bitte nur eine Eintragung pro Anlagenschlüssel vornehmen",""))),"Fehler"))</f>
        <v/>
      </c>
    </row>
    <row r="218" spans="1:5" x14ac:dyDescent="0.2">
      <c r="A218" s="83"/>
      <c r="B218" s="7"/>
      <c r="C218" s="144"/>
      <c r="D218" s="13"/>
      <c r="E218" s="96" t="str">
        <f>IF(ISBLANK(A218),"",IFERROR(IF(OR(B218&gt;(Hilfstabelle!$J$2*VLOOKUP(A218,Stammdaten!$A$17:$E$300,5,FALSE)),C218&gt;(Hilfstabelle!$J$2*VLOOKUP(A218,Stammdaten!$A$17:$E$300,5,FALSE))),"Achtung: Füllstand übersteigt die installierte Speicherkapazität.",IF(OR(NOT(ISNUMBER(B218)),NOT(ISNUMBER(C218))),"Fehler: Füllstände fehlen. Bitte ergänzen.",IF(COUNTIF($A$17:$A$299,A218)&gt;1,"Bitte nur eine Eintragung pro Anlagenschlüssel vornehmen",""))),"Fehler"))</f>
        <v/>
      </c>
    </row>
    <row r="219" spans="1:5" x14ac:dyDescent="0.2">
      <c r="A219" s="83"/>
      <c r="B219" s="7"/>
      <c r="C219" s="144"/>
      <c r="D219" s="13"/>
      <c r="E219" s="96" t="str">
        <f>IF(ISBLANK(A219),"",IFERROR(IF(OR(B219&gt;(Hilfstabelle!$J$2*VLOOKUP(A219,Stammdaten!$A$17:$E$300,5,FALSE)),C219&gt;(Hilfstabelle!$J$2*VLOOKUP(A219,Stammdaten!$A$17:$E$300,5,FALSE))),"Achtung: Füllstand übersteigt die installierte Speicherkapazität.",IF(OR(NOT(ISNUMBER(B219)),NOT(ISNUMBER(C219))),"Fehler: Füllstände fehlen. Bitte ergänzen.",IF(COUNTIF($A$17:$A$299,A219)&gt;1,"Bitte nur eine Eintragung pro Anlagenschlüssel vornehmen",""))),"Fehler"))</f>
        <v/>
      </c>
    </row>
    <row r="220" spans="1:5" x14ac:dyDescent="0.2">
      <c r="A220" s="83"/>
      <c r="B220" s="7"/>
      <c r="C220" s="144"/>
      <c r="D220" s="13"/>
      <c r="E220" s="96" t="str">
        <f>IF(ISBLANK(A220),"",IFERROR(IF(OR(B220&gt;(Hilfstabelle!$J$2*VLOOKUP(A220,Stammdaten!$A$17:$E$300,5,FALSE)),C220&gt;(Hilfstabelle!$J$2*VLOOKUP(A220,Stammdaten!$A$17:$E$300,5,FALSE))),"Achtung: Füllstand übersteigt die installierte Speicherkapazität.",IF(OR(NOT(ISNUMBER(B220)),NOT(ISNUMBER(C220))),"Fehler: Füllstände fehlen. Bitte ergänzen.",IF(COUNTIF($A$17:$A$299,A220)&gt;1,"Bitte nur eine Eintragung pro Anlagenschlüssel vornehmen",""))),"Fehler"))</f>
        <v/>
      </c>
    </row>
    <row r="221" spans="1:5" x14ac:dyDescent="0.2">
      <c r="A221" s="83"/>
      <c r="B221" s="7"/>
      <c r="C221" s="144"/>
      <c r="D221" s="13"/>
      <c r="E221" s="96" t="str">
        <f>IF(ISBLANK(A221),"",IFERROR(IF(OR(B221&gt;(Hilfstabelle!$J$2*VLOOKUP(A221,Stammdaten!$A$17:$E$300,5,FALSE)),C221&gt;(Hilfstabelle!$J$2*VLOOKUP(A221,Stammdaten!$A$17:$E$300,5,FALSE))),"Achtung: Füllstand übersteigt die installierte Speicherkapazität.",IF(OR(NOT(ISNUMBER(B221)),NOT(ISNUMBER(C221))),"Fehler: Füllstände fehlen. Bitte ergänzen.",IF(COUNTIF($A$17:$A$299,A221)&gt;1,"Bitte nur eine Eintragung pro Anlagenschlüssel vornehmen",""))),"Fehler"))</f>
        <v/>
      </c>
    </row>
    <row r="222" spans="1:5" x14ac:dyDescent="0.2">
      <c r="A222" s="83"/>
      <c r="B222" s="7"/>
      <c r="C222" s="144"/>
      <c r="D222" s="13"/>
      <c r="E222" s="96" t="str">
        <f>IF(ISBLANK(A222),"",IFERROR(IF(OR(B222&gt;(Hilfstabelle!$J$2*VLOOKUP(A222,Stammdaten!$A$17:$E$300,5,FALSE)),C222&gt;(Hilfstabelle!$J$2*VLOOKUP(A222,Stammdaten!$A$17:$E$300,5,FALSE))),"Achtung: Füllstand übersteigt die installierte Speicherkapazität.",IF(OR(NOT(ISNUMBER(B222)),NOT(ISNUMBER(C222))),"Fehler: Füllstände fehlen. Bitte ergänzen.",IF(COUNTIF($A$17:$A$299,A222)&gt;1,"Bitte nur eine Eintragung pro Anlagenschlüssel vornehmen",""))),"Fehler"))</f>
        <v/>
      </c>
    </row>
    <row r="223" spans="1:5" x14ac:dyDescent="0.2">
      <c r="A223" s="83"/>
      <c r="B223" s="7"/>
      <c r="C223" s="144"/>
      <c r="D223" s="13"/>
      <c r="E223" s="96" t="str">
        <f>IF(ISBLANK(A223),"",IFERROR(IF(OR(B223&gt;(Hilfstabelle!$J$2*VLOOKUP(A223,Stammdaten!$A$17:$E$300,5,FALSE)),C223&gt;(Hilfstabelle!$J$2*VLOOKUP(A223,Stammdaten!$A$17:$E$300,5,FALSE))),"Achtung: Füllstand übersteigt die installierte Speicherkapazität.",IF(OR(NOT(ISNUMBER(B223)),NOT(ISNUMBER(C223))),"Fehler: Füllstände fehlen. Bitte ergänzen.",IF(COUNTIF($A$17:$A$299,A223)&gt;1,"Bitte nur eine Eintragung pro Anlagenschlüssel vornehmen",""))),"Fehler"))</f>
        <v/>
      </c>
    </row>
    <row r="224" spans="1:5" x14ac:dyDescent="0.2">
      <c r="A224" s="83"/>
      <c r="B224" s="7"/>
      <c r="C224" s="144"/>
      <c r="D224" s="13"/>
      <c r="E224" s="96" t="str">
        <f>IF(ISBLANK(A224),"",IFERROR(IF(OR(B224&gt;(Hilfstabelle!$J$2*VLOOKUP(A224,Stammdaten!$A$17:$E$300,5,FALSE)),C224&gt;(Hilfstabelle!$J$2*VLOOKUP(A224,Stammdaten!$A$17:$E$300,5,FALSE))),"Achtung: Füllstand übersteigt die installierte Speicherkapazität.",IF(OR(NOT(ISNUMBER(B224)),NOT(ISNUMBER(C224))),"Fehler: Füllstände fehlen. Bitte ergänzen.",IF(COUNTIF($A$17:$A$299,A224)&gt;1,"Bitte nur eine Eintragung pro Anlagenschlüssel vornehmen",""))),"Fehler"))</f>
        <v/>
      </c>
    </row>
    <row r="225" spans="1:5" x14ac:dyDescent="0.2">
      <c r="A225" s="83"/>
      <c r="B225" s="7"/>
      <c r="C225" s="144"/>
      <c r="D225" s="13"/>
      <c r="E225" s="96" t="str">
        <f>IF(ISBLANK(A225),"",IFERROR(IF(OR(B225&gt;(Hilfstabelle!$J$2*VLOOKUP(A225,Stammdaten!$A$17:$E$300,5,FALSE)),C225&gt;(Hilfstabelle!$J$2*VLOOKUP(A225,Stammdaten!$A$17:$E$300,5,FALSE))),"Achtung: Füllstand übersteigt die installierte Speicherkapazität.",IF(OR(NOT(ISNUMBER(B225)),NOT(ISNUMBER(C225))),"Fehler: Füllstände fehlen. Bitte ergänzen.",IF(COUNTIF($A$17:$A$299,A225)&gt;1,"Bitte nur eine Eintragung pro Anlagenschlüssel vornehmen",""))),"Fehler"))</f>
        <v/>
      </c>
    </row>
    <row r="226" spans="1:5" x14ac:dyDescent="0.2">
      <c r="A226" s="83"/>
      <c r="B226" s="7"/>
      <c r="C226" s="144"/>
      <c r="D226" s="13"/>
      <c r="E226" s="96" t="str">
        <f>IF(ISBLANK(A226),"",IFERROR(IF(OR(B226&gt;(Hilfstabelle!$J$2*VLOOKUP(A226,Stammdaten!$A$17:$E$300,5,FALSE)),C226&gt;(Hilfstabelle!$J$2*VLOOKUP(A226,Stammdaten!$A$17:$E$300,5,FALSE))),"Achtung: Füllstand übersteigt die installierte Speicherkapazität.",IF(OR(NOT(ISNUMBER(B226)),NOT(ISNUMBER(C226))),"Fehler: Füllstände fehlen. Bitte ergänzen.",IF(COUNTIF($A$17:$A$299,A226)&gt;1,"Bitte nur eine Eintragung pro Anlagenschlüssel vornehmen",""))),"Fehler"))</f>
        <v/>
      </c>
    </row>
    <row r="227" spans="1:5" x14ac:dyDescent="0.2">
      <c r="A227" s="83"/>
      <c r="B227" s="7"/>
      <c r="C227" s="144"/>
      <c r="D227" s="13"/>
      <c r="E227" s="96" t="str">
        <f>IF(ISBLANK(A227),"",IFERROR(IF(OR(B227&gt;(Hilfstabelle!$J$2*VLOOKUP(A227,Stammdaten!$A$17:$E$300,5,FALSE)),C227&gt;(Hilfstabelle!$J$2*VLOOKUP(A227,Stammdaten!$A$17:$E$300,5,FALSE))),"Achtung: Füllstand übersteigt die installierte Speicherkapazität.",IF(OR(NOT(ISNUMBER(B227)),NOT(ISNUMBER(C227))),"Fehler: Füllstände fehlen. Bitte ergänzen.",IF(COUNTIF($A$17:$A$299,A227)&gt;1,"Bitte nur eine Eintragung pro Anlagenschlüssel vornehmen",""))),"Fehler"))</f>
        <v/>
      </c>
    </row>
    <row r="228" spans="1:5" x14ac:dyDescent="0.2">
      <c r="A228" s="83"/>
      <c r="B228" s="7"/>
      <c r="C228" s="144"/>
      <c r="D228" s="13"/>
      <c r="E228" s="96" t="str">
        <f>IF(ISBLANK(A228),"",IFERROR(IF(OR(B228&gt;(Hilfstabelle!$J$2*VLOOKUP(A228,Stammdaten!$A$17:$E$300,5,FALSE)),C228&gt;(Hilfstabelle!$J$2*VLOOKUP(A228,Stammdaten!$A$17:$E$300,5,FALSE))),"Achtung: Füllstand übersteigt die installierte Speicherkapazität.",IF(OR(NOT(ISNUMBER(B228)),NOT(ISNUMBER(C228))),"Fehler: Füllstände fehlen. Bitte ergänzen.",IF(COUNTIF($A$17:$A$299,A228)&gt;1,"Bitte nur eine Eintragung pro Anlagenschlüssel vornehmen",""))),"Fehler"))</f>
        <v/>
      </c>
    </row>
    <row r="229" spans="1:5" x14ac:dyDescent="0.2">
      <c r="A229" s="83"/>
      <c r="B229" s="7"/>
      <c r="C229" s="144"/>
      <c r="D229" s="13"/>
      <c r="E229" s="96" t="str">
        <f>IF(ISBLANK(A229),"",IFERROR(IF(OR(B229&gt;(Hilfstabelle!$J$2*VLOOKUP(A229,Stammdaten!$A$17:$E$300,5,FALSE)),C229&gt;(Hilfstabelle!$J$2*VLOOKUP(A229,Stammdaten!$A$17:$E$300,5,FALSE))),"Achtung: Füllstand übersteigt die installierte Speicherkapazität.",IF(OR(NOT(ISNUMBER(B229)),NOT(ISNUMBER(C229))),"Fehler: Füllstände fehlen. Bitte ergänzen.",IF(COUNTIF($A$17:$A$299,A229)&gt;1,"Bitte nur eine Eintragung pro Anlagenschlüssel vornehmen",""))),"Fehler"))</f>
        <v/>
      </c>
    </row>
    <row r="230" spans="1:5" x14ac:dyDescent="0.2">
      <c r="A230" s="83"/>
      <c r="B230" s="7"/>
      <c r="C230" s="144"/>
      <c r="D230" s="13"/>
      <c r="E230" s="96" t="str">
        <f>IF(ISBLANK(A230),"",IFERROR(IF(OR(B230&gt;(Hilfstabelle!$J$2*VLOOKUP(A230,Stammdaten!$A$17:$E$300,5,FALSE)),C230&gt;(Hilfstabelle!$J$2*VLOOKUP(A230,Stammdaten!$A$17:$E$300,5,FALSE))),"Achtung: Füllstand übersteigt die installierte Speicherkapazität.",IF(OR(NOT(ISNUMBER(B230)),NOT(ISNUMBER(C230))),"Fehler: Füllstände fehlen. Bitte ergänzen.",IF(COUNTIF($A$17:$A$299,A230)&gt;1,"Bitte nur eine Eintragung pro Anlagenschlüssel vornehmen",""))),"Fehler"))</f>
        <v/>
      </c>
    </row>
    <row r="231" spans="1:5" x14ac:dyDescent="0.2">
      <c r="A231" s="83"/>
      <c r="B231" s="7"/>
      <c r="C231" s="144"/>
      <c r="D231" s="13"/>
      <c r="E231" s="96" t="str">
        <f>IF(ISBLANK(A231),"",IFERROR(IF(OR(B231&gt;(Hilfstabelle!$J$2*VLOOKUP(A231,Stammdaten!$A$17:$E$300,5,FALSE)),C231&gt;(Hilfstabelle!$J$2*VLOOKUP(A231,Stammdaten!$A$17:$E$300,5,FALSE))),"Achtung: Füllstand übersteigt die installierte Speicherkapazität.",IF(OR(NOT(ISNUMBER(B231)),NOT(ISNUMBER(C231))),"Fehler: Füllstände fehlen. Bitte ergänzen.",IF(COUNTIF($A$17:$A$299,A231)&gt;1,"Bitte nur eine Eintragung pro Anlagenschlüssel vornehmen",""))),"Fehler"))</f>
        <v/>
      </c>
    </row>
    <row r="232" spans="1:5" x14ac:dyDescent="0.2">
      <c r="A232" s="83"/>
      <c r="B232" s="7"/>
      <c r="C232" s="144"/>
      <c r="D232" s="13"/>
      <c r="E232" s="96" t="str">
        <f>IF(ISBLANK(A232),"",IFERROR(IF(OR(B232&gt;(Hilfstabelle!$J$2*VLOOKUP(A232,Stammdaten!$A$17:$E$300,5,FALSE)),C232&gt;(Hilfstabelle!$J$2*VLOOKUP(A232,Stammdaten!$A$17:$E$300,5,FALSE))),"Achtung: Füllstand übersteigt die installierte Speicherkapazität.",IF(OR(NOT(ISNUMBER(B232)),NOT(ISNUMBER(C232))),"Fehler: Füllstände fehlen. Bitte ergänzen.",IF(COUNTIF($A$17:$A$299,A232)&gt;1,"Bitte nur eine Eintragung pro Anlagenschlüssel vornehmen",""))),"Fehler"))</f>
        <v/>
      </c>
    </row>
    <row r="233" spans="1:5" x14ac:dyDescent="0.2">
      <c r="A233" s="83"/>
      <c r="B233" s="7"/>
      <c r="C233" s="144"/>
      <c r="D233" s="13"/>
      <c r="E233" s="96" t="str">
        <f>IF(ISBLANK(A233),"",IFERROR(IF(OR(B233&gt;(Hilfstabelle!$J$2*VLOOKUP(A233,Stammdaten!$A$17:$E$300,5,FALSE)),C233&gt;(Hilfstabelle!$J$2*VLOOKUP(A233,Stammdaten!$A$17:$E$300,5,FALSE))),"Achtung: Füllstand übersteigt die installierte Speicherkapazität.",IF(OR(NOT(ISNUMBER(B233)),NOT(ISNUMBER(C233))),"Fehler: Füllstände fehlen. Bitte ergänzen.",IF(COUNTIF($A$17:$A$299,A233)&gt;1,"Bitte nur eine Eintragung pro Anlagenschlüssel vornehmen",""))),"Fehler"))</f>
        <v/>
      </c>
    </row>
    <row r="234" spans="1:5" x14ac:dyDescent="0.2">
      <c r="A234" s="83"/>
      <c r="B234" s="7"/>
      <c r="C234" s="144"/>
      <c r="D234" s="13"/>
      <c r="E234" s="96" t="str">
        <f>IF(ISBLANK(A234),"",IFERROR(IF(OR(B234&gt;(Hilfstabelle!$J$2*VLOOKUP(A234,Stammdaten!$A$17:$E$300,5,FALSE)),C234&gt;(Hilfstabelle!$J$2*VLOOKUP(A234,Stammdaten!$A$17:$E$300,5,FALSE))),"Achtung: Füllstand übersteigt die installierte Speicherkapazität.",IF(OR(NOT(ISNUMBER(B234)),NOT(ISNUMBER(C234))),"Fehler: Füllstände fehlen. Bitte ergänzen.",IF(COUNTIF($A$17:$A$299,A234)&gt;1,"Bitte nur eine Eintragung pro Anlagenschlüssel vornehmen",""))),"Fehler"))</f>
        <v/>
      </c>
    </row>
    <row r="235" spans="1:5" x14ac:dyDescent="0.2">
      <c r="A235" s="83"/>
      <c r="B235" s="7"/>
      <c r="C235" s="144"/>
      <c r="D235" s="13"/>
      <c r="E235" s="96" t="str">
        <f>IF(ISBLANK(A235),"",IFERROR(IF(OR(B235&gt;(Hilfstabelle!$J$2*VLOOKUP(A235,Stammdaten!$A$17:$E$300,5,FALSE)),C235&gt;(Hilfstabelle!$J$2*VLOOKUP(A235,Stammdaten!$A$17:$E$300,5,FALSE))),"Achtung: Füllstand übersteigt die installierte Speicherkapazität.",IF(OR(NOT(ISNUMBER(B235)),NOT(ISNUMBER(C235))),"Fehler: Füllstände fehlen. Bitte ergänzen.",IF(COUNTIF($A$17:$A$299,A235)&gt;1,"Bitte nur eine Eintragung pro Anlagenschlüssel vornehmen",""))),"Fehler"))</f>
        <v/>
      </c>
    </row>
    <row r="236" spans="1:5" x14ac:dyDescent="0.2">
      <c r="A236" s="83"/>
      <c r="B236" s="7"/>
      <c r="C236" s="144"/>
      <c r="D236" s="13"/>
      <c r="E236" s="96" t="str">
        <f>IF(ISBLANK(A236),"",IFERROR(IF(OR(B236&gt;(Hilfstabelle!$J$2*VLOOKUP(A236,Stammdaten!$A$17:$E$300,5,FALSE)),C236&gt;(Hilfstabelle!$J$2*VLOOKUP(A236,Stammdaten!$A$17:$E$300,5,FALSE))),"Achtung: Füllstand übersteigt die installierte Speicherkapazität.",IF(OR(NOT(ISNUMBER(B236)),NOT(ISNUMBER(C236))),"Fehler: Füllstände fehlen. Bitte ergänzen.",IF(COUNTIF($A$17:$A$299,A236)&gt;1,"Bitte nur eine Eintragung pro Anlagenschlüssel vornehmen",""))),"Fehler"))</f>
        <v/>
      </c>
    </row>
    <row r="237" spans="1:5" x14ac:dyDescent="0.2">
      <c r="A237" s="83"/>
      <c r="B237" s="7"/>
      <c r="C237" s="144"/>
      <c r="D237" s="13"/>
      <c r="E237" s="96" t="str">
        <f>IF(ISBLANK(A237),"",IFERROR(IF(OR(B237&gt;(Hilfstabelle!$J$2*VLOOKUP(A237,Stammdaten!$A$17:$E$300,5,FALSE)),C237&gt;(Hilfstabelle!$J$2*VLOOKUP(A237,Stammdaten!$A$17:$E$300,5,FALSE))),"Achtung: Füllstand übersteigt die installierte Speicherkapazität.",IF(OR(NOT(ISNUMBER(B237)),NOT(ISNUMBER(C237))),"Fehler: Füllstände fehlen. Bitte ergänzen.",IF(COUNTIF($A$17:$A$299,A237)&gt;1,"Bitte nur eine Eintragung pro Anlagenschlüssel vornehmen",""))),"Fehler"))</f>
        <v/>
      </c>
    </row>
    <row r="238" spans="1:5" x14ac:dyDescent="0.2">
      <c r="A238" s="83"/>
      <c r="B238" s="7"/>
      <c r="C238" s="144"/>
      <c r="D238" s="13"/>
      <c r="E238" s="96" t="str">
        <f>IF(ISBLANK(A238),"",IFERROR(IF(OR(B238&gt;(Hilfstabelle!$J$2*VLOOKUP(A238,Stammdaten!$A$17:$E$300,5,FALSE)),C238&gt;(Hilfstabelle!$J$2*VLOOKUP(A238,Stammdaten!$A$17:$E$300,5,FALSE))),"Achtung: Füllstand übersteigt die installierte Speicherkapazität.",IF(OR(NOT(ISNUMBER(B238)),NOT(ISNUMBER(C238))),"Fehler: Füllstände fehlen. Bitte ergänzen.",IF(COUNTIF($A$17:$A$299,A238)&gt;1,"Bitte nur eine Eintragung pro Anlagenschlüssel vornehmen",""))),"Fehler"))</f>
        <v/>
      </c>
    </row>
    <row r="239" spans="1:5" x14ac:dyDescent="0.2">
      <c r="A239" s="83"/>
      <c r="B239" s="7"/>
      <c r="C239" s="144"/>
      <c r="D239" s="13"/>
      <c r="E239" s="96" t="str">
        <f>IF(ISBLANK(A239),"",IFERROR(IF(OR(B239&gt;(Hilfstabelle!$J$2*VLOOKUP(A239,Stammdaten!$A$17:$E$300,5,FALSE)),C239&gt;(Hilfstabelle!$J$2*VLOOKUP(A239,Stammdaten!$A$17:$E$300,5,FALSE))),"Achtung: Füllstand übersteigt die installierte Speicherkapazität.",IF(OR(NOT(ISNUMBER(B239)),NOT(ISNUMBER(C239))),"Fehler: Füllstände fehlen. Bitte ergänzen.",IF(COUNTIF($A$17:$A$299,A239)&gt;1,"Bitte nur eine Eintragung pro Anlagenschlüssel vornehmen",""))),"Fehler"))</f>
        <v/>
      </c>
    </row>
    <row r="240" spans="1:5" x14ac:dyDescent="0.2">
      <c r="A240" s="83"/>
      <c r="B240" s="7"/>
      <c r="C240" s="144"/>
      <c r="D240" s="13"/>
      <c r="E240" s="96" t="str">
        <f>IF(ISBLANK(A240),"",IFERROR(IF(OR(B240&gt;(Hilfstabelle!$J$2*VLOOKUP(A240,Stammdaten!$A$17:$E$300,5,FALSE)),C240&gt;(Hilfstabelle!$J$2*VLOOKUP(A240,Stammdaten!$A$17:$E$300,5,FALSE))),"Achtung: Füllstand übersteigt die installierte Speicherkapazität.",IF(OR(NOT(ISNUMBER(B240)),NOT(ISNUMBER(C240))),"Fehler: Füllstände fehlen. Bitte ergänzen.",IF(COUNTIF($A$17:$A$299,A240)&gt;1,"Bitte nur eine Eintragung pro Anlagenschlüssel vornehmen",""))),"Fehler"))</f>
        <v/>
      </c>
    </row>
    <row r="241" spans="1:5" x14ac:dyDescent="0.2">
      <c r="A241" s="83"/>
      <c r="B241" s="7"/>
      <c r="C241" s="144"/>
      <c r="D241" s="13"/>
      <c r="E241" s="96" t="str">
        <f>IF(ISBLANK(A241),"",IFERROR(IF(OR(B241&gt;(Hilfstabelle!$J$2*VLOOKUP(A241,Stammdaten!$A$17:$E$300,5,FALSE)),C241&gt;(Hilfstabelle!$J$2*VLOOKUP(A241,Stammdaten!$A$17:$E$300,5,FALSE))),"Achtung: Füllstand übersteigt die installierte Speicherkapazität.",IF(OR(NOT(ISNUMBER(B241)),NOT(ISNUMBER(C241))),"Fehler: Füllstände fehlen. Bitte ergänzen.",IF(COUNTIF($A$17:$A$299,A241)&gt;1,"Bitte nur eine Eintragung pro Anlagenschlüssel vornehmen",""))),"Fehler"))</f>
        <v/>
      </c>
    </row>
    <row r="242" spans="1:5" x14ac:dyDescent="0.2">
      <c r="A242" s="83"/>
      <c r="B242" s="7"/>
      <c r="C242" s="144"/>
      <c r="D242" s="13"/>
      <c r="E242" s="96" t="str">
        <f>IF(ISBLANK(A242),"",IFERROR(IF(OR(B242&gt;(Hilfstabelle!$J$2*VLOOKUP(A242,Stammdaten!$A$17:$E$300,5,FALSE)),C242&gt;(Hilfstabelle!$J$2*VLOOKUP(A242,Stammdaten!$A$17:$E$300,5,FALSE))),"Achtung: Füllstand übersteigt die installierte Speicherkapazität.",IF(OR(NOT(ISNUMBER(B242)),NOT(ISNUMBER(C242))),"Fehler: Füllstände fehlen. Bitte ergänzen.",IF(COUNTIF($A$17:$A$299,A242)&gt;1,"Bitte nur eine Eintragung pro Anlagenschlüssel vornehmen",""))),"Fehler"))</f>
        <v/>
      </c>
    </row>
    <row r="243" spans="1:5" x14ac:dyDescent="0.2">
      <c r="A243" s="83"/>
      <c r="B243" s="7"/>
      <c r="C243" s="144"/>
      <c r="D243" s="13"/>
      <c r="E243" s="96" t="str">
        <f>IF(ISBLANK(A243),"",IFERROR(IF(OR(B243&gt;(Hilfstabelle!$J$2*VLOOKUP(A243,Stammdaten!$A$17:$E$300,5,FALSE)),C243&gt;(Hilfstabelle!$J$2*VLOOKUP(A243,Stammdaten!$A$17:$E$300,5,FALSE))),"Achtung: Füllstand übersteigt die installierte Speicherkapazität.",IF(OR(NOT(ISNUMBER(B243)),NOT(ISNUMBER(C243))),"Fehler: Füllstände fehlen. Bitte ergänzen.",IF(COUNTIF($A$17:$A$299,A243)&gt;1,"Bitte nur eine Eintragung pro Anlagenschlüssel vornehmen",""))),"Fehler"))</f>
        <v/>
      </c>
    </row>
    <row r="244" spans="1:5" x14ac:dyDescent="0.2">
      <c r="A244" s="83"/>
      <c r="B244" s="7"/>
      <c r="C244" s="144"/>
      <c r="D244" s="13"/>
      <c r="E244" s="96" t="str">
        <f>IF(ISBLANK(A244),"",IFERROR(IF(OR(B244&gt;(Hilfstabelle!$J$2*VLOOKUP(A244,Stammdaten!$A$17:$E$300,5,FALSE)),C244&gt;(Hilfstabelle!$J$2*VLOOKUP(A244,Stammdaten!$A$17:$E$300,5,FALSE))),"Achtung: Füllstand übersteigt die installierte Speicherkapazität.",IF(OR(NOT(ISNUMBER(B244)),NOT(ISNUMBER(C244))),"Fehler: Füllstände fehlen. Bitte ergänzen.",IF(COUNTIF($A$17:$A$299,A244)&gt;1,"Bitte nur eine Eintragung pro Anlagenschlüssel vornehmen",""))),"Fehler"))</f>
        <v/>
      </c>
    </row>
    <row r="245" spans="1:5" x14ac:dyDescent="0.2">
      <c r="A245" s="83"/>
      <c r="B245" s="7"/>
      <c r="C245" s="144"/>
      <c r="D245" s="13"/>
      <c r="E245" s="96" t="str">
        <f>IF(ISBLANK(A245),"",IFERROR(IF(OR(B245&gt;(Hilfstabelle!$J$2*VLOOKUP(A245,Stammdaten!$A$17:$E$300,5,FALSE)),C245&gt;(Hilfstabelle!$J$2*VLOOKUP(A245,Stammdaten!$A$17:$E$300,5,FALSE))),"Achtung: Füllstand übersteigt die installierte Speicherkapazität.",IF(OR(NOT(ISNUMBER(B245)),NOT(ISNUMBER(C245))),"Fehler: Füllstände fehlen. Bitte ergänzen.",IF(COUNTIF($A$17:$A$299,A245)&gt;1,"Bitte nur eine Eintragung pro Anlagenschlüssel vornehmen",""))),"Fehler"))</f>
        <v/>
      </c>
    </row>
    <row r="246" spans="1:5" x14ac:dyDescent="0.2">
      <c r="A246" s="83"/>
      <c r="B246" s="7"/>
      <c r="C246" s="144"/>
      <c r="D246" s="13"/>
      <c r="E246" s="96" t="str">
        <f>IF(ISBLANK(A246),"",IFERROR(IF(OR(B246&gt;(Hilfstabelle!$J$2*VLOOKUP(A246,Stammdaten!$A$17:$E$300,5,FALSE)),C246&gt;(Hilfstabelle!$J$2*VLOOKUP(A246,Stammdaten!$A$17:$E$300,5,FALSE))),"Achtung: Füllstand übersteigt die installierte Speicherkapazität.",IF(OR(NOT(ISNUMBER(B246)),NOT(ISNUMBER(C246))),"Fehler: Füllstände fehlen. Bitte ergänzen.",IF(COUNTIF($A$17:$A$299,A246)&gt;1,"Bitte nur eine Eintragung pro Anlagenschlüssel vornehmen",""))),"Fehler"))</f>
        <v/>
      </c>
    </row>
    <row r="247" spans="1:5" x14ac:dyDescent="0.2">
      <c r="A247" s="83"/>
      <c r="B247" s="7"/>
      <c r="C247" s="144"/>
      <c r="D247" s="13"/>
      <c r="E247" s="96" t="str">
        <f>IF(ISBLANK(A247),"",IFERROR(IF(OR(B247&gt;(Hilfstabelle!$J$2*VLOOKUP(A247,Stammdaten!$A$17:$E$300,5,FALSE)),C247&gt;(Hilfstabelle!$J$2*VLOOKUP(A247,Stammdaten!$A$17:$E$300,5,FALSE))),"Achtung: Füllstand übersteigt die installierte Speicherkapazität.",IF(OR(NOT(ISNUMBER(B247)),NOT(ISNUMBER(C247))),"Fehler: Füllstände fehlen. Bitte ergänzen.",IF(COUNTIF($A$17:$A$299,A247)&gt;1,"Bitte nur eine Eintragung pro Anlagenschlüssel vornehmen",""))),"Fehler"))</f>
        <v/>
      </c>
    </row>
    <row r="248" spans="1:5" x14ac:dyDescent="0.2">
      <c r="A248" s="83"/>
      <c r="B248" s="7"/>
      <c r="C248" s="144"/>
      <c r="D248" s="13"/>
      <c r="E248" s="96" t="str">
        <f>IF(ISBLANK(A248),"",IFERROR(IF(OR(B248&gt;(Hilfstabelle!$J$2*VLOOKUP(A248,Stammdaten!$A$17:$E$300,5,FALSE)),C248&gt;(Hilfstabelle!$J$2*VLOOKUP(A248,Stammdaten!$A$17:$E$300,5,FALSE))),"Achtung: Füllstand übersteigt die installierte Speicherkapazität.",IF(OR(NOT(ISNUMBER(B248)),NOT(ISNUMBER(C248))),"Fehler: Füllstände fehlen. Bitte ergänzen.",IF(COUNTIF($A$17:$A$299,A248)&gt;1,"Bitte nur eine Eintragung pro Anlagenschlüssel vornehmen",""))),"Fehler"))</f>
        <v/>
      </c>
    </row>
    <row r="249" spans="1:5" x14ac:dyDescent="0.2">
      <c r="A249" s="83"/>
      <c r="B249" s="7"/>
      <c r="C249" s="144"/>
      <c r="D249" s="13"/>
      <c r="E249" s="96" t="str">
        <f>IF(ISBLANK(A249),"",IFERROR(IF(OR(B249&gt;(Hilfstabelle!$J$2*VLOOKUP(A249,Stammdaten!$A$17:$E$300,5,FALSE)),C249&gt;(Hilfstabelle!$J$2*VLOOKUP(A249,Stammdaten!$A$17:$E$300,5,FALSE))),"Achtung: Füllstand übersteigt die installierte Speicherkapazität.",IF(OR(NOT(ISNUMBER(B249)),NOT(ISNUMBER(C249))),"Fehler: Füllstände fehlen. Bitte ergänzen.",IF(COUNTIF($A$17:$A$299,A249)&gt;1,"Bitte nur eine Eintragung pro Anlagenschlüssel vornehmen",""))),"Fehler"))</f>
        <v/>
      </c>
    </row>
    <row r="250" spans="1:5" x14ac:dyDescent="0.2">
      <c r="A250" s="83"/>
      <c r="B250" s="7"/>
      <c r="C250" s="144"/>
      <c r="D250" s="13"/>
      <c r="E250" s="96" t="str">
        <f>IF(ISBLANK(A250),"",IFERROR(IF(OR(B250&gt;(Hilfstabelle!$J$2*VLOOKUP(A250,Stammdaten!$A$17:$E$300,5,FALSE)),C250&gt;(Hilfstabelle!$J$2*VLOOKUP(A250,Stammdaten!$A$17:$E$300,5,FALSE))),"Achtung: Füllstand übersteigt die installierte Speicherkapazität.",IF(OR(NOT(ISNUMBER(B250)),NOT(ISNUMBER(C250))),"Fehler: Füllstände fehlen. Bitte ergänzen.",IF(COUNTIF($A$17:$A$299,A250)&gt;1,"Bitte nur eine Eintragung pro Anlagenschlüssel vornehmen",""))),"Fehler"))</f>
        <v/>
      </c>
    </row>
    <row r="251" spans="1:5" x14ac:dyDescent="0.2">
      <c r="A251" s="83"/>
      <c r="B251" s="7"/>
      <c r="C251" s="144"/>
      <c r="D251" s="13"/>
      <c r="E251" s="96" t="str">
        <f>IF(ISBLANK(A251),"",IFERROR(IF(OR(B251&gt;(Hilfstabelle!$J$2*VLOOKUP(A251,Stammdaten!$A$17:$E$300,5,FALSE)),C251&gt;(Hilfstabelle!$J$2*VLOOKUP(A251,Stammdaten!$A$17:$E$300,5,FALSE))),"Achtung: Füllstand übersteigt die installierte Speicherkapazität.",IF(OR(NOT(ISNUMBER(B251)),NOT(ISNUMBER(C251))),"Fehler: Füllstände fehlen. Bitte ergänzen.",IF(COUNTIF($A$17:$A$299,A251)&gt;1,"Bitte nur eine Eintragung pro Anlagenschlüssel vornehmen",""))),"Fehler"))</f>
        <v/>
      </c>
    </row>
    <row r="252" spans="1:5" x14ac:dyDescent="0.2">
      <c r="A252" s="83"/>
      <c r="B252" s="7"/>
      <c r="C252" s="144"/>
      <c r="D252" s="13"/>
      <c r="E252" s="96" t="str">
        <f>IF(ISBLANK(A252),"",IFERROR(IF(OR(B252&gt;(Hilfstabelle!$J$2*VLOOKUP(A252,Stammdaten!$A$17:$E$300,5,FALSE)),C252&gt;(Hilfstabelle!$J$2*VLOOKUP(A252,Stammdaten!$A$17:$E$300,5,FALSE))),"Achtung: Füllstand übersteigt die installierte Speicherkapazität.",IF(OR(NOT(ISNUMBER(B252)),NOT(ISNUMBER(C252))),"Fehler: Füllstände fehlen. Bitte ergänzen.",IF(COUNTIF($A$17:$A$299,A252)&gt;1,"Bitte nur eine Eintragung pro Anlagenschlüssel vornehmen",""))),"Fehler"))</f>
        <v/>
      </c>
    </row>
    <row r="253" spans="1:5" x14ac:dyDescent="0.2">
      <c r="A253" s="83"/>
      <c r="B253" s="7"/>
      <c r="C253" s="144"/>
      <c r="D253" s="13"/>
      <c r="E253" s="96" t="str">
        <f>IF(ISBLANK(A253),"",IFERROR(IF(OR(B253&gt;(Hilfstabelle!$J$2*VLOOKUP(A253,Stammdaten!$A$17:$E$300,5,FALSE)),C253&gt;(Hilfstabelle!$J$2*VLOOKUP(A253,Stammdaten!$A$17:$E$300,5,FALSE))),"Achtung: Füllstand übersteigt die installierte Speicherkapazität.",IF(OR(NOT(ISNUMBER(B253)),NOT(ISNUMBER(C253))),"Fehler: Füllstände fehlen. Bitte ergänzen.",IF(COUNTIF($A$17:$A$299,A253)&gt;1,"Bitte nur eine Eintragung pro Anlagenschlüssel vornehmen",""))),"Fehler"))</f>
        <v/>
      </c>
    </row>
    <row r="254" spans="1:5" x14ac:dyDescent="0.2">
      <c r="A254" s="83"/>
      <c r="B254" s="7"/>
      <c r="C254" s="144"/>
      <c r="D254" s="13"/>
      <c r="E254" s="96" t="str">
        <f>IF(ISBLANK(A254),"",IFERROR(IF(OR(B254&gt;(Hilfstabelle!$J$2*VLOOKUP(A254,Stammdaten!$A$17:$E$300,5,FALSE)),C254&gt;(Hilfstabelle!$J$2*VLOOKUP(A254,Stammdaten!$A$17:$E$300,5,FALSE))),"Achtung: Füllstand übersteigt die installierte Speicherkapazität.",IF(OR(NOT(ISNUMBER(B254)),NOT(ISNUMBER(C254))),"Fehler: Füllstände fehlen. Bitte ergänzen.",IF(COUNTIF($A$17:$A$299,A254)&gt;1,"Bitte nur eine Eintragung pro Anlagenschlüssel vornehmen",""))),"Fehler"))</f>
        <v/>
      </c>
    </row>
    <row r="255" spans="1:5" x14ac:dyDescent="0.2">
      <c r="A255" s="83"/>
      <c r="B255" s="7"/>
      <c r="C255" s="144"/>
      <c r="D255" s="13"/>
      <c r="E255" s="96" t="str">
        <f>IF(ISBLANK(A255),"",IFERROR(IF(OR(B255&gt;(Hilfstabelle!$J$2*VLOOKUP(A255,Stammdaten!$A$17:$E$300,5,FALSE)),C255&gt;(Hilfstabelle!$J$2*VLOOKUP(A255,Stammdaten!$A$17:$E$300,5,FALSE))),"Achtung: Füllstand übersteigt die installierte Speicherkapazität.",IF(OR(NOT(ISNUMBER(B255)),NOT(ISNUMBER(C255))),"Fehler: Füllstände fehlen. Bitte ergänzen.",IF(COUNTIF($A$17:$A$299,A255)&gt;1,"Bitte nur eine Eintragung pro Anlagenschlüssel vornehmen",""))),"Fehler"))</f>
        <v/>
      </c>
    </row>
    <row r="256" spans="1:5" x14ac:dyDescent="0.2">
      <c r="A256" s="83"/>
      <c r="B256" s="7"/>
      <c r="C256" s="144"/>
      <c r="D256" s="13"/>
      <c r="E256" s="96" t="str">
        <f>IF(ISBLANK(A256),"",IFERROR(IF(OR(B256&gt;(Hilfstabelle!$J$2*VLOOKUP(A256,Stammdaten!$A$17:$E$300,5,FALSE)),C256&gt;(Hilfstabelle!$J$2*VLOOKUP(A256,Stammdaten!$A$17:$E$300,5,FALSE))),"Achtung: Füllstand übersteigt die installierte Speicherkapazität.",IF(OR(NOT(ISNUMBER(B256)),NOT(ISNUMBER(C256))),"Fehler: Füllstände fehlen. Bitte ergänzen.",IF(COUNTIF($A$17:$A$299,A256)&gt;1,"Bitte nur eine Eintragung pro Anlagenschlüssel vornehmen",""))),"Fehler"))</f>
        <v/>
      </c>
    </row>
    <row r="257" spans="1:5" x14ac:dyDescent="0.2">
      <c r="A257" s="83"/>
      <c r="B257" s="7"/>
      <c r="C257" s="144"/>
      <c r="D257" s="13"/>
      <c r="E257" s="96" t="str">
        <f>IF(ISBLANK(A257),"",IFERROR(IF(OR(B257&gt;(Hilfstabelle!$J$2*VLOOKUP(A257,Stammdaten!$A$17:$E$300,5,FALSE)),C257&gt;(Hilfstabelle!$J$2*VLOOKUP(A257,Stammdaten!$A$17:$E$300,5,FALSE))),"Achtung: Füllstand übersteigt die installierte Speicherkapazität.",IF(OR(NOT(ISNUMBER(B257)),NOT(ISNUMBER(C257))),"Fehler: Füllstände fehlen. Bitte ergänzen.",IF(COUNTIF($A$17:$A$299,A257)&gt;1,"Bitte nur eine Eintragung pro Anlagenschlüssel vornehmen",""))),"Fehler"))</f>
        <v/>
      </c>
    </row>
    <row r="258" spans="1:5" x14ac:dyDescent="0.2">
      <c r="A258" s="83"/>
      <c r="B258" s="7"/>
      <c r="C258" s="144"/>
      <c r="D258" s="13"/>
      <c r="E258" s="96" t="str">
        <f>IF(ISBLANK(A258),"",IFERROR(IF(OR(B258&gt;(Hilfstabelle!$J$2*VLOOKUP(A258,Stammdaten!$A$17:$E$300,5,FALSE)),C258&gt;(Hilfstabelle!$J$2*VLOOKUP(A258,Stammdaten!$A$17:$E$300,5,FALSE))),"Achtung: Füllstand übersteigt die installierte Speicherkapazität.",IF(OR(NOT(ISNUMBER(B258)),NOT(ISNUMBER(C258))),"Fehler: Füllstände fehlen. Bitte ergänzen.",IF(COUNTIF($A$17:$A$299,A258)&gt;1,"Bitte nur eine Eintragung pro Anlagenschlüssel vornehmen",""))),"Fehler"))</f>
        <v/>
      </c>
    </row>
    <row r="259" spans="1:5" x14ac:dyDescent="0.2">
      <c r="A259" s="83"/>
      <c r="B259" s="7"/>
      <c r="C259" s="144"/>
      <c r="D259" s="13"/>
      <c r="E259" s="96" t="str">
        <f>IF(ISBLANK(A259),"",IFERROR(IF(OR(B259&gt;(Hilfstabelle!$J$2*VLOOKUP(A259,Stammdaten!$A$17:$E$300,5,FALSE)),C259&gt;(Hilfstabelle!$J$2*VLOOKUP(A259,Stammdaten!$A$17:$E$300,5,FALSE))),"Achtung: Füllstand übersteigt die installierte Speicherkapazität.",IF(OR(NOT(ISNUMBER(B259)),NOT(ISNUMBER(C259))),"Fehler: Füllstände fehlen. Bitte ergänzen.",IF(COUNTIF($A$17:$A$299,A259)&gt;1,"Bitte nur eine Eintragung pro Anlagenschlüssel vornehmen",""))),"Fehler"))</f>
        <v/>
      </c>
    </row>
    <row r="260" spans="1:5" x14ac:dyDescent="0.2">
      <c r="A260" s="83"/>
      <c r="B260" s="7"/>
      <c r="C260" s="144"/>
      <c r="D260" s="13"/>
      <c r="E260" s="96" t="str">
        <f>IF(ISBLANK(A260),"",IFERROR(IF(OR(B260&gt;(Hilfstabelle!$J$2*VLOOKUP(A260,Stammdaten!$A$17:$E$300,5,FALSE)),C260&gt;(Hilfstabelle!$J$2*VLOOKUP(A260,Stammdaten!$A$17:$E$300,5,FALSE))),"Achtung: Füllstand übersteigt die installierte Speicherkapazität.",IF(OR(NOT(ISNUMBER(B260)),NOT(ISNUMBER(C260))),"Fehler: Füllstände fehlen. Bitte ergänzen.",IF(COUNTIF($A$17:$A$299,A260)&gt;1,"Bitte nur eine Eintragung pro Anlagenschlüssel vornehmen",""))),"Fehler"))</f>
        <v/>
      </c>
    </row>
    <row r="261" spans="1:5" x14ac:dyDescent="0.2">
      <c r="A261" s="83"/>
      <c r="B261" s="7"/>
      <c r="C261" s="144"/>
      <c r="D261" s="13"/>
      <c r="E261" s="96" t="str">
        <f>IF(ISBLANK(A261),"",IFERROR(IF(OR(B261&gt;(Hilfstabelle!$J$2*VLOOKUP(A261,Stammdaten!$A$17:$E$300,5,FALSE)),C261&gt;(Hilfstabelle!$J$2*VLOOKUP(A261,Stammdaten!$A$17:$E$300,5,FALSE))),"Achtung: Füllstand übersteigt die installierte Speicherkapazität.",IF(OR(NOT(ISNUMBER(B261)),NOT(ISNUMBER(C261))),"Fehler: Füllstände fehlen. Bitte ergänzen.",IF(COUNTIF($A$17:$A$299,A261)&gt;1,"Bitte nur eine Eintragung pro Anlagenschlüssel vornehmen",""))),"Fehler"))</f>
        <v/>
      </c>
    </row>
    <row r="262" spans="1:5" x14ac:dyDescent="0.2">
      <c r="A262" s="83"/>
      <c r="B262" s="7"/>
      <c r="C262" s="144"/>
      <c r="D262" s="13"/>
      <c r="E262" s="96" t="str">
        <f>IF(ISBLANK(A262),"",IFERROR(IF(OR(B262&gt;(Hilfstabelle!$J$2*VLOOKUP(A262,Stammdaten!$A$17:$E$300,5,FALSE)),C262&gt;(Hilfstabelle!$J$2*VLOOKUP(A262,Stammdaten!$A$17:$E$300,5,FALSE))),"Achtung: Füllstand übersteigt die installierte Speicherkapazität.",IF(OR(NOT(ISNUMBER(B262)),NOT(ISNUMBER(C262))),"Fehler: Füllstände fehlen. Bitte ergänzen.",IF(COUNTIF($A$17:$A$299,A262)&gt;1,"Bitte nur eine Eintragung pro Anlagenschlüssel vornehmen",""))),"Fehler"))</f>
        <v/>
      </c>
    </row>
    <row r="263" spans="1:5" x14ac:dyDescent="0.2">
      <c r="A263" s="83"/>
      <c r="B263" s="7"/>
      <c r="C263" s="144"/>
      <c r="D263" s="13"/>
      <c r="E263" s="96" t="str">
        <f>IF(ISBLANK(A263),"",IFERROR(IF(OR(B263&gt;(Hilfstabelle!$J$2*VLOOKUP(A263,Stammdaten!$A$17:$E$300,5,FALSE)),C263&gt;(Hilfstabelle!$J$2*VLOOKUP(A263,Stammdaten!$A$17:$E$300,5,FALSE))),"Achtung: Füllstand übersteigt die installierte Speicherkapazität.",IF(OR(NOT(ISNUMBER(B263)),NOT(ISNUMBER(C263))),"Fehler: Füllstände fehlen. Bitte ergänzen.",IF(COUNTIF($A$17:$A$299,A263)&gt;1,"Bitte nur eine Eintragung pro Anlagenschlüssel vornehmen",""))),"Fehler"))</f>
        <v/>
      </c>
    </row>
    <row r="264" spans="1:5" x14ac:dyDescent="0.2">
      <c r="A264" s="83"/>
      <c r="B264" s="7"/>
      <c r="C264" s="144"/>
      <c r="D264" s="13"/>
      <c r="E264" s="96" t="str">
        <f>IF(ISBLANK(A264),"",IFERROR(IF(OR(B264&gt;(Hilfstabelle!$J$2*VLOOKUP(A264,Stammdaten!$A$17:$E$300,5,FALSE)),C264&gt;(Hilfstabelle!$J$2*VLOOKUP(A264,Stammdaten!$A$17:$E$300,5,FALSE))),"Achtung: Füllstand übersteigt die installierte Speicherkapazität.",IF(OR(NOT(ISNUMBER(B264)),NOT(ISNUMBER(C264))),"Fehler: Füllstände fehlen. Bitte ergänzen.",IF(COUNTIF($A$17:$A$299,A264)&gt;1,"Bitte nur eine Eintragung pro Anlagenschlüssel vornehmen",""))),"Fehler"))</f>
        <v/>
      </c>
    </row>
    <row r="265" spans="1:5" x14ac:dyDescent="0.2">
      <c r="A265" s="83"/>
      <c r="B265" s="7"/>
      <c r="C265" s="144"/>
      <c r="D265" s="13"/>
      <c r="E265" s="96" t="str">
        <f>IF(ISBLANK(A265),"",IFERROR(IF(OR(B265&gt;(Hilfstabelle!$J$2*VLOOKUP(A265,Stammdaten!$A$17:$E$300,5,FALSE)),C265&gt;(Hilfstabelle!$J$2*VLOOKUP(A265,Stammdaten!$A$17:$E$300,5,FALSE))),"Achtung: Füllstand übersteigt die installierte Speicherkapazität.",IF(OR(NOT(ISNUMBER(B265)),NOT(ISNUMBER(C265))),"Fehler: Füllstände fehlen. Bitte ergänzen.",IF(COUNTIF($A$17:$A$299,A265)&gt;1,"Bitte nur eine Eintragung pro Anlagenschlüssel vornehmen",""))),"Fehler"))</f>
        <v/>
      </c>
    </row>
    <row r="266" spans="1:5" x14ac:dyDescent="0.2">
      <c r="A266" s="83"/>
      <c r="B266" s="7"/>
      <c r="C266" s="144"/>
      <c r="D266" s="13"/>
      <c r="E266" s="96" t="str">
        <f>IF(ISBLANK(A266),"",IFERROR(IF(OR(B266&gt;(Hilfstabelle!$J$2*VLOOKUP(A266,Stammdaten!$A$17:$E$300,5,FALSE)),C266&gt;(Hilfstabelle!$J$2*VLOOKUP(A266,Stammdaten!$A$17:$E$300,5,FALSE))),"Achtung: Füllstand übersteigt die installierte Speicherkapazität.",IF(OR(NOT(ISNUMBER(B266)),NOT(ISNUMBER(C266))),"Fehler: Füllstände fehlen. Bitte ergänzen.",IF(COUNTIF($A$17:$A$299,A266)&gt;1,"Bitte nur eine Eintragung pro Anlagenschlüssel vornehmen",""))),"Fehler"))</f>
        <v/>
      </c>
    </row>
    <row r="267" spans="1:5" x14ac:dyDescent="0.2">
      <c r="A267" s="83"/>
      <c r="B267" s="7"/>
      <c r="C267" s="144"/>
      <c r="D267" s="13"/>
      <c r="E267" s="96" t="str">
        <f>IF(ISBLANK(A267),"",IFERROR(IF(OR(B267&gt;(Hilfstabelle!$J$2*VLOOKUP(A267,Stammdaten!$A$17:$E$300,5,FALSE)),C267&gt;(Hilfstabelle!$J$2*VLOOKUP(A267,Stammdaten!$A$17:$E$300,5,FALSE))),"Achtung: Füllstand übersteigt die installierte Speicherkapazität.",IF(OR(NOT(ISNUMBER(B267)),NOT(ISNUMBER(C267))),"Fehler: Füllstände fehlen. Bitte ergänzen.",IF(COUNTIF($A$17:$A$299,A267)&gt;1,"Bitte nur eine Eintragung pro Anlagenschlüssel vornehmen",""))),"Fehler"))</f>
        <v/>
      </c>
    </row>
    <row r="268" spans="1:5" x14ac:dyDescent="0.2">
      <c r="A268" s="83"/>
      <c r="B268" s="7"/>
      <c r="C268" s="144"/>
      <c r="D268" s="13"/>
      <c r="E268" s="96" t="str">
        <f>IF(ISBLANK(A268),"",IFERROR(IF(OR(B268&gt;(Hilfstabelle!$J$2*VLOOKUP(A268,Stammdaten!$A$17:$E$300,5,FALSE)),C268&gt;(Hilfstabelle!$J$2*VLOOKUP(A268,Stammdaten!$A$17:$E$300,5,FALSE))),"Achtung: Füllstand übersteigt die installierte Speicherkapazität.",IF(OR(NOT(ISNUMBER(B268)),NOT(ISNUMBER(C268))),"Fehler: Füllstände fehlen. Bitte ergänzen.",IF(COUNTIF($A$17:$A$299,A268)&gt;1,"Bitte nur eine Eintragung pro Anlagenschlüssel vornehmen",""))),"Fehler"))</f>
        <v/>
      </c>
    </row>
    <row r="269" spans="1:5" x14ac:dyDescent="0.2">
      <c r="A269" s="83"/>
      <c r="B269" s="7"/>
      <c r="C269" s="144"/>
      <c r="D269" s="13"/>
      <c r="E269" s="96" t="str">
        <f>IF(ISBLANK(A269),"",IFERROR(IF(OR(B269&gt;(Hilfstabelle!$J$2*VLOOKUP(A269,Stammdaten!$A$17:$E$300,5,FALSE)),C269&gt;(Hilfstabelle!$J$2*VLOOKUP(A269,Stammdaten!$A$17:$E$300,5,FALSE))),"Achtung: Füllstand übersteigt die installierte Speicherkapazität.",IF(OR(NOT(ISNUMBER(B269)),NOT(ISNUMBER(C269))),"Fehler: Füllstände fehlen. Bitte ergänzen.",IF(COUNTIF($A$17:$A$299,A269)&gt;1,"Bitte nur eine Eintragung pro Anlagenschlüssel vornehmen",""))),"Fehler"))</f>
        <v/>
      </c>
    </row>
    <row r="270" spans="1:5" x14ac:dyDescent="0.2">
      <c r="A270" s="83"/>
      <c r="B270" s="7"/>
      <c r="C270" s="144"/>
      <c r="D270" s="13"/>
      <c r="E270" s="96" t="str">
        <f>IF(ISBLANK(A270),"",IFERROR(IF(OR(B270&gt;(Hilfstabelle!$J$2*VLOOKUP(A270,Stammdaten!$A$17:$E$300,5,FALSE)),C270&gt;(Hilfstabelle!$J$2*VLOOKUP(A270,Stammdaten!$A$17:$E$300,5,FALSE))),"Achtung: Füllstand übersteigt die installierte Speicherkapazität.",IF(OR(NOT(ISNUMBER(B270)),NOT(ISNUMBER(C270))),"Fehler: Füllstände fehlen. Bitte ergänzen.",IF(COUNTIF($A$17:$A$299,A270)&gt;1,"Bitte nur eine Eintragung pro Anlagenschlüssel vornehmen",""))),"Fehler"))</f>
        <v/>
      </c>
    </row>
    <row r="271" spans="1:5" x14ac:dyDescent="0.2">
      <c r="A271" s="83"/>
      <c r="B271" s="7"/>
      <c r="C271" s="144"/>
      <c r="D271" s="13"/>
      <c r="E271" s="96" t="str">
        <f>IF(ISBLANK(A271),"",IFERROR(IF(OR(B271&gt;(Hilfstabelle!$J$2*VLOOKUP(A271,Stammdaten!$A$17:$E$300,5,FALSE)),C271&gt;(Hilfstabelle!$J$2*VLOOKUP(A271,Stammdaten!$A$17:$E$300,5,FALSE))),"Achtung: Füllstand übersteigt die installierte Speicherkapazität.",IF(OR(NOT(ISNUMBER(B271)),NOT(ISNUMBER(C271))),"Fehler: Füllstände fehlen. Bitte ergänzen.",IF(COUNTIF($A$17:$A$299,A271)&gt;1,"Bitte nur eine Eintragung pro Anlagenschlüssel vornehmen",""))),"Fehler"))</f>
        <v/>
      </c>
    </row>
    <row r="272" spans="1:5" x14ac:dyDescent="0.2">
      <c r="A272" s="83"/>
      <c r="B272" s="7"/>
      <c r="C272" s="144"/>
      <c r="D272" s="13"/>
      <c r="E272" s="96" t="str">
        <f>IF(ISBLANK(A272),"",IFERROR(IF(OR(B272&gt;(Hilfstabelle!$J$2*VLOOKUP(A272,Stammdaten!$A$17:$E$300,5,FALSE)),C272&gt;(Hilfstabelle!$J$2*VLOOKUP(A272,Stammdaten!$A$17:$E$300,5,FALSE))),"Achtung: Füllstand übersteigt die installierte Speicherkapazität.",IF(OR(NOT(ISNUMBER(B272)),NOT(ISNUMBER(C272))),"Fehler: Füllstände fehlen. Bitte ergänzen.",IF(COUNTIF($A$17:$A$299,A272)&gt;1,"Bitte nur eine Eintragung pro Anlagenschlüssel vornehmen",""))),"Fehler"))</f>
        <v/>
      </c>
    </row>
    <row r="273" spans="1:5" x14ac:dyDescent="0.2">
      <c r="A273" s="83"/>
      <c r="B273" s="7"/>
      <c r="C273" s="144"/>
      <c r="D273" s="13"/>
      <c r="E273" s="96" t="str">
        <f>IF(ISBLANK(A273),"",IFERROR(IF(OR(B273&gt;(Hilfstabelle!$J$2*VLOOKUP(A273,Stammdaten!$A$17:$E$300,5,FALSE)),C273&gt;(Hilfstabelle!$J$2*VLOOKUP(A273,Stammdaten!$A$17:$E$300,5,FALSE))),"Achtung: Füllstand übersteigt die installierte Speicherkapazität.",IF(OR(NOT(ISNUMBER(B273)),NOT(ISNUMBER(C273))),"Fehler: Füllstände fehlen. Bitte ergänzen.",IF(COUNTIF($A$17:$A$299,A273)&gt;1,"Bitte nur eine Eintragung pro Anlagenschlüssel vornehmen",""))),"Fehler"))</f>
        <v/>
      </c>
    </row>
    <row r="274" spans="1:5" x14ac:dyDescent="0.2">
      <c r="A274" s="83"/>
      <c r="B274" s="7"/>
      <c r="C274" s="144"/>
      <c r="D274" s="13"/>
      <c r="E274" s="96" t="str">
        <f>IF(ISBLANK(A274),"",IFERROR(IF(OR(B274&gt;(Hilfstabelle!$J$2*VLOOKUP(A274,Stammdaten!$A$17:$E$300,5,FALSE)),C274&gt;(Hilfstabelle!$J$2*VLOOKUP(A274,Stammdaten!$A$17:$E$300,5,FALSE))),"Achtung: Füllstand übersteigt die installierte Speicherkapazität.",IF(OR(NOT(ISNUMBER(B274)),NOT(ISNUMBER(C274))),"Fehler: Füllstände fehlen. Bitte ergänzen.",IF(COUNTIF($A$17:$A$299,A274)&gt;1,"Bitte nur eine Eintragung pro Anlagenschlüssel vornehmen",""))),"Fehler"))</f>
        <v/>
      </c>
    </row>
    <row r="275" spans="1:5" x14ac:dyDescent="0.2">
      <c r="A275" s="83"/>
      <c r="B275" s="7"/>
      <c r="C275" s="144"/>
      <c r="D275" s="13"/>
      <c r="E275" s="96" t="str">
        <f>IF(ISBLANK(A275),"",IFERROR(IF(OR(B275&gt;(Hilfstabelle!$J$2*VLOOKUP(A275,Stammdaten!$A$17:$E$300,5,FALSE)),C275&gt;(Hilfstabelle!$J$2*VLOOKUP(A275,Stammdaten!$A$17:$E$300,5,FALSE))),"Achtung: Füllstand übersteigt die installierte Speicherkapazität.",IF(OR(NOT(ISNUMBER(B275)),NOT(ISNUMBER(C275))),"Fehler: Füllstände fehlen. Bitte ergänzen.",IF(COUNTIF($A$17:$A$299,A275)&gt;1,"Bitte nur eine Eintragung pro Anlagenschlüssel vornehmen",""))),"Fehler"))</f>
        <v/>
      </c>
    </row>
    <row r="276" spans="1:5" x14ac:dyDescent="0.2">
      <c r="A276" s="83"/>
      <c r="B276" s="7"/>
      <c r="C276" s="144"/>
      <c r="D276" s="13"/>
      <c r="E276" s="96" t="str">
        <f>IF(ISBLANK(A276),"",IFERROR(IF(OR(B276&gt;(Hilfstabelle!$J$2*VLOOKUP(A276,Stammdaten!$A$17:$E$300,5,FALSE)),C276&gt;(Hilfstabelle!$J$2*VLOOKUP(A276,Stammdaten!$A$17:$E$300,5,FALSE))),"Achtung: Füllstand übersteigt die installierte Speicherkapazität.",IF(OR(NOT(ISNUMBER(B276)),NOT(ISNUMBER(C276))),"Fehler: Füllstände fehlen. Bitte ergänzen.",IF(COUNTIF($A$17:$A$299,A276)&gt;1,"Bitte nur eine Eintragung pro Anlagenschlüssel vornehmen",""))),"Fehler"))</f>
        <v/>
      </c>
    </row>
    <row r="277" spans="1:5" x14ac:dyDescent="0.2">
      <c r="A277" s="83"/>
      <c r="B277" s="7"/>
      <c r="C277" s="144"/>
      <c r="D277" s="13"/>
      <c r="E277" s="96" t="str">
        <f>IF(ISBLANK(A277),"",IFERROR(IF(OR(B277&gt;(Hilfstabelle!$J$2*VLOOKUP(A277,Stammdaten!$A$17:$E$300,5,FALSE)),C277&gt;(Hilfstabelle!$J$2*VLOOKUP(A277,Stammdaten!$A$17:$E$300,5,FALSE))),"Achtung: Füllstand übersteigt die installierte Speicherkapazität.",IF(OR(NOT(ISNUMBER(B277)),NOT(ISNUMBER(C277))),"Fehler: Füllstände fehlen. Bitte ergänzen.",IF(COUNTIF($A$17:$A$299,A277)&gt;1,"Bitte nur eine Eintragung pro Anlagenschlüssel vornehmen",""))),"Fehler"))</f>
        <v/>
      </c>
    </row>
    <row r="278" spans="1:5" x14ac:dyDescent="0.2">
      <c r="A278" s="83"/>
      <c r="B278" s="7"/>
      <c r="C278" s="144"/>
      <c r="D278" s="13"/>
      <c r="E278" s="96" t="str">
        <f>IF(ISBLANK(A278),"",IFERROR(IF(OR(B278&gt;(Hilfstabelle!$J$2*VLOOKUP(A278,Stammdaten!$A$17:$E$300,5,FALSE)),C278&gt;(Hilfstabelle!$J$2*VLOOKUP(A278,Stammdaten!$A$17:$E$300,5,FALSE))),"Achtung: Füllstand übersteigt die installierte Speicherkapazität.",IF(OR(NOT(ISNUMBER(B278)),NOT(ISNUMBER(C278))),"Fehler: Füllstände fehlen. Bitte ergänzen.",IF(COUNTIF($A$17:$A$299,A278)&gt;1,"Bitte nur eine Eintragung pro Anlagenschlüssel vornehmen",""))),"Fehler"))</f>
        <v/>
      </c>
    </row>
    <row r="279" spans="1:5" x14ac:dyDescent="0.2">
      <c r="A279" s="83"/>
      <c r="B279" s="7"/>
      <c r="C279" s="144"/>
      <c r="D279" s="13"/>
      <c r="E279" s="96" t="str">
        <f>IF(ISBLANK(A279),"",IFERROR(IF(OR(B279&gt;(Hilfstabelle!$J$2*VLOOKUP(A279,Stammdaten!$A$17:$E$300,5,FALSE)),C279&gt;(Hilfstabelle!$J$2*VLOOKUP(A279,Stammdaten!$A$17:$E$300,5,FALSE))),"Achtung: Füllstand übersteigt die installierte Speicherkapazität.",IF(OR(NOT(ISNUMBER(B279)),NOT(ISNUMBER(C279))),"Fehler: Füllstände fehlen. Bitte ergänzen.",IF(COUNTIF($A$17:$A$299,A279)&gt;1,"Bitte nur eine Eintragung pro Anlagenschlüssel vornehmen",""))),"Fehler"))</f>
        <v/>
      </c>
    </row>
    <row r="280" spans="1:5" x14ac:dyDescent="0.2">
      <c r="A280" s="83"/>
      <c r="B280" s="7"/>
      <c r="C280" s="144"/>
      <c r="D280" s="13"/>
      <c r="E280" s="96" t="str">
        <f>IF(ISBLANK(A280),"",IFERROR(IF(OR(B280&gt;(Hilfstabelle!$J$2*VLOOKUP(A280,Stammdaten!$A$17:$E$300,5,FALSE)),C280&gt;(Hilfstabelle!$J$2*VLOOKUP(A280,Stammdaten!$A$17:$E$300,5,FALSE))),"Achtung: Füllstand übersteigt die installierte Speicherkapazität.",IF(OR(NOT(ISNUMBER(B280)),NOT(ISNUMBER(C280))),"Fehler: Füllstände fehlen. Bitte ergänzen.",IF(COUNTIF($A$17:$A$299,A280)&gt;1,"Bitte nur eine Eintragung pro Anlagenschlüssel vornehmen",""))),"Fehler"))</f>
        <v/>
      </c>
    </row>
    <row r="281" spans="1:5" x14ac:dyDescent="0.2">
      <c r="A281" s="83"/>
      <c r="B281" s="7"/>
      <c r="C281" s="144"/>
      <c r="D281" s="13"/>
      <c r="E281" s="96" t="str">
        <f>IF(ISBLANK(A281),"",IFERROR(IF(OR(B281&gt;(Hilfstabelle!$J$2*VLOOKUP(A281,Stammdaten!$A$17:$E$300,5,FALSE)),C281&gt;(Hilfstabelle!$J$2*VLOOKUP(A281,Stammdaten!$A$17:$E$300,5,FALSE))),"Achtung: Füllstand übersteigt die installierte Speicherkapazität.",IF(OR(NOT(ISNUMBER(B281)),NOT(ISNUMBER(C281))),"Fehler: Füllstände fehlen. Bitte ergänzen.",IF(COUNTIF($A$17:$A$299,A281)&gt;1,"Bitte nur eine Eintragung pro Anlagenschlüssel vornehmen",""))),"Fehler"))</f>
        <v/>
      </c>
    </row>
    <row r="282" spans="1:5" x14ac:dyDescent="0.2">
      <c r="A282" s="83"/>
      <c r="B282" s="7"/>
      <c r="C282" s="144"/>
      <c r="D282" s="13"/>
      <c r="E282" s="96" t="str">
        <f>IF(ISBLANK(A282),"",IFERROR(IF(OR(B282&gt;(Hilfstabelle!$J$2*VLOOKUP(A282,Stammdaten!$A$17:$E$300,5,FALSE)),C282&gt;(Hilfstabelle!$J$2*VLOOKUP(A282,Stammdaten!$A$17:$E$300,5,FALSE))),"Achtung: Füllstand übersteigt die installierte Speicherkapazität.",IF(OR(NOT(ISNUMBER(B282)),NOT(ISNUMBER(C282))),"Fehler: Füllstände fehlen. Bitte ergänzen.",IF(COUNTIF($A$17:$A$299,A282)&gt;1,"Bitte nur eine Eintragung pro Anlagenschlüssel vornehmen",""))),"Fehler"))</f>
        <v/>
      </c>
    </row>
    <row r="283" spans="1:5" x14ac:dyDescent="0.2">
      <c r="A283" s="83"/>
      <c r="B283" s="7"/>
      <c r="C283" s="144"/>
      <c r="D283" s="13"/>
      <c r="E283" s="96" t="str">
        <f>IF(ISBLANK(A283),"",IFERROR(IF(OR(B283&gt;(Hilfstabelle!$J$2*VLOOKUP(A283,Stammdaten!$A$17:$E$300,5,FALSE)),C283&gt;(Hilfstabelle!$J$2*VLOOKUP(A283,Stammdaten!$A$17:$E$300,5,FALSE))),"Achtung: Füllstand übersteigt die installierte Speicherkapazität.",IF(OR(NOT(ISNUMBER(B283)),NOT(ISNUMBER(C283))),"Fehler: Füllstände fehlen. Bitte ergänzen.",IF(COUNTIF($A$17:$A$299,A283)&gt;1,"Bitte nur eine Eintragung pro Anlagenschlüssel vornehmen",""))),"Fehler"))</f>
        <v/>
      </c>
    </row>
    <row r="284" spans="1:5" x14ac:dyDescent="0.2">
      <c r="A284" s="83"/>
      <c r="B284" s="7"/>
      <c r="C284" s="144"/>
      <c r="D284" s="13"/>
      <c r="E284" s="96" t="str">
        <f>IF(ISBLANK(A284),"",IFERROR(IF(OR(B284&gt;(Hilfstabelle!$J$2*VLOOKUP(A284,Stammdaten!$A$17:$E$300,5,FALSE)),C284&gt;(Hilfstabelle!$J$2*VLOOKUP(A284,Stammdaten!$A$17:$E$300,5,FALSE))),"Achtung: Füllstand übersteigt die installierte Speicherkapazität.",IF(OR(NOT(ISNUMBER(B284)),NOT(ISNUMBER(C284))),"Fehler: Füllstände fehlen. Bitte ergänzen.",IF(COUNTIF($A$17:$A$299,A284)&gt;1,"Bitte nur eine Eintragung pro Anlagenschlüssel vornehmen",""))),"Fehler"))</f>
        <v/>
      </c>
    </row>
    <row r="285" spans="1:5" x14ac:dyDescent="0.2">
      <c r="A285" s="83"/>
      <c r="B285" s="7"/>
      <c r="C285" s="144"/>
      <c r="D285" s="13"/>
      <c r="E285" s="96" t="str">
        <f>IF(ISBLANK(A285),"",IFERROR(IF(OR(B285&gt;(Hilfstabelle!$J$2*VLOOKUP(A285,Stammdaten!$A$17:$E$300,5,FALSE)),C285&gt;(Hilfstabelle!$J$2*VLOOKUP(A285,Stammdaten!$A$17:$E$300,5,FALSE))),"Achtung: Füllstand übersteigt die installierte Speicherkapazität.",IF(OR(NOT(ISNUMBER(B285)),NOT(ISNUMBER(C285))),"Fehler: Füllstände fehlen. Bitte ergänzen.",IF(COUNTIF($A$17:$A$299,A285)&gt;1,"Bitte nur eine Eintragung pro Anlagenschlüssel vornehmen",""))),"Fehler"))</f>
        <v/>
      </c>
    </row>
    <row r="286" spans="1:5" x14ac:dyDescent="0.2">
      <c r="A286" s="83"/>
      <c r="B286" s="7"/>
      <c r="C286" s="144"/>
      <c r="D286" s="13"/>
      <c r="E286" s="96" t="str">
        <f>IF(ISBLANK(A286),"",IFERROR(IF(OR(B286&gt;(Hilfstabelle!$J$2*VLOOKUP(A286,Stammdaten!$A$17:$E$300,5,FALSE)),C286&gt;(Hilfstabelle!$J$2*VLOOKUP(A286,Stammdaten!$A$17:$E$300,5,FALSE))),"Achtung: Füllstand übersteigt die installierte Speicherkapazität.",IF(OR(NOT(ISNUMBER(B286)),NOT(ISNUMBER(C286))),"Fehler: Füllstände fehlen. Bitte ergänzen.",IF(COUNTIF($A$17:$A$299,A286)&gt;1,"Bitte nur eine Eintragung pro Anlagenschlüssel vornehmen",""))),"Fehler"))</f>
        <v/>
      </c>
    </row>
    <row r="287" spans="1:5" x14ac:dyDescent="0.2">
      <c r="A287" s="83"/>
      <c r="B287" s="7"/>
      <c r="C287" s="144"/>
      <c r="D287" s="13"/>
      <c r="E287" s="96" t="str">
        <f>IF(ISBLANK(A287),"",IFERROR(IF(OR(B287&gt;(Hilfstabelle!$J$2*VLOOKUP(A287,Stammdaten!$A$17:$E$300,5,FALSE)),C287&gt;(Hilfstabelle!$J$2*VLOOKUP(A287,Stammdaten!$A$17:$E$300,5,FALSE))),"Achtung: Füllstand übersteigt die installierte Speicherkapazität.",IF(OR(NOT(ISNUMBER(B287)),NOT(ISNUMBER(C287))),"Fehler: Füllstände fehlen. Bitte ergänzen.",IF(COUNTIF($A$17:$A$299,A287)&gt;1,"Bitte nur eine Eintragung pro Anlagenschlüssel vornehmen",""))),"Fehler"))</f>
        <v/>
      </c>
    </row>
    <row r="288" spans="1:5" x14ac:dyDescent="0.2">
      <c r="A288" s="83"/>
      <c r="B288" s="7"/>
      <c r="C288" s="144"/>
      <c r="D288" s="13"/>
      <c r="E288" s="96" t="str">
        <f>IF(ISBLANK(A288),"",IFERROR(IF(OR(B288&gt;(Hilfstabelle!$J$2*VLOOKUP(A288,Stammdaten!$A$17:$E$300,5,FALSE)),C288&gt;(Hilfstabelle!$J$2*VLOOKUP(A288,Stammdaten!$A$17:$E$300,5,FALSE))),"Achtung: Füllstand übersteigt die installierte Speicherkapazität.",IF(OR(NOT(ISNUMBER(B288)),NOT(ISNUMBER(C288))),"Fehler: Füllstände fehlen. Bitte ergänzen.",IF(COUNTIF($A$17:$A$299,A288)&gt;1,"Bitte nur eine Eintragung pro Anlagenschlüssel vornehmen",""))),"Fehler"))</f>
        <v/>
      </c>
    </row>
    <row r="289" spans="1:5" x14ac:dyDescent="0.2">
      <c r="A289" s="83"/>
      <c r="B289" s="7"/>
      <c r="C289" s="144"/>
      <c r="D289" s="13"/>
      <c r="E289" s="96" t="str">
        <f>IF(ISBLANK(A289),"",IFERROR(IF(OR(B289&gt;(Hilfstabelle!$J$2*VLOOKUP(A289,Stammdaten!$A$17:$E$300,5,FALSE)),C289&gt;(Hilfstabelle!$J$2*VLOOKUP(A289,Stammdaten!$A$17:$E$300,5,FALSE))),"Achtung: Füllstand übersteigt die installierte Speicherkapazität.",IF(OR(NOT(ISNUMBER(B289)),NOT(ISNUMBER(C289))),"Fehler: Füllstände fehlen. Bitte ergänzen.",IF(COUNTIF($A$17:$A$299,A289)&gt;1,"Bitte nur eine Eintragung pro Anlagenschlüssel vornehmen",""))),"Fehler"))</f>
        <v/>
      </c>
    </row>
    <row r="290" spans="1:5" x14ac:dyDescent="0.2">
      <c r="A290" s="83"/>
      <c r="B290" s="7"/>
      <c r="C290" s="144"/>
      <c r="D290" s="13"/>
      <c r="E290" s="96" t="str">
        <f>IF(ISBLANK(A290),"",IFERROR(IF(OR(B290&gt;(Hilfstabelle!$J$2*VLOOKUP(A290,Stammdaten!$A$17:$E$300,5,FALSE)),C290&gt;(Hilfstabelle!$J$2*VLOOKUP(A290,Stammdaten!$A$17:$E$300,5,FALSE))),"Achtung: Füllstand übersteigt die installierte Speicherkapazität.",IF(OR(NOT(ISNUMBER(B290)),NOT(ISNUMBER(C290))),"Fehler: Füllstände fehlen. Bitte ergänzen.",IF(COUNTIF($A$17:$A$299,A290)&gt;1,"Bitte nur eine Eintragung pro Anlagenschlüssel vornehmen",""))),"Fehler"))</f>
        <v/>
      </c>
    </row>
    <row r="291" spans="1:5" x14ac:dyDescent="0.2">
      <c r="A291" s="83"/>
      <c r="B291" s="7"/>
      <c r="C291" s="144"/>
      <c r="D291" s="13"/>
      <c r="E291" s="96" t="str">
        <f>IF(ISBLANK(A291),"",IFERROR(IF(OR(B291&gt;(Hilfstabelle!$J$2*VLOOKUP(A291,Stammdaten!$A$17:$E$300,5,FALSE)),C291&gt;(Hilfstabelle!$J$2*VLOOKUP(A291,Stammdaten!$A$17:$E$300,5,FALSE))),"Achtung: Füllstand übersteigt die installierte Speicherkapazität.",IF(OR(NOT(ISNUMBER(B291)),NOT(ISNUMBER(C291))),"Fehler: Füllstände fehlen. Bitte ergänzen.",IF(COUNTIF($A$17:$A$299,A291)&gt;1,"Bitte nur eine Eintragung pro Anlagenschlüssel vornehmen",""))),"Fehler"))</f>
        <v/>
      </c>
    </row>
    <row r="292" spans="1:5" x14ac:dyDescent="0.2">
      <c r="A292" s="83"/>
      <c r="B292" s="7"/>
      <c r="C292" s="144"/>
      <c r="D292" s="13"/>
      <c r="E292" s="96" t="str">
        <f>IF(ISBLANK(A292),"",IFERROR(IF(OR(B292&gt;(Hilfstabelle!$J$2*VLOOKUP(A292,Stammdaten!$A$17:$E$300,5,FALSE)),C292&gt;(Hilfstabelle!$J$2*VLOOKUP(A292,Stammdaten!$A$17:$E$300,5,FALSE))),"Achtung: Füllstand übersteigt die installierte Speicherkapazität.",IF(OR(NOT(ISNUMBER(B292)),NOT(ISNUMBER(C292))),"Fehler: Füllstände fehlen. Bitte ergänzen.",IF(COUNTIF($A$17:$A$299,A292)&gt;1,"Bitte nur eine Eintragung pro Anlagenschlüssel vornehmen",""))),"Fehler"))</f>
        <v/>
      </c>
    </row>
    <row r="293" spans="1:5" x14ac:dyDescent="0.2">
      <c r="A293" s="83"/>
      <c r="B293" s="7"/>
      <c r="C293" s="144"/>
      <c r="D293" s="13"/>
      <c r="E293" s="96" t="str">
        <f>IF(ISBLANK(A293),"",IFERROR(IF(OR(B293&gt;(Hilfstabelle!$J$2*VLOOKUP(A293,Stammdaten!$A$17:$E$300,5,FALSE)),C293&gt;(Hilfstabelle!$J$2*VLOOKUP(A293,Stammdaten!$A$17:$E$300,5,FALSE))),"Achtung: Füllstand übersteigt die installierte Speicherkapazität.",IF(OR(NOT(ISNUMBER(B293)),NOT(ISNUMBER(C293))),"Fehler: Füllstände fehlen. Bitte ergänzen.",IF(COUNTIF($A$17:$A$299,A293)&gt;1,"Bitte nur eine Eintragung pro Anlagenschlüssel vornehmen",""))),"Fehler"))</f>
        <v/>
      </c>
    </row>
    <row r="294" spans="1:5" x14ac:dyDescent="0.2">
      <c r="A294" s="83"/>
      <c r="B294" s="7"/>
      <c r="C294" s="144"/>
      <c r="D294" s="13"/>
      <c r="E294" s="96" t="str">
        <f>IF(ISBLANK(A294),"",IFERROR(IF(OR(B294&gt;(Hilfstabelle!$J$2*VLOOKUP(A294,Stammdaten!$A$17:$E$300,5,FALSE)),C294&gt;(Hilfstabelle!$J$2*VLOOKUP(A294,Stammdaten!$A$17:$E$300,5,FALSE))),"Achtung: Füllstand übersteigt die installierte Speicherkapazität.",IF(OR(NOT(ISNUMBER(B294)),NOT(ISNUMBER(C294))),"Fehler: Füllstände fehlen. Bitte ergänzen.",IF(COUNTIF($A$17:$A$299,A294)&gt;1,"Bitte nur eine Eintragung pro Anlagenschlüssel vornehmen",""))),"Fehler"))</f>
        <v/>
      </c>
    </row>
    <row r="295" spans="1:5" x14ac:dyDescent="0.2">
      <c r="A295" s="83"/>
      <c r="B295" s="7"/>
      <c r="C295" s="144"/>
      <c r="D295" s="13"/>
      <c r="E295" s="96" t="str">
        <f>IF(ISBLANK(A295),"",IFERROR(IF(OR(B295&gt;(Hilfstabelle!$J$2*VLOOKUP(A295,Stammdaten!$A$17:$E$300,5,FALSE)),C295&gt;(Hilfstabelle!$J$2*VLOOKUP(A295,Stammdaten!$A$17:$E$300,5,FALSE))),"Achtung: Füllstand übersteigt die installierte Speicherkapazität.",IF(OR(NOT(ISNUMBER(B295)),NOT(ISNUMBER(C295))),"Fehler: Füllstände fehlen. Bitte ergänzen.",IF(COUNTIF($A$17:$A$299,A295)&gt;1,"Bitte nur eine Eintragung pro Anlagenschlüssel vornehmen",""))),"Fehler"))</f>
        <v/>
      </c>
    </row>
    <row r="296" spans="1:5" x14ac:dyDescent="0.2">
      <c r="A296" s="83"/>
      <c r="B296" s="7"/>
      <c r="C296" s="144"/>
      <c r="D296" s="13"/>
      <c r="E296" s="96" t="str">
        <f>IF(ISBLANK(A296),"",IFERROR(IF(OR(B296&gt;(Hilfstabelle!$J$2*VLOOKUP(A296,Stammdaten!$A$17:$E$300,5,FALSE)),C296&gt;(Hilfstabelle!$J$2*VLOOKUP(A296,Stammdaten!$A$17:$E$300,5,FALSE))),"Achtung: Füllstand übersteigt die installierte Speicherkapazität.",IF(OR(NOT(ISNUMBER(B296)),NOT(ISNUMBER(C296))),"Fehler: Füllstände fehlen. Bitte ergänzen.",IF(COUNTIF($A$17:$A$299,A296)&gt;1,"Bitte nur eine Eintragung pro Anlagenschlüssel vornehmen",""))),"Fehler"))</f>
        <v/>
      </c>
    </row>
    <row r="297" spans="1:5" x14ac:dyDescent="0.2">
      <c r="A297" s="83"/>
      <c r="B297" s="7"/>
      <c r="C297" s="144"/>
      <c r="D297" s="13"/>
      <c r="E297" s="96" t="str">
        <f>IF(ISBLANK(A297),"",IFERROR(IF(OR(B297&gt;(Hilfstabelle!$J$2*VLOOKUP(A297,Stammdaten!$A$17:$E$300,5,FALSE)),C297&gt;(Hilfstabelle!$J$2*VLOOKUP(A297,Stammdaten!$A$17:$E$300,5,FALSE))),"Achtung: Füllstand übersteigt die installierte Speicherkapazität.",IF(OR(NOT(ISNUMBER(B297)),NOT(ISNUMBER(C297))),"Fehler: Füllstände fehlen. Bitte ergänzen.",IF(COUNTIF($A$17:$A$299,A297)&gt;1,"Bitte nur eine Eintragung pro Anlagenschlüssel vornehmen",""))),"Fehler"))</f>
        <v/>
      </c>
    </row>
    <row r="298" spans="1:5" x14ac:dyDescent="0.2">
      <c r="A298" s="83"/>
      <c r="B298" s="7"/>
      <c r="C298" s="144"/>
      <c r="D298" s="13"/>
      <c r="E298" s="96" t="str">
        <f>IF(ISBLANK(A298),"",IFERROR(IF(OR(B298&gt;(Hilfstabelle!$J$2*VLOOKUP(A298,Stammdaten!$A$17:$E$300,5,FALSE)),C298&gt;(Hilfstabelle!$J$2*VLOOKUP(A298,Stammdaten!$A$17:$E$300,5,FALSE))),"Achtung: Füllstand übersteigt die installierte Speicherkapazität.",IF(OR(NOT(ISNUMBER(B298)),NOT(ISNUMBER(C298))),"Fehler: Füllstände fehlen. Bitte ergänzen.",IF(COUNTIF($A$17:$A$299,A298)&gt;1,"Bitte nur eine Eintragung pro Anlagenschlüssel vornehmen",""))),"Fehler"))</f>
        <v/>
      </c>
    </row>
    <row r="299" spans="1:5" ht="15" thickBot="1" x14ac:dyDescent="0.25">
      <c r="A299" s="27"/>
      <c r="B299" s="145"/>
      <c r="C299" s="146"/>
      <c r="D299" s="114"/>
      <c r="E299" s="96" t="str">
        <f>IF(ISBLANK(A299),"",IFERROR(IF(OR(B299&gt;(Hilfstabelle!$J$2*VLOOKUP(A299,Stammdaten!$A$17:$E$300,5,FALSE)),C299&gt;(Hilfstabelle!$J$2*VLOOKUP(A299,Stammdaten!$A$17:$E$300,5,FALSE))),"Achtung: Füllstand übersteigt die installierte Speicherkapazität.",IF(OR(NOT(ISNUMBER(B299)),NOT(ISNUMBER(C299))),"Fehler: Füllstände fehlen. Bitte ergänzen.",IF(COUNTIF($A$17:$A$299,A299)&gt;1,"Bitte nur eine Eintragung pro Anlagenschlüssel vornehmen",""))),"Fehler"))</f>
        <v/>
      </c>
    </row>
  </sheetData>
  <sheetProtection algorithmName="SHA-512" hashValue="1aSWJDQj7R5+h2E0dAh/uHn4WMCv9mTyRt44oAmAke68tpiZsUH+VelKVSJ9O0hwjBgGgvp1AX5x32YoLH5B2Q==" saltValue="ABpocasjZIUhK0cfjdNWrg==" spinCount="100000" sheet="1" objects="1" scenarios="1" selectLockedCells="1"/>
  <mergeCells count="2">
    <mergeCell ref="B14:C14"/>
    <mergeCell ref="E14:E16"/>
  </mergeCells>
  <conditionalFormatting sqref="E17:E299">
    <cfRule type="beginsWith" dxfId="5" priority="1" operator="beginsWith" text="Achtung">
      <formula>LEFT(E17,LEN("Achtung"))="Achtung"</formula>
    </cfRule>
  </conditionalFormatting>
  <dataValidations count="1">
    <dataValidation type="list" allowBlank="1" showInputMessage="1" showErrorMessage="1" sqref="A22:A28">
      <formula1>$A$17:$A$4310</formula1>
    </dataValidation>
  </dataValidations>
  <pageMargins left="0.7" right="0.7" top="0.78740157499999996" bottom="0.78740157499999996" header="0.3" footer="0.3"/>
  <pageSetup paperSize="9" orientation="portrait" verticalDpi="0"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FE8643F0-78F0-4F15-B2C5-2BE073E3263A}">
            <xm:f>LEFT(E17,LEN("Fehler"))="Fehler"</xm:f>
            <xm:f>"Fehler"</xm:f>
            <x14:dxf>
              <font>
                <color rgb="FF9C0006"/>
              </font>
              <fill>
                <patternFill>
                  <bgColor rgb="FFFFC7CE"/>
                </patternFill>
              </fill>
            </x14:dxf>
          </x14:cfRule>
          <xm:sqref>E17:E299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Stammdaten!$A$17:$A$5252</xm:f>
          </x14:formula1>
          <xm:sqref>A29:A299 A17:A21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rgb="FF92D050"/>
  </sheetPr>
  <dimension ref="A2:J302"/>
  <sheetViews>
    <sheetView showGridLines="0" zoomScale="80" zoomScaleNormal="80" workbookViewId="0"/>
  </sheetViews>
  <sheetFormatPr baseColWidth="10" defaultColWidth="11" defaultRowHeight="14.25" x14ac:dyDescent="0.2"/>
  <cols>
    <col min="1" max="1" width="32.75" style="93" bestFit="1" customWidth="1"/>
    <col min="2" max="2" width="28.75" style="93" customWidth="1"/>
    <col min="3" max="3" width="51.625" style="93" customWidth="1"/>
    <col min="4" max="4" width="13.875" style="93" customWidth="1"/>
    <col min="5" max="6" width="14.625" style="93" customWidth="1"/>
    <col min="7" max="7" width="15.5" style="93" customWidth="1"/>
    <col min="8" max="9" width="20.375" style="93" customWidth="1"/>
    <col min="10" max="10" width="68.75" style="93" bestFit="1" customWidth="1"/>
    <col min="11" max="16384" width="11" style="93"/>
  </cols>
  <sheetData>
    <row r="2" spans="1:10" ht="15" thickBot="1" x14ac:dyDescent="0.25"/>
    <row r="3" spans="1:10" ht="15" customHeight="1" thickBot="1" x14ac:dyDescent="0.25">
      <c r="A3" s="180" t="s">
        <v>0</v>
      </c>
      <c r="B3" s="181"/>
      <c r="E3" s="180" t="s">
        <v>91</v>
      </c>
      <c r="F3" s="183"/>
      <c r="G3" s="183"/>
      <c r="H3" s="181"/>
    </row>
    <row r="4" spans="1:10" ht="15" customHeight="1" x14ac:dyDescent="0.25">
      <c r="A4" s="48" t="s">
        <v>46</v>
      </c>
      <c r="B4" s="98" t="str">
        <f>IF(Stammdaten!B4="","",Stammdaten!B4)</f>
        <v/>
      </c>
      <c r="E4" s="148" t="s">
        <v>92</v>
      </c>
      <c r="F4" s="149"/>
      <c r="G4" s="150" t="s">
        <v>93</v>
      </c>
      <c r="H4" s="150" t="s">
        <v>94</v>
      </c>
    </row>
    <row r="5" spans="1:10" ht="15" customHeight="1" thickBot="1" x14ac:dyDescent="0.3">
      <c r="A5" s="25" t="s">
        <v>1</v>
      </c>
      <c r="B5" s="99" t="str">
        <f>IF(Stammdaten!B5="","",Stammdaten!B5)</f>
        <v/>
      </c>
      <c r="E5" s="151" t="s">
        <v>95</v>
      </c>
      <c r="F5" s="152"/>
      <c r="G5" s="153" t="s">
        <v>11</v>
      </c>
      <c r="H5" s="154" t="s">
        <v>14</v>
      </c>
    </row>
    <row r="6" spans="1:10" x14ac:dyDescent="0.2">
      <c r="A6" s="25" t="s">
        <v>5</v>
      </c>
      <c r="B6" s="99" t="str">
        <f>IF(Stammdaten!B6="","",Stammdaten!B6)</f>
        <v/>
      </c>
      <c r="E6" s="201" t="s">
        <v>21</v>
      </c>
      <c r="F6" s="202"/>
      <c r="G6" s="155">
        <f>SUMIF($B$17:$B$300,E6,$E$17:$E$300)</f>
        <v>0</v>
      </c>
      <c r="H6" s="156">
        <f>SUMIF($B$17:$B$300,E6,$I$17:$I$300)</f>
        <v>0</v>
      </c>
    </row>
    <row r="7" spans="1:10" ht="15" customHeight="1" x14ac:dyDescent="0.2">
      <c r="A7" s="25" t="s">
        <v>2</v>
      </c>
      <c r="B7" s="140" t="str">
        <f>IF(Stammdaten!B7="","",Stammdaten!B7)</f>
        <v/>
      </c>
      <c r="E7" s="203" t="s">
        <v>22</v>
      </c>
      <c r="F7" s="204"/>
      <c r="G7" s="157">
        <f t="shared" ref="G7:G9" si="0">SUMIF($B$17:$B$300,E7,$E$17:$E$300)</f>
        <v>0</v>
      </c>
      <c r="H7" s="178">
        <f t="shared" ref="H7:H9" si="1">SUMIF($B$17:$B$300,E7,$I$17:$I$300)</f>
        <v>0</v>
      </c>
    </row>
    <row r="8" spans="1:10" ht="15" customHeight="1" x14ac:dyDescent="0.2">
      <c r="A8" s="25" t="s">
        <v>3</v>
      </c>
      <c r="B8" s="147" t="str">
        <f>IF(Stammdaten!B8="","",Stammdaten!B8)</f>
        <v/>
      </c>
      <c r="E8" s="203" t="s">
        <v>23</v>
      </c>
      <c r="F8" s="204"/>
      <c r="G8" s="157">
        <f t="shared" si="0"/>
        <v>0</v>
      </c>
      <c r="H8" s="178">
        <f t="shared" si="1"/>
        <v>0</v>
      </c>
    </row>
    <row r="9" spans="1:10" ht="15" thickBot="1" x14ac:dyDescent="0.25">
      <c r="A9" s="26" t="s">
        <v>6</v>
      </c>
      <c r="B9" s="141" t="str">
        <f>IF(Stammdaten!B9="","",Stammdaten!B9)</f>
        <v/>
      </c>
      <c r="E9" s="205" t="s">
        <v>24</v>
      </c>
      <c r="F9" s="206"/>
      <c r="G9" s="158">
        <f t="shared" si="0"/>
        <v>0</v>
      </c>
      <c r="H9" s="179">
        <f t="shared" si="1"/>
        <v>0</v>
      </c>
    </row>
    <row r="10" spans="1:10" ht="15" thickBot="1" x14ac:dyDescent="0.25">
      <c r="A10" s="47"/>
      <c r="B10" s="95"/>
    </row>
    <row r="11" spans="1:10" ht="15" thickBot="1" x14ac:dyDescent="0.25">
      <c r="A11" s="58" t="s">
        <v>52</v>
      </c>
      <c r="B11" s="100">
        <f>IF(Stammdaten!B11="","",Stammdaten!B11)</f>
        <v>2022</v>
      </c>
      <c r="E11" s="197" t="s">
        <v>81</v>
      </c>
      <c r="F11" s="198"/>
      <c r="G11" s="198"/>
      <c r="H11" s="199" t="str">
        <f>IF(NOT(ISERROR(MATCH("Fehler*",J17:J3000,0))),"Fehler in diesem Reiter, s. unten",IF(NOT(ISERROR(MATCH("Fehler*",Stammdaten!I17:I3000,0))),"Fehler in Reiter 'Stammdaten' enthalten",IF(NOT(ISERROR(MATCH("Fehler*",'Entladung des Speichers'!F17:F3000,0))),"Fehler in Reiter 'Entladung des Speichers' enthalten",IF(NOT(ISERROR(MATCH("Fehler*",Füllstände!E17:E3000,0))),"Fehler in Reiter 'Füllstände' enthalten",IF(NOT(ISERROR(MATCH("Achtung*",Füllstände!E17:E3000,0))),"Bitte Speicherfüllstände im Reiter 'Füllstände' überprüfen!","Nein, alle Angaben erscheinen plausibel")))))</f>
        <v>Nein, alle Angaben erscheinen plausibel</v>
      </c>
      <c r="I11" s="200"/>
    </row>
    <row r="12" spans="1:10" ht="15" thickBot="1" x14ac:dyDescent="0.25">
      <c r="A12" s="59" t="s">
        <v>72</v>
      </c>
      <c r="B12" s="133">
        <f>IF(Stammdaten!B12="","",Stammdaten!B12)</f>
        <v>0.378</v>
      </c>
    </row>
    <row r="13" spans="1:10" s="104" customFormat="1" ht="15" thickBot="1" x14ac:dyDescent="0.25">
      <c r="A13" s="57"/>
      <c r="B13" s="103"/>
      <c r="C13" s="103"/>
    </row>
    <row r="14" spans="1:10" s="104" customFormat="1" x14ac:dyDescent="0.2">
      <c r="A14" s="191" t="s">
        <v>56</v>
      </c>
      <c r="B14" s="192"/>
      <c r="C14" s="192"/>
      <c r="D14" s="192"/>
      <c r="E14" s="191" t="s">
        <v>49</v>
      </c>
      <c r="F14" s="193"/>
      <c r="G14" s="192" t="s">
        <v>50</v>
      </c>
      <c r="H14" s="192"/>
      <c r="I14" s="136"/>
      <c r="J14" s="184" t="s">
        <v>82</v>
      </c>
    </row>
    <row r="15" spans="1:10" ht="25.5" x14ac:dyDescent="0.2">
      <c r="A15" s="52" t="s">
        <v>7</v>
      </c>
      <c r="B15" s="35" t="s">
        <v>20</v>
      </c>
      <c r="C15" s="35" t="s">
        <v>86</v>
      </c>
      <c r="D15" s="89" t="s">
        <v>62</v>
      </c>
      <c r="E15" s="52" t="s">
        <v>83</v>
      </c>
      <c r="F15" s="53" t="s">
        <v>75</v>
      </c>
      <c r="G15" s="90" t="s">
        <v>83</v>
      </c>
      <c r="H15" s="89" t="s">
        <v>75</v>
      </c>
      <c r="I15" s="53" t="s">
        <v>57</v>
      </c>
      <c r="J15" s="185"/>
    </row>
    <row r="16" spans="1:10" ht="15" thickBot="1" x14ac:dyDescent="0.25">
      <c r="A16" s="30"/>
      <c r="B16" s="126"/>
      <c r="C16" s="126"/>
      <c r="D16" s="66" t="s">
        <v>58</v>
      </c>
      <c r="E16" s="29" t="s">
        <v>11</v>
      </c>
      <c r="F16" s="64" t="s">
        <v>14</v>
      </c>
      <c r="G16" s="56" t="s">
        <v>11</v>
      </c>
      <c r="H16" s="66" t="s">
        <v>14</v>
      </c>
      <c r="I16" s="64" t="s">
        <v>14</v>
      </c>
      <c r="J16" s="186"/>
    </row>
    <row r="17" spans="1:10" x14ac:dyDescent="0.2">
      <c r="A17" s="116" t="str">
        <f>IF(Stammdaten!A17="","",Stammdaten!A17)</f>
        <v/>
      </c>
      <c r="B17" s="116" t="str">
        <f>IF(A17="","",VLOOKUP(A17,Stammdaten!A17:H300,6,FALSE))</f>
        <v/>
      </c>
      <c r="C17" s="117" t="str">
        <f>IF(A17="","","Beladung aus dem Netz der "&amp;Stammdaten!$F$3)</f>
        <v/>
      </c>
      <c r="D17" s="117" t="str">
        <f t="shared" ref="D17:D80" si="2">IF(A17="","",$B$11)</f>
        <v/>
      </c>
      <c r="E17" s="118" t="str">
        <f>IF(A17="","",SUMIFS('Ergebnis (detailliert)'!$H$17:$H$300,'Ergebnis (detailliert)'!$A$17:$A$300,'Ergebnis (aggregiert)'!$A17,'Ergebnis (detailliert)'!$B$17:$B$300,'Ergebnis (aggregiert)'!$C17))</f>
        <v/>
      </c>
      <c r="F17" s="119" t="str">
        <f>IF($A17="","",SUMIFS('Ergebnis (detailliert)'!$I$17:$I$300,'Ergebnis (detailliert)'!$A$17:$A$300,'Ergebnis (aggregiert)'!$A17,'Ergebnis (detailliert)'!$B$17:$B$300,'Ergebnis (aggregiert)'!$C17))</f>
        <v/>
      </c>
      <c r="G17" s="118" t="str">
        <f>IF($A17="","",SUMIFS('Ergebnis (detailliert)'!$M$17:$M$1001,'Ergebnis (detailliert)'!$A$17:$A$1001,'Ergebnis (aggregiert)'!$A17,'Ergebnis (detailliert)'!$B$17:$B$1001,'Ergebnis (aggregiert)'!$C17))</f>
        <v/>
      </c>
      <c r="H17" s="120" t="str">
        <f>IF($A17="","",SUMIFS('Ergebnis (detailliert)'!$P$17:$P$1001,'Ergebnis (detailliert)'!$A$17:$A$1001,'Ergebnis (aggregiert)'!$A17,'Ergebnis (detailliert)'!$B$17:$B$1001,'Ergebnis (aggregiert)'!$C17))</f>
        <v/>
      </c>
      <c r="I17" s="121" t="str">
        <f>IF($A17="","",SUMIFS('Ergebnis (detailliert)'!$S$17:$S$1001,'Ergebnis (detailliert)'!$A$17:$A$1001,'Ergebnis (aggregiert)'!$A17,'Ergebnis (detailliert)'!$B$17:$B$1001,'Ergebnis (aggregiert)'!$C17))</f>
        <v/>
      </c>
      <c r="J17" s="96" t="str">
        <f>IFERROR(IF(ISBLANK(A17),"",IF(COUNTIF('Beladung des Speichers'!$A$17:$A$300,'Ergebnis (aggregiert)'!A17)=0,"Fehler: Reiter 'Beladung des Speichers' wurde für diesen Speicher nicht ausgefüllt",IF(COUNTIF('Entladung des Speichers'!$A$17:$A$300,'Ergebnis (aggregiert)'!A17)=0,"Fehler: Reiter 'Entladung des Speichers' wurde für diesen Speicher nicht ausgefüllt",IF(COUNTIF(Füllstände!$A$17:$A$300,'Ergebnis (aggregiert)'!A17)=0,"Fehler: Reiter 'Füllstände' wurde für diesen Speicher nicht ausgefüllt","")))),"Fehler: nicht alle Datenblätter für diesen Speicher wurden vollständig befüllt")</f>
        <v/>
      </c>
    </row>
    <row r="18" spans="1:10" x14ac:dyDescent="0.2">
      <c r="A18" s="116" t="str">
        <f>IF(Stammdaten!A18="","",Stammdaten!A18)</f>
        <v/>
      </c>
      <c r="B18" s="116" t="str">
        <f>IF(A18="","",VLOOKUP(A18,Stammdaten!A18:H301,6,FALSE))</f>
        <v/>
      </c>
      <c r="C18" s="117" t="str">
        <f>IF(A18="","","Beladung aus dem Netz der "&amp;Stammdaten!$F$3)</f>
        <v/>
      </c>
      <c r="D18" s="117" t="str">
        <f t="shared" si="2"/>
        <v/>
      </c>
      <c r="E18" s="118" t="str">
        <f>IF(A18="","",SUMIFS('Ergebnis (detailliert)'!$H$17:$H$300,'Ergebnis (detailliert)'!$A$17:$A$300,'Ergebnis (aggregiert)'!$A18,'Ergebnis (detailliert)'!$B$17:$B$300,'Ergebnis (aggregiert)'!$C18))</f>
        <v/>
      </c>
      <c r="F18" s="119" t="str">
        <f>IF($A18="","",SUMIFS('Ergebnis (detailliert)'!$I$17:$I$300,'Ergebnis (detailliert)'!$A$17:$A$300,'Ergebnis (aggregiert)'!$A18,'Ergebnis (detailliert)'!$B$17:$B$300,'Ergebnis (aggregiert)'!$C18))</f>
        <v/>
      </c>
      <c r="G18" s="118" t="str">
        <f>IF($A18="","",SUMIFS('Ergebnis (detailliert)'!$M$17:$M$1001,'Ergebnis (detailliert)'!$A$17:$A$1001,'Ergebnis (aggregiert)'!$A18,'Ergebnis (detailliert)'!$B$17:$B$1001,'Ergebnis (aggregiert)'!$C18))</f>
        <v/>
      </c>
      <c r="H18" s="120" t="str">
        <f>IF($A18="","",SUMIFS('Ergebnis (detailliert)'!$P$17:$P$1001,'Ergebnis (detailliert)'!$A$17:$A$1001,'Ergebnis (aggregiert)'!$A18,'Ergebnis (detailliert)'!$B$17:$B$1001,'Ergebnis (aggregiert)'!$C18))</f>
        <v/>
      </c>
      <c r="I18" s="121" t="str">
        <f>IF($A18="","",SUMIFS('Ergebnis (detailliert)'!$S$17:$S$1001,'Ergebnis (detailliert)'!$A$17:$A$1001,'Ergebnis (aggregiert)'!$A18,'Ergebnis (detailliert)'!$B$17:$B$1001,'Ergebnis (aggregiert)'!$C18))</f>
        <v/>
      </c>
      <c r="J18" s="96" t="str">
        <f>IFERROR(IF(ISBLANK(A18),"",IF(COUNTIF('Beladung des Speichers'!$A$17:$A$300,'Ergebnis (aggregiert)'!A18)=0,"Fehler: Reiter 'Beladung des Speichers' wurde für diesen Speicher nicht ausgefüllt",IF(COUNTIF('Entladung des Speichers'!$A$17:$A$300,'Ergebnis (aggregiert)'!A18)=0,"Fehler: Reiter 'Entladung des Speichers' wurde für diesen Speicher nicht ausgefüllt",IF(COUNTIF(Füllstände!$A$17:$A$300,'Ergebnis (aggregiert)'!A18)=0,"Fehler: Reiter 'Füllstände' wurde für diesen Speicher nicht ausgefüllt","")))),"Fehler: nicht alle Datenblätter für diesen Speicher wurden vollständig befüllt")</f>
        <v/>
      </c>
    </row>
    <row r="19" spans="1:10" x14ac:dyDescent="0.2">
      <c r="A19" s="116" t="str">
        <f>IF(Stammdaten!A19="","",Stammdaten!A19)</f>
        <v/>
      </c>
      <c r="B19" s="116" t="str">
        <f>IF(A19="","",VLOOKUP(A19,Stammdaten!A19:H302,6,FALSE))</f>
        <v/>
      </c>
      <c r="C19" s="117" t="str">
        <f>IF(A19="","","Beladung aus dem Netz der "&amp;Stammdaten!$F$3)</f>
        <v/>
      </c>
      <c r="D19" s="117" t="str">
        <f t="shared" si="2"/>
        <v/>
      </c>
      <c r="E19" s="118" t="str">
        <f>IF(A19="","",SUMIFS('Ergebnis (detailliert)'!$H$17:$H$300,'Ergebnis (detailliert)'!$A$17:$A$300,'Ergebnis (aggregiert)'!$A19,'Ergebnis (detailliert)'!$B$17:$B$300,'Ergebnis (aggregiert)'!$C19))</f>
        <v/>
      </c>
      <c r="F19" s="119" t="str">
        <f>IF($A19="","",SUMIFS('Ergebnis (detailliert)'!$I$17:$I$300,'Ergebnis (detailliert)'!$A$17:$A$300,'Ergebnis (aggregiert)'!$A19,'Ergebnis (detailliert)'!$B$17:$B$300,'Ergebnis (aggregiert)'!$C19))</f>
        <v/>
      </c>
      <c r="G19" s="118" t="str">
        <f>IF($A19="","",SUMIFS('Ergebnis (detailliert)'!$M$17:$M$1001,'Ergebnis (detailliert)'!$A$17:$A$1001,'Ergebnis (aggregiert)'!$A19,'Ergebnis (detailliert)'!$B$17:$B$1001,'Ergebnis (aggregiert)'!$C19))</f>
        <v/>
      </c>
      <c r="H19" s="120" t="str">
        <f>IF($A19="","",SUMIFS('Ergebnis (detailliert)'!$P$17:$P$1001,'Ergebnis (detailliert)'!$A$17:$A$1001,'Ergebnis (aggregiert)'!$A19,'Ergebnis (detailliert)'!$B$17:$B$1001,'Ergebnis (aggregiert)'!$C19))</f>
        <v/>
      </c>
      <c r="I19" s="121" t="str">
        <f>IF($A19="","",SUMIFS('Ergebnis (detailliert)'!$S$17:$S$1001,'Ergebnis (detailliert)'!$A$17:$A$1001,'Ergebnis (aggregiert)'!$A19,'Ergebnis (detailliert)'!$B$17:$B$1001,'Ergebnis (aggregiert)'!$C19))</f>
        <v/>
      </c>
      <c r="J19" s="96" t="str">
        <f>IFERROR(IF(ISBLANK(A19),"",IF(COUNTIF('Beladung des Speichers'!$A$17:$A$300,'Ergebnis (aggregiert)'!A19)=0,"Fehler: Reiter 'Beladung des Speichers' wurde für diesen Speicher nicht ausgefüllt",IF(COUNTIF('Entladung des Speichers'!$A$17:$A$300,'Ergebnis (aggregiert)'!A19)=0,"Fehler: Reiter 'Entladung des Speichers' wurde für diesen Speicher nicht ausgefüllt",IF(COUNTIF(Füllstände!$A$17:$A$300,'Ergebnis (aggregiert)'!A19)=0,"Fehler: Reiter 'Füllstände' wurde für diesen Speicher nicht ausgefüllt","")))),"Fehler: nicht alle Datenblätter für diesen Speicher wurden vollständig befüllt")</f>
        <v/>
      </c>
    </row>
    <row r="20" spans="1:10" x14ac:dyDescent="0.2">
      <c r="A20" s="116" t="str">
        <f>IF(Stammdaten!A20="","",Stammdaten!A20)</f>
        <v/>
      </c>
      <c r="B20" s="116" t="str">
        <f>IF(A20="","",VLOOKUP(A20,Stammdaten!A20:H303,6,FALSE))</f>
        <v/>
      </c>
      <c r="C20" s="117" t="str">
        <f>IF(A20="","","Beladung aus dem Netz der "&amp;Stammdaten!$F$3)</f>
        <v/>
      </c>
      <c r="D20" s="117" t="str">
        <f t="shared" si="2"/>
        <v/>
      </c>
      <c r="E20" s="118" t="str">
        <f>IF(A20="","",SUMIFS('Ergebnis (detailliert)'!$H$17:$H$300,'Ergebnis (detailliert)'!$A$17:$A$300,'Ergebnis (aggregiert)'!$A20,'Ergebnis (detailliert)'!$B$17:$B$300,'Ergebnis (aggregiert)'!$C20))</f>
        <v/>
      </c>
      <c r="F20" s="119" t="str">
        <f>IF($A20="","",SUMIFS('Ergebnis (detailliert)'!$I$17:$I$300,'Ergebnis (detailliert)'!$A$17:$A$300,'Ergebnis (aggregiert)'!$A20,'Ergebnis (detailliert)'!$B$17:$B$300,'Ergebnis (aggregiert)'!$C20))</f>
        <v/>
      </c>
      <c r="G20" s="118" t="str">
        <f>IF($A20="","",SUMIFS('Ergebnis (detailliert)'!$M$17:$M$1001,'Ergebnis (detailliert)'!$A$17:$A$1001,'Ergebnis (aggregiert)'!$A20,'Ergebnis (detailliert)'!$B$17:$B$1001,'Ergebnis (aggregiert)'!$C20))</f>
        <v/>
      </c>
      <c r="H20" s="120" t="str">
        <f>IF($A20="","",SUMIFS('Ergebnis (detailliert)'!$P$17:$P$1001,'Ergebnis (detailliert)'!$A$17:$A$1001,'Ergebnis (aggregiert)'!$A20,'Ergebnis (detailliert)'!$B$17:$B$1001,'Ergebnis (aggregiert)'!$C20))</f>
        <v/>
      </c>
      <c r="I20" s="121" t="str">
        <f>IF($A20="","",SUMIFS('Ergebnis (detailliert)'!$S$17:$S$1001,'Ergebnis (detailliert)'!$A$17:$A$1001,'Ergebnis (aggregiert)'!$A20,'Ergebnis (detailliert)'!$B$17:$B$1001,'Ergebnis (aggregiert)'!$C20))</f>
        <v/>
      </c>
      <c r="J20" s="96" t="str">
        <f>IFERROR(IF(ISBLANK(A20),"",IF(COUNTIF('Beladung des Speichers'!$A$17:$A$300,'Ergebnis (aggregiert)'!A20)=0,"Fehler: Reiter 'Beladung des Speichers' wurde für diesen Speicher nicht ausgefüllt",IF(COUNTIF('Entladung des Speichers'!$A$17:$A$300,'Ergebnis (aggregiert)'!A20)=0,"Fehler: Reiter 'Entladung des Speichers' wurde für diesen Speicher nicht ausgefüllt",IF(COUNTIF(Füllstände!$A$17:$A$300,'Ergebnis (aggregiert)'!A20)=0,"Fehler: Reiter 'Füllstände' wurde für diesen Speicher nicht ausgefüllt","")))),"Fehler: nicht alle Datenblätter für diesen Speicher wurden vollständig befüllt")</f>
        <v/>
      </c>
    </row>
    <row r="21" spans="1:10" x14ac:dyDescent="0.2">
      <c r="A21" s="116" t="str">
        <f>IF(Stammdaten!A21="","",Stammdaten!A21)</f>
        <v/>
      </c>
      <c r="B21" s="116" t="str">
        <f>IF(A21="","",VLOOKUP(A21,Stammdaten!A21:H304,6,FALSE))</f>
        <v/>
      </c>
      <c r="C21" s="117" t="str">
        <f>IF(A21="","","Beladung aus dem Netz der "&amp;Stammdaten!$F$3)</f>
        <v/>
      </c>
      <c r="D21" s="117" t="str">
        <f t="shared" si="2"/>
        <v/>
      </c>
      <c r="E21" s="118" t="str">
        <f>IF(A21="","",SUMIFS('Ergebnis (detailliert)'!$H$17:$H$300,'Ergebnis (detailliert)'!$A$17:$A$300,'Ergebnis (aggregiert)'!$A21,'Ergebnis (detailliert)'!$B$17:$B$300,'Ergebnis (aggregiert)'!$C21))</f>
        <v/>
      </c>
      <c r="F21" s="119" t="str">
        <f>IF($A21="","",SUMIFS('Ergebnis (detailliert)'!$I$17:$I$300,'Ergebnis (detailliert)'!$A$17:$A$300,'Ergebnis (aggregiert)'!$A21,'Ergebnis (detailliert)'!$B$17:$B$300,'Ergebnis (aggregiert)'!$C21))</f>
        <v/>
      </c>
      <c r="G21" s="118" t="str">
        <f>IF($A21="","",SUMIFS('Ergebnis (detailliert)'!$M$17:$M$1001,'Ergebnis (detailliert)'!$A$17:$A$1001,'Ergebnis (aggregiert)'!$A21,'Ergebnis (detailliert)'!$B$17:$B$1001,'Ergebnis (aggregiert)'!$C21))</f>
        <v/>
      </c>
      <c r="H21" s="120" t="str">
        <f>IF($A21="","",SUMIFS('Ergebnis (detailliert)'!$P$17:$P$1001,'Ergebnis (detailliert)'!$A$17:$A$1001,'Ergebnis (aggregiert)'!$A21,'Ergebnis (detailliert)'!$B$17:$B$1001,'Ergebnis (aggregiert)'!$C21))</f>
        <v/>
      </c>
      <c r="I21" s="121" t="str">
        <f>IF($A21="","",SUMIFS('Ergebnis (detailliert)'!$S$17:$S$1001,'Ergebnis (detailliert)'!$A$17:$A$1001,'Ergebnis (aggregiert)'!$A21,'Ergebnis (detailliert)'!$B$17:$B$1001,'Ergebnis (aggregiert)'!$C21))</f>
        <v/>
      </c>
      <c r="J21" s="96" t="str">
        <f>IFERROR(IF(ISBLANK(A21),"",IF(COUNTIF('Beladung des Speichers'!$A$17:$A$300,'Ergebnis (aggregiert)'!A21)=0,"Fehler: Reiter 'Beladung des Speichers' wurde für diesen Speicher nicht ausgefüllt",IF(COUNTIF('Entladung des Speichers'!$A$17:$A$300,'Ergebnis (aggregiert)'!A21)=0,"Fehler: Reiter 'Entladung des Speichers' wurde für diesen Speicher nicht ausgefüllt",IF(COUNTIF(Füllstände!$A$17:$A$300,'Ergebnis (aggregiert)'!A21)=0,"Fehler: Reiter 'Füllstände' wurde für diesen Speicher nicht ausgefüllt","")))),"Fehler: nicht alle Datenblätter für diesen Speicher wurden vollständig befüllt")</f>
        <v/>
      </c>
    </row>
    <row r="22" spans="1:10" x14ac:dyDescent="0.2">
      <c r="A22" s="116" t="str">
        <f>IF(Stammdaten!A22="","",Stammdaten!A22)</f>
        <v/>
      </c>
      <c r="B22" s="116" t="str">
        <f>IF(A22="","",VLOOKUP(A22,Stammdaten!A22:H305,6,FALSE))</f>
        <v/>
      </c>
      <c r="C22" s="117" t="str">
        <f>IF(A22="","","Beladung aus dem Netz der "&amp;Stammdaten!$F$3)</f>
        <v/>
      </c>
      <c r="D22" s="117" t="str">
        <f t="shared" si="2"/>
        <v/>
      </c>
      <c r="E22" s="118" t="str">
        <f>IF(A22="","",SUMIFS('Ergebnis (detailliert)'!$H$17:$H$300,'Ergebnis (detailliert)'!$A$17:$A$300,'Ergebnis (aggregiert)'!$A22,'Ergebnis (detailliert)'!$B$17:$B$300,'Ergebnis (aggregiert)'!$C22))</f>
        <v/>
      </c>
      <c r="F22" s="119" t="str">
        <f>IF($A22="","",SUMIFS('Ergebnis (detailliert)'!$I$17:$I$300,'Ergebnis (detailliert)'!$A$17:$A$300,'Ergebnis (aggregiert)'!$A22,'Ergebnis (detailliert)'!$B$17:$B$300,'Ergebnis (aggregiert)'!$C22))</f>
        <v/>
      </c>
      <c r="G22" s="118" t="str">
        <f>IF($A22="","",SUMIFS('Ergebnis (detailliert)'!$M$17:$M$1001,'Ergebnis (detailliert)'!$A$17:$A$1001,'Ergebnis (aggregiert)'!$A22,'Ergebnis (detailliert)'!$B$17:$B$1001,'Ergebnis (aggregiert)'!$C22))</f>
        <v/>
      </c>
      <c r="H22" s="120" t="str">
        <f>IF($A22="","",SUMIFS('Ergebnis (detailliert)'!$P$17:$P$1001,'Ergebnis (detailliert)'!$A$17:$A$1001,'Ergebnis (aggregiert)'!$A22,'Ergebnis (detailliert)'!$B$17:$B$1001,'Ergebnis (aggregiert)'!$C22))</f>
        <v/>
      </c>
      <c r="I22" s="121" t="str">
        <f>IF($A22="","",SUMIFS('Ergebnis (detailliert)'!$S$17:$S$1001,'Ergebnis (detailliert)'!$A$17:$A$1001,'Ergebnis (aggregiert)'!$A22,'Ergebnis (detailliert)'!$B$17:$B$1001,'Ergebnis (aggregiert)'!$C22))</f>
        <v/>
      </c>
      <c r="J22" s="96" t="str">
        <f>IFERROR(IF(ISBLANK(A22),"",IF(COUNTIF('Beladung des Speichers'!$A$17:$A$300,'Ergebnis (aggregiert)'!A22)=0,"Fehler: Reiter 'Beladung des Speichers' wurde für diesen Speicher nicht ausgefüllt",IF(COUNTIF('Entladung des Speichers'!$A$17:$A$300,'Ergebnis (aggregiert)'!A22)=0,"Fehler: Reiter 'Entladung des Speichers' wurde für diesen Speicher nicht ausgefüllt",IF(COUNTIF(Füllstände!$A$17:$A$300,'Ergebnis (aggregiert)'!A22)=0,"Fehler: Reiter 'Füllstände' wurde für diesen Speicher nicht ausgefüllt","")))),"Fehler: nicht alle Datenblätter für diesen Speicher wurden vollständig befüllt")</f>
        <v/>
      </c>
    </row>
    <row r="23" spans="1:10" x14ac:dyDescent="0.2">
      <c r="A23" s="116" t="str">
        <f>IF(Stammdaten!A23="","",Stammdaten!A23)</f>
        <v/>
      </c>
      <c r="B23" s="116" t="str">
        <f>IF(A23="","",VLOOKUP(A23,Stammdaten!A23:H306,6,FALSE))</f>
        <v/>
      </c>
      <c r="C23" s="117" t="str">
        <f>IF(A23="","","Beladung aus dem Netz der "&amp;Stammdaten!$F$3)</f>
        <v/>
      </c>
      <c r="D23" s="117" t="str">
        <f t="shared" si="2"/>
        <v/>
      </c>
      <c r="E23" s="118" t="str">
        <f>IF(A23="","",SUMIFS('Ergebnis (detailliert)'!$H$17:$H$300,'Ergebnis (detailliert)'!$A$17:$A$300,'Ergebnis (aggregiert)'!$A23,'Ergebnis (detailliert)'!$B$17:$B$300,'Ergebnis (aggregiert)'!$C23))</f>
        <v/>
      </c>
      <c r="F23" s="119" t="str">
        <f>IF($A23="","",SUMIFS('Ergebnis (detailliert)'!$I$17:$I$300,'Ergebnis (detailliert)'!$A$17:$A$300,'Ergebnis (aggregiert)'!$A23,'Ergebnis (detailliert)'!$B$17:$B$300,'Ergebnis (aggregiert)'!$C23))</f>
        <v/>
      </c>
      <c r="G23" s="118" t="str">
        <f>IF($A23="","",SUMIFS('Ergebnis (detailliert)'!$M$17:$M$1001,'Ergebnis (detailliert)'!$A$17:$A$1001,'Ergebnis (aggregiert)'!$A23,'Ergebnis (detailliert)'!$B$17:$B$1001,'Ergebnis (aggregiert)'!$C23))</f>
        <v/>
      </c>
      <c r="H23" s="120" t="str">
        <f>IF($A23="","",SUMIFS('Ergebnis (detailliert)'!$P$17:$P$1001,'Ergebnis (detailliert)'!$A$17:$A$1001,'Ergebnis (aggregiert)'!$A23,'Ergebnis (detailliert)'!$B$17:$B$1001,'Ergebnis (aggregiert)'!$C23))</f>
        <v/>
      </c>
      <c r="I23" s="121" t="str">
        <f>IF($A23="","",SUMIFS('Ergebnis (detailliert)'!$S$17:$S$1001,'Ergebnis (detailliert)'!$A$17:$A$1001,'Ergebnis (aggregiert)'!$A23,'Ergebnis (detailliert)'!$B$17:$B$1001,'Ergebnis (aggregiert)'!$C23))</f>
        <v/>
      </c>
      <c r="J23" s="96" t="str">
        <f>IFERROR(IF(ISBLANK(A23),"",IF(COUNTIF('Beladung des Speichers'!$A$17:$A$300,'Ergebnis (aggregiert)'!A23)=0,"Fehler: Reiter 'Beladung des Speichers' wurde für diesen Speicher nicht ausgefüllt",IF(COUNTIF('Entladung des Speichers'!$A$17:$A$300,'Ergebnis (aggregiert)'!A23)=0,"Fehler: Reiter 'Entladung des Speichers' wurde für diesen Speicher nicht ausgefüllt",IF(COUNTIF(Füllstände!$A$17:$A$300,'Ergebnis (aggregiert)'!A23)=0,"Fehler: Reiter 'Füllstände' wurde für diesen Speicher nicht ausgefüllt","")))),"Fehler: nicht alle Datenblätter für diesen Speicher wurden vollständig befüllt")</f>
        <v/>
      </c>
    </row>
    <row r="24" spans="1:10" x14ac:dyDescent="0.2">
      <c r="A24" s="116" t="str">
        <f>IF(Stammdaten!A24="","",Stammdaten!A24)</f>
        <v/>
      </c>
      <c r="B24" s="116" t="str">
        <f>IF(A24="","",VLOOKUP(A24,Stammdaten!A24:H307,6,FALSE))</f>
        <v/>
      </c>
      <c r="C24" s="117" t="str">
        <f>IF(A24="","","Beladung aus dem Netz der "&amp;Stammdaten!$F$3)</f>
        <v/>
      </c>
      <c r="D24" s="117" t="str">
        <f t="shared" si="2"/>
        <v/>
      </c>
      <c r="E24" s="118" t="str">
        <f>IF(A24="","",SUMIFS('Ergebnis (detailliert)'!$H$17:$H$300,'Ergebnis (detailliert)'!$A$17:$A$300,'Ergebnis (aggregiert)'!$A24,'Ergebnis (detailliert)'!$B$17:$B$300,'Ergebnis (aggregiert)'!$C24))</f>
        <v/>
      </c>
      <c r="F24" s="119" t="str">
        <f>IF($A24="","",SUMIFS('Ergebnis (detailliert)'!$I$17:$I$300,'Ergebnis (detailliert)'!$A$17:$A$300,'Ergebnis (aggregiert)'!$A24,'Ergebnis (detailliert)'!$B$17:$B$300,'Ergebnis (aggregiert)'!$C24))</f>
        <v/>
      </c>
      <c r="G24" s="118" t="str">
        <f>IF($A24="","",SUMIFS('Ergebnis (detailliert)'!$M$17:$M$1001,'Ergebnis (detailliert)'!$A$17:$A$1001,'Ergebnis (aggregiert)'!$A24,'Ergebnis (detailliert)'!$B$17:$B$1001,'Ergebnis (aggregiert)'!$C24))</f>
        <v/>
      </c>
      <c r="H24" s="120" t="str">
        <f>IF($A24="","",SUMIFS('Ergebnis (detailliert)'!$P$17:$P$1001,'Ergebnis (detailliert)'!$A$17:$A$1001,'Ergebnis (aggregiert)'!$A24,'Ergebnis (detailliert)'!$B$17:$B$1001,'Ergebnis (aggregiert)'!$C24))</f>
        <v/>
      </c>
      <c r="I24" s="121" t="str">
        <f>IF($A24="","",SUMIFS('Ergebnis (detailliert)'!$S$17:$S$1001,'Ergebnis (detailliert)'!$A$17:$A$1001,'Ergebnis (aggregiert)'!$A24,'Ergebnis (detailliert)'!$B$17:$B$1001,'Ergebnis (aggregiert)'!$C24))</f>
        <v/>
      </c>
      <c r="J24" s="96" t="str">
        <f>IFERROR(IF(ISBLANK(A24),"",IF(COUNTIF('Beladung des Speichers'!$A$17:$A$300,'Ergebnis (aggregiert)'!A24)=0,"Fehler: Reiter 'Beladung des Speichers' wurde für diesen Speicher nicht ausgefüllt",IF(COUNTIF('Entladung des Speichers'!$A$17:$A$300,'Ergebnis (aggregiert)'!A24)=0,"Fehler: Reiter 'Entladung des Speichers' wurde für diesen Speicher nicht ausgefüllt",IF(COUNTIF(Füllstände!$A$17:$A$300,'Ergebnis (aggregiert)'!A24)=0,"Fehler: Reiter 'Füllstände' wurde für diesen Speicher nicht ausgefüllt","")))),"Fehler: nicht alle Datenblätter für diesen Speicher wurden vollständig befüllt")</f>
        <v/>
      </c>
    </row>
    <row r="25" spans="1:10" x14ac:dyDescent="0.2">
      <c r="A25" s="116" t="str">
        <f>IF(Stammdaten!A25="","",Stammdaten!A25)</f>
        <v/>
      </c>
      <c r="B25" s="116" t="str">
        <f>IF(A25="","",VLOOKUP(A25,Stammdaten!A25:H308,6,FALSE))</f>
        <v/>
      </c>
      <c r="C25" s="117" t="str">
        <f>IF(A25="","","Beladung aus dem Netz der "&amp;Stammdaten!$F$3)</f>
        <v/>
      </c>
      <c r="D25" s="117" t="str">
        <f t="shared" si="2"/>
        <v/>
      </c>
      <c r="E25" s="118" t="str">
        <f>IF(A25="","",SUMIFS('Ergebnis (detailliert)'!$H$17:$H$300,'Ergebnis (detailliert)'!$A$17:$A$300,'Ergebnis (aggregiert)'!$A25,'Ergebnis (detailliert)'!$B$17:$B$300,'Ergebnis (aggregiert)'!$C25))</f>
        <v/>
      </c>
      <c r="F25" s="119" t="str">
        <f>IF($A25="","",SUMIFS('Ergebnis (detailliert)'!$I$17:$I$300,'Ergebnis (detailliert)'!$A$17:$A$300,'Ergebnis (aggregiert)'!$A25,'Ergebnis (detailliert)'!$B$17:$B$300,'Ergebnis (aggregiert)'!$C25))</f>
        <v/>
      </c>
      <c r="G25" s="118" t="str">
        <f>IF($A25="","",SUMIFS('Ergebnis (detailliert)'!$M$17:$M$1001,'Ergebnis (detailliert)'!$A$17:$A$1001,'Ergebnis (aggregiert)'!$A25,'Ergebnis (detailliert)'!$B$17:$B$1001,'Ergebnis (aggregiert)'!$C25))</f>
        <v/>
      </c>
      <c r="H25" s="120" t="str">
        <f>IF($A25="","",SUMIFS('Ergebnis (detailliert)'!$P$17:$P$1001,'Ergebnis (detailliert)'!$A$17:$A$1001,'Ergebnis (aggregiert)'!$A25,'Ergebnis (detailliert)'!$B$17:$B$1001,'Ergebnis (aggregiert)'!$C25))</f>
        <v/>
      </c>
      <c r="I25" s="121" t="str">
        <f>IF($A25="","",SUMIFS('Ergebnis (detailliert)'!$S$17:$S$1001,'Ergebnis (detailliert)'!$A$17:$A$1001,'Ergebnis (aggregiert)'!$A25,'Ergebnis (detailliert)'!$B$17:$B$1001,'Ergebnis (aggregiert)'!$C25))</f>
        <v/>
      </c>
      <c r="J25" s="96" t="str">
        <f>IFERROR(IF(ISBLANK(A25),"",IF(COUNTIF('Beladung des Speichers'!$A$17:$A$300,'Ergebnis (aggregiert)'!A25)=0,"Fehler: Reiter 'Beladung des Speichers' wurde für diesen Speicher nicht ausgefüllt",IF(COUNTIF('Entladung des Speichers'!$A$17:$A$300,'Ergebnis (aggregiert)'!A25)=0,"Fehler: Reiter 'Entladung des Speichers' wurde für diesen Speicher nicht ausgefüllt",IF(COUNTIF(Füllstände!$A$17:$A$300,'Ergebnis (aggregiert)'!A25)=0,"Fehler: Reiter 'Füllstände' wurde für diesen Speicher nicht ausgefüllt","")))),"Fehler: nicht alle Datenblätter für diesen Speicher wurden vollständig befüllt")</f>
        <v/>
      </c>
    </row>
    <row r="26" spans="1:10" x14ac:dyDescent="0.2">
      <c r="A26" s="116" t="str">
        <f>IF(Stammdaten!A26="","",Stammdaten!A26)</f>
        <v/>
      </c>
      <c r="B26" s="116" t="str">
        <f>IF(A26="","",VLOOKUP(A26,Stammdaten!A26:H309,6,FALSE))</f>
        <v/>
      </c>
      <c r="C26" s="117" t="str">
        <f>IF(A26="","","Beladung aus dem Netz der "&amp;Stammdaten!$F$3)</f>
        <v/>
      </c>
      <c r="D26" s="117" t="str">
        <f t="shared" si="2"/>
        <v/>
      </c>
      <c r="E26" s="118" t="str">
        <f>IF(A26="","",SUMIFS('Ergebnis (detailliert)'!$H$17:$H$300,'Ergebnis (detailliert)'!$A$17:$A$300,'Ergebnis (aggregiert)'!$A26,'Ergebnis (detailliert)'!$B$17:$B$300,'Ergebnis (aggregiert)'!$C26))</f>
        <v/>
      </c>
      <c r="F26" s="119" t="str">
        <f>IF($A26="","",SUMIFS('Ergebnis (detailliert)'!$I$17:$I$300,'Ergebnis (detailliert)'!$A$17:$A$300,'Ergebnis (aggregiert)'!$A26,'Ergebnis (detailliert)'!$B$17:$B$300,'Ergebnis (aggregiert)'!$C26))</f>
        <v/>
      </c>
      <c r="G26" s="118" t="str">
        <f>IF($A26="","",SUMIFS('Ergebnis (detailliert)'!$M$17:$M$1001,'Ergebnis (detailliert)'!$A$17:$A$1001,'Ergebnis (aggregiert)'!$A26,'Ergebnis (detailliert)'!$B$17:$B$1001,'Ergebnis (aggregiert)'!$C26))</f>
        <v/>
      </c>
      <c r="H26" s="120" t="str">
        <f>IF($A26="","",SUMIFS('Ergebnis (detailliert)'!$P$17:$P$1001,'Ergebnis (detailliert)'!$A$17:$A$1001,'Ergebnis (aggregiert)'!$A26,'Ergebnis (detailliert)'!$B$17:$B$1001,'Ergebnis (aggregiert)'!$C26))</f>
        <v/>
      </c>
      <c r="I26" s="121" t="str">
        <f>IF($A26="","",SUMIFS('Ergebnis (detailliert)'!$S$17:$S$1001,'Ergebnis (detailliert)'!$A$17:$A$1001,'Ergebnis (aggregiert)'!$A26,'Ergebnis (detailliert)'!$B$17:$B$1001,'Ergebnis (aggregiert)'!$C26))</f>
        <v/>
      </c>
      <c r="J26" s="96" t="str">
        <f>IFERROR(IF(ISBLANK(A26),"",IF(COUNTIF('Beladung des Speichers'!$A$17:$A$300,'Ergebnis (aggregiert)'!A26)=0,"Fehler: Reiter 'Beladung des Speichers' wurde für diesen Speicher nicht ausgefüllt",IF(COUNTIF('Entladung des Speichers'!$A$17:$A$300,'Ergebnis (aggregiert)'!A26)=0,"Fehler: Reiter 'Entladung des Speichers' wurde für diesen Speicher nicht ausgefüllt",IF(COUNTIF(Füllstände!$A$17:$A$300,'Ergebnis (aggregiert)'!A26)=0,"Fehler: Reiter 'Füllstände' wurde für diesen Speicher nicht ausgefüllt","")))),"Fehler: nicht alle Datenblätter für diesen Speicher wurden vollständig befüllt")</f>
        <v/>
      </c>
    </row>
    <row r="27" spans="1:10" x14ac:dyDescent="0.2">
      <c r="A27" s="116" t="str">
        <f>IF(Stammdaten!A27="","",Stammdaten!A27)</f>
        <v/>
      </c>
      <c r="B27" s="116" t="str">
        <f>IF(A27="","",VLOOKUP(A27,Stammdaten!A27:H310,6,FALSE))</f>
        <v/>
      </c>
      <c r="C27" s="117" t="str">
        <f>IF(A27="","","Beladung aus dem Netz der "&amp;Stammdaten!$F$3)</f>
        <v/>
      </c>
      <c r="D27" s="117" t="str">
        <f t="shared" si="2"/>
        <v/>
      </c>
      <c r="E27" s="118" t="str">
        <f>IF(A27="","",SUMIFS('Ergebnis (detailliert)'!$H$17:$H$300,'Ergebnis (detailliert)'!$A$17:$A$300,'Ergebnis (aggregiert)'!$A27,'Ergebnis (detailliert)'!$B$17:$B$300,'Ergebnis (aggregiert)'!$C27))</f>
        <v/>
      </c>
      <c r="F27" s="119" t="str">
        <f>IF($A27="","",SUMIFS('Ergebnis (detailliert)'!$I$17:$I$300,'Ergebnis (detailliert)'!$A$17:$A$300,'Ergebnis (aggregiert)'!$A27,'Ergebnis (detailliert)'!$B$17:$B$300,'Ergebnis (aggregiert)'!$C27))</f>
        <v/>
      </c>
      <c r="G27" s="118" t="str">
        <f>IF($A27="","",SUMIFS('Ergebnis (detailliert)'!$M$17:$M$1001,'Ergebnis (detailliert)'!$A$17:$A$1001,'Ergebnis (aggregiert)'!$A27,'Ergebnis (detailliert)'!$B$17:$B$1001,'Ergebnis (aggregiert)'!$C27))</f>
        <v/>
      </c>
      <c r="H27" s="120" t="str">
        <f>IF($A27="","",SUMIFS('Ergebnis (detailliert)'!$P$17:$P$1001,'Ergebnis (detailliert)'!$A$17:$A$1001,'Ergebnis (aggregiert)'!$A27,'Ergebnis (detailliert)'!$B$17:$B$1001,'Ergebnis (aggregiert)'!$C27))</f>
        <v/>
      </c>
      <c r="I27" s="121" t="str">
        <f>IF($A27="","",SUMIFS('Ergebnis (detailliert)'!$S$17:$S$1001,'Ergebnis (detailliert)'!$A$17:$A$1001,'Ergebnis (aggregiert)'!$A27,'Ergebnis (detailliert)'!$B$17:$B$1001,'Ergebnis (aggregiert)'!$C27))</f>
        <v/>
      </c>
      <c r="J27" s="96" t="str">
        <f>IFERROR(IF(ISBLANK(A27),"",IF(COUNTIF('Beladung des Speichers'!$A$17:$A$300,'Ergebnis (aggregiert)'!A27)=0,"Fehler: Reiter 'Beladung des Speichers' wurde für diesen Speicher nicht ausgefüllt",IF(COUNTIF('Entladung des Speichers'!$A$17:$A$300,'Ergebnis (aggregiert)'!A27)=0,"Fehler: Reiter 'Entladung des Speichers' wurde für diesen Speicher nicht ausgefüllt",IF(COUNTIF(Füllstände!$A$17:$A$300,'Ergebnis (aggregiert)'!A27)=0,"Fehler: Reiter 'Füllstände' wurde für diesen Speicher nicht ausgefüllt","")))),"Fehler: nicht alle Datenblätter für diesen Speicher wurden vollständig befüllt")</f>
        <v/>
      </c>
    </row>
    <row r="28" spans="1:10" x14ac:dyDescent="0.2">
      <c r="A28" s="116" t="str">
        <f>IF(Stammdaten!A28="","",Stammdaten!A28)</f>
        <v/>
      </c>
      <c r="B28" s="116" t="str">
        <f>IF(A28="","",VLOOKUP(A28,Stammdaten!A28:H311,6,FALSE))</f>
        <v/>
      </c>
      <c r="C28" s="117" t="str">
        <f>IF(A28="","","Beladung aus dem Netz der "&amp;Stammdaten!$F$3)</f>
        <v/>
      </c>
      <c r="D28" s="117" t="str">
        <f t="shared" si="2"/>
        <v/>
      </c>
      <c r="E28" s="118" t="str">
        <f>IF(A28="","",SUMIFS('Ergebnis (detailliert)'!$H$17:$H$300,'Ergebnis (detailliert)'!$A$17:$A$300,'Ergebnis (aggregiert)'!$A28,'Ergebnis (detailliert)'!$B$17:$B$300,'Ergebnis (aggregiert)'!$C28))</f>
        <v/>
      </c>
      <c r="F28" s="119" t="str">
        <f>IF($A28="","",SUMIFS('Ergebnis (detailliert)'!$I$17:$I$300,'Ergebnis (detailliert)'!$A$17:$A$300,'Ergebnis (aggregiert)'!$A28,'Ergebnis (detailliert)'!$B$17:$B$300,'Ergebnis (aggregiert)'!$C28))</f>
        <v/>
      </c>
      <c r="G28" s="118" t="str">
        <f>IF($A28="","",SUMIFS('Ergebnis (detailliert)'!$M$17:$M$1001,'Ergebnis (detailliert)'!$A$17:$A$1001,'Ergebnis (aggregiert)'!$A28,'Ergebnis (detailliert)'!$B$17:$B$1001,'Ergebnis (aggregiert)'!$C28))</f>
        <v/>
      </c>
      <c r="H28" s="120" t="str">
        <f>IF($A28="","",SUMIFS('Ergebnis (detailliert)'!$P$17:$P$1001,'Ergebnis (detailliert)'!$A$17:$A$1001,'Ergebnis (aggregiert)'!$A28,'Ergebnis (detailliert)'!$B$17:$B$1001,'Ergebnis (aggregiert)'!$C28))</f>
        <v/>
      </c>
      <c r="I28" s="121" t="str">
        <f>IF($A28="","",SUMIFS('Ergebnis (detailliert)'!$S$17:$S$1001,'Ergebnis (detailliert)'!$A$17:$A$1001,'Ergebnis (aggregiert)'!$A28,'Ergebnis (detailliert)'!$B$17:$B$1001,'Ergebnis (aggregiert)'!$C28))</f>
        <v/>
      </c>
      <c r="J28" s="96" t="str">
        <f>IFERROR(IF(ISBLANK(A28),"",IF(COUNTIF('Beladung des Speichers'!$A$17:$A$300,'Ergebnis (aggregiert)'!A28)=0,"Fehler: Reiter 'Beladung des Speichers' wurde für diesen Speicher nicht ausgefüllt",IF(COUNTIF('Entladung des Speichers'!$A$17:$A$300,'Ergebnis (aggregiert)'!A28)=0,"Fehler: Reiter 'Entladung des Speichers' wurde für diesen Speicher nicht ausgefüllt",IF(COUNTIF(Füllstände!$A$17:$A$300,'Ergebnis (aggregiert)'!A28)=0,"Fehler: Reiter 'Füllstände' wurde für diesen Speicher nicht ausgefüllt","")))),"Fehler: nicht alle Datenblätter für diesen Speicher wurden vollständig befüllt")</f>
        <v/>
      </c>
    </row>
    <row r="29" spans="1:10" x14ac:dyDescent="0.2">
      <c r="A29" s="116" t="str">
        <f>IF(Stammdaten!A29="","",Stammdaten!A29)</f>
        <v/>
      </c>
      <c r="B29" s="116" t="str">
        <f>IF(A29="","",VLOOKUP(A29,Stammdaten!A29:H312,6,FALSE))</f>
        <v/>
      </c>
      <c r="C29" s="117" t="str">
        <f>IF(A29="","","Beladung aus dem Netz der "&amp;Stammdaten!$F$3)</f>
        <v/>
      </c>
      <c r="D29" s="117" t="str">
        <f t="shared" si="2"/>
        <v/>
      </c>
      <c r="E29" s="118" t="str">
        <f>IF(A29="","",SUMIFS('Ergebnis (detailliert)'!$H$17:$H$300,'Ergebnis (detailliert)'!$A$17:$A$300,'Ergebnis (aggregiert)'!$A29,'Ergebnis (detailliert)'!$B$17:$B$300,'Ergebnis (aggregiert)'!$C29))</f>
        <v/>
      </c>
      <c r="F29" s="119" t="str">
        <f>IF($A29="","",SUMIFS('Ergebnis (detailliert)'!$I$17:$I$300,'Ergebnis (detailliert)'!$A$17:$A$300,'Ergebnis (aggregiert)'!$A29,'Ergebnis (detailliert)'!$B$17:$B$300,'Ergebnis (aggregiert)'!$C29))</f>
        <v/>
      </c>
      <c r="G29" s="118" t="str">
        <f>IF($A29="","",SUMIFS('Ergebnis (detailliert)'!$M$17:$M$1001,'Ergebnis (detailliert)'!$A$17:$A$1001,'Ergebnis (aggregiert)'!$A29,'Ergebnis (detailliert)'!$B$17:$B$1001,'Ergebnis (aggregiert)'!$C29))</f>
        <v/>
      </c>
      <c r="H29" s="120" t="str">
        <f>IF($A29="","",SUMIFS('Ergebnis (detailliert)'!$P$17:$P$1001,'Ergebnis (detailliert)'!$A$17:$A$1001,'Ergebnis (aggregiert)'!$A29,'Ergebnis (detailliert)'!$B$17:$B$1001,'Ergebnis (aggregiert)'!$C29))</f>
        <v/>
      </c>
      <c r="I29" s="121" t="str">
        <f>IF($A29="","",SUMIFS('Ergebnis (detailliert)'!$S$17:$S$1001,'Ergebnis (detailliert)'!$A$17:$A$1001,'Ergebnis (aggregiert)'!$A29,'Ergebnis (detailliert)'!$B$17:$B$1001,'Ergebnis (aggregiert)'!$C29))</f>
        <v/>
      </c>
      <c r="J29" s="96" t="str">
        <f>IFERROR(IF(ISBLANK(A29),"",IF(COUNTIF('Beladung des Speichers'!$A$17:$A$300,'Ergebnis (aggregiert)'!A29)=0,"Fehler: Reiter 'Beladung des Speichers' wurde für diesen Speicher nicht ausgefüllt",IF(COUNTIF('Entladung des Speichers'!$A$17:$A$300,'Ergebnis (aggregiert)'!A29)=0,"Fehler: Reiter 'Entladung des Speichers' wurde für diesen Speicher nicht ausgefüllt",IF(COUNTIF(Füllstände!$A$17:$A$300,'Ergebnis (aggregiert)'!A29)=0,"Fehler: Reiter 'Füllstände' wurde für diesen Speicher nicht ausgefüllt","")))),"Fehler: nicht alle Datenblätter für diesen Speicher wurden vollständig befüllt")</f>
        <v/>
      </c>
    </row>
    <row r="30" spans="1:10" x14ac:dyDescent="0.2">
      <c r="A30" s="116" t="str">
        <f>IF(Stammdaten!A30="","",Stammdaten!A30)</f>
        <v/>
      </c>
      <c r="B30" s="116" t="str">
        <f>IF(A30="","",VLOOKUP(A30,Stammdaten!A30:H313,6,FALSE))</f>
        <v/>
      </c>
      <c r="C30" s="117" t="str">
        <f>IF(A30="","","Beladung aus dem Netz der "&amp;Stammdaten!$F$3)</f>
        <v/>
      </c>
      <c r="D30" s="117" t="str">
        <f t="shared" si="2"/>
        <v/>
      </c>
      <c r="E30" s="118" t="str">
        <f>IF(A30="","",SUMIFS('Ergebnis (detailliert)'!$H$17:$H$300,'Ergebnis (detailliert)'!$A$17:$A$300,'Ergebnis (aggregiert)'!$A30,'Ergebnis (detailliert)'!$B$17:$B$300,'Ergebnis (aggregiert)'!$C30))</f>
        <v/>
      </c>
      <c r="F30" s="119" t="str">
        <f>IF($A30="","",SUMIFS('Ergebnis (detailliert)'!$I$17:$I$300,'Ergebnis (detailliert)'!$A$17:$A$300,'Ergebnis (aggregiert)'!$A30,'Ergebnis (detailliert)'!$B$17:$B$300,'Ergebnis (aggregiert)'!$C30))</f>
        <v/>
      </c>
      <c r="G30" s="118" t="str">
        <f>IF($A30="","",SUMIFS('Ergebnis (detailliert)'!$M$17:$M$1001,'Ergebnis (detailliert)'!$A$17:$A$1001,'Ergebnis (aggregiert)'!$A30,'Ergebnis (detailliert)'!$B$17:$B$1001,'Ergebnis (aggregiert)'!$C30))</f>
        <v/>
      </c>
      <c r="H30" s="120" t="str">
        <f>IF($A30="","",SUMIFS('Ergebnis (detailliert)'!$P$17:$P$1001,'Ergebnis (detailliert)'!$A$17:$A$1001,'Ergebnis (aggregiert)'!$A30,'Ergebnis (detailliert)'!$B$17:$B$1001,'Ergebnis (aggregiert)'!$C30))</f>
        <v/>
      </c>
      <c r="I30" s="121" t="str">
        <f>IF($A30="","",SUMIFS('Ergebnis (detailliert)'!$S$17:$S$1001,'Ergebnis (detailliert)'!$A$17:$A$1001,'Ergebnis (aggregiert)'!$A30,'Ergebnis (detailliert)'!$B$17:$B$1001,'Ergebnis (aggregiert)'!$C30))</f>
        <v/>
      </c>
      <c r="J30" s="96" t="str">
        <f>IFERROR(IF(ISBLANK(A30),"",IF(COUNTIF('Beladung des Speichers'!$A$17:$A$300,'Ergebnis (aggregiert)'!A30)=0,"Fehler: Reiter 'Beladung des Speichers' wurde für diesen Speicher nicht ausgefüllt",IF(COUNTIF('Entladung des Speichers'!$A$17:$A$300,'Ergebnis (aggregiert)'!A30)=0,"Fehler: Reiter 'Entladung des Speichers' wurde für diesen Speicher nicht ausgefüllt",IF(COUNTIF(Füllstände!$A$17:$A$300,'Ergebnis (aggregiert)'!A30)=0,"Fehler: Reiter 'Füllstände' wurde für diesen Speicher nicht ausgefüllt","")))),"Fehler: nicht alle Datenblätter für diesen Speicher wurden vollständig befüllt")</f>
        <v/>
      </c>
    </row>
    <row r="31" spans="1:10" x14ac:dyDescent="0.2">
      <c r="A31" s="116" t="str">
        <f>IF(Stammdaten!A31="","",Stammdaten!A31)</f>
        <v/>
      </c>
      <c r="B31" s="116" t="str">
        <f>IF(A31="","",VLOOKUP(A31,Stammdaten!A31:H314,6,FALSE))</f>
        <v/>
      </c>
      <c r="C31" s="117" t="str">
        <f>IF(A31="","","Beladung aus dem Netz der "&amp;Stammdaten!$F$3)</f>
        <v/>
      </c>
      <c r="D31" s="117" t="str">
        <f t="shared" si="2"/>
        <v/>
      </c>
      <c r="E31" s="118" t="str">
        <f>IF(A31="","",SUMIFS('Ergebnis (detailliert)'!$H$17:$H$300,'Ergebnis (detailliert)'!$A$17:$A$300,'Ergebnis (aggregiert)'!$A31,'Ergebnis (detailliert)'!$B$17:$B$300,'Ergebnis (aggregiert)'!$C31))</f>
        <v/>
      </c>
      <c r="F31" s="119" t="str">
        <f>IF($A31="","",SUMIFS('Ergebnis (detailliert)'!$I$17:$I$300,'Ergebnis (detailliert)'!$A$17:$A$300,'Ergebnis (aggregiert)'!$A31,'Ergebnis (detailliert)'!$B$17:$B$300,'Ergebnis (aggregiert)'!$C31))</f>
        <v/>
      </c>
      <c r="G31" s="118" t="str">
        <f>IF($A31="","",SUMIFS('Ergebnis (detailliert)'!$M$17:$M$1001,'Ergebnis (detailliert)'!$A$17:$A$1001,'Ergebnis (aggregiert)'!$A31,'Ergebnis (detailliert)'!$B$17:$B$1001,'Ergebnis (aggregiert)'!$C31))</f>
        <v/>
      </c>
      <c r="H31" s="120" t="str">
        <f>IF($A31="","",SUMIFS('Ergebnis (detailliert)'!$P$17:$P$1001,'Ergebnis (detailliert)'!$A$17:$A$1001,'Ergebnis (aggregiert)'!$A31,'Ergebnis (detailliert)'!$B$17:$B$1001,'Ergebnis (aggregiert)'!$C31))</f>
        <v/>
      </c>
      <c r="I31" s="121" t="str">
        <f>IF($A31="","",SUMIFS('Ergebnis (detailliert)'!$S$17:$S$1001,'Ergebnis (detailliert)'!$A$17:$A$1001,'Ergebnis (aggregiert)'!$A31,'Ergebnis (detailliert)'!$B$17:$B$1001,'Ergebnis (aggregiert)'!$C31))</f>
        <v/>
      </c>
      <c r="J31" s="96" t="str">
        <f>IFERROR(IF(ISBLANK(A31),"",IF(COUNTIF('Beladung des Speichers'!$A$17:$A$300,'Ergebnis (aggregiert)'!A31)=0,"Fehler: Reiter 'Beladung des Speichers' wurde für diesen Speicher nicht ausgefüllt",IF(COUNTIF('Entladung des Speichers'!$A$17:$A$300,'Ergebnis (aggregiert)'!A31)=0,"Fehler: Reiter 'Entladung des Speichers' wurde für diesen Speicher nicht ausgefüllt",IF(COUNTIF(Füllstände!$A$17:$A$300,'Ergebnis (aggregiert)'!A31)=0,"Fehler: Reiter 'Füllstände' wurde für diesen Speicher nicht ausgefüllt","")))),"Fehler: nicht alle Datenblätter für diesen Speicher wurden vollständig befüllt")</f>
        <v/>
      </c>
    </row>
    <row r="32" spans="1:10" x14ac:dyDescent="0.2">
      <c r="A32" s="116" t="str">
        <f>IF(Stammdaten!A32="","",Stammdaten!A32)</f>
        <v/>
      </c>
      <c r="B32" s="116" t="str">
        <f>IF(A32="","",VLOOKUP(A32,Stammdaten!A32:H315,6,FALSE))</f>
        <v/>
      </c>
      <c r="C32" s="117" t="str">
        <f>IF(A32="","","Beladung aus dem Netz der "&amp;Stammdaten!$F$3)</f>
        <v/>
      </c>
      <c r="D32" s="117" t="str">
        <f t="shared" si="2"/>
        <v/>
      </c>
      <c r="E32" s="118" t="str">
        <f>IF(A32="","",SUMIFS('Ergebnis (detailliert)'!$H$17:$H$300,'Ergebnis (detailliert)'!$A$17:$A$300,'Ergebnis (aggregiert)'!$A32,'Ergebnis (detailliert)'!$B$17:$B$300,'Ergebnis (aggregiert)'!$C32))</f>
        <v/>
      </c>
      <c r="F32" s="119" t="str">
        <f>IF($A32="","",SUMIFS('Ergebnis (detailliert)'!$I$17:$I$300,'Ergebnis (detailliert)'!$A$17:$A$300,'Ergebnis (aggregiert)'!$A32,'Ergebnis (detailliert)'!$B$17:$B$300,'Ergebnis (aggregiert)'!$C32))</f>
        <v/>
      </c>
      <c r="G32" s="118" t="str">
        <f>IF($A32="","",SUMIFS('Ergebnis (detailliert)'!$M$17:$M$1001,'Ergebnis (detailliert)'!$A$17:$A$1001,'Ergebnis (aggregiert)'!$A32,'Ergebnis (detailliert)'!$B$17:$B$1001,'Ergebnis (aggregiert)'!$C32))</f>
        <v/>
      </c>
      <c r="H32" s="120" t="str">
        <f>IF($A32="","",SUMIFS('Ergebnis (detailliert)'!$P$17:$P$1001,'Ergebnis (detailliert)'!$A$17:$A$1001,'Ergebnis (aggregiert)'!$A32,'Ergebnis (detailliert)'!$B$17:$B$1001,'Ergebnis (aggregiert)'!$C32))</f>
        <v/>
      </c>
      <c r="I32" s="121" t="str">
        <f>IF($A32="","",SUMIFS('Ergebnis (detailliert)'!$S$17:$S$1001,'Ergebnis (detailliert)'!$A$17:$A$1001,'Ergebnis (aggregiert)'!$A32,'Ergebnis (detailliert)'!$B$17:$B$1001,'Ergebnis (aggregiert)'!$C32))</f>
        <v/>
      </c>
      <c r="J32" s="96" t="str">
        <f>IFERROR(IF(ISBLANK(A32),"",IF(COUNTIF('Beladung des Speichers'!$A$17:$A$300,'Ergebnis (aggregiert)'!A32)=0,"Fehler: Reiter 'Beladung des Speichers' wurde für diesen Speicher nicht ausgefüllt",IF(COUNTIF('Entladung des Speichers'!$A$17:$A$300,'Ergebnis (aggregiert)'!A32)=0,"Fehler: Reiter 'Entladung des Speichers' wurde für diesen Speicher nicht ausgefüllt",IF(COUNTIF(Füllstände!$A$17:$A$300,'Ergebnis (aggregiert)'!A32)=0,"Fehler: Reiter 'Füllstände' wurde für diesen Speicher nicht ausgefüllt","")))),"Fehler: nicht alle Datenblätter für diesen Speicher wurden vollständig befüllt")</f>
        <v/>
      </c>
    </row>
    <row r="33" spans="1:10" x14ac:dyDescent="0.2">
      <c r="A33" s="116" t="str">
        <f>IF(Stammdaten!A33="","",Stammdaten!A33)</f>
        <v/>
      </c>
      <c r="B33" s="116" t="str">
        <f>IF(A33="","",VLOOKUP(A33,Stammdaten!A33:H316,6,FALSE))</f>
        <v/>
      </c>
      <c r="C33" s="117" t="str">
        <f>IF(A33="","","Beladung aus dem Netz der "&amp;Stammdaten!$F$3)</f>
        <v/>
      </c>
      <c r="D33" s="117" t="str">
        <f t="shared" si="2"/>
        <v/>
      </c>
      <c r="E33" s="118" t="str">
        <f>IF(A33="","",SUMIFS('Ergebnis (detailliert)'!$H$17:$H$300,'Ergebnis (detailliert)'!$A$17:$A$300,'Ergebnis (aggregiert)'!$A33,'Ergebnis (detailliert)'!$B$17:$B$300,'Ergebnis (aggregiert)'!$C33))</f>
        <v/>
      </c>
      <c r="F33" s="119" t="str">
        <f>IF($A33="","",SUMIFS('Ergebnis (detailliert)'!$I$17:$I$300,'Ergebnis (detailliert)'!$A$17:$A$300,'Ergebnis (aggregiert)'!$A33,'Ergebnis (detailliert)'!$B$17:$B$300,'Ergebnis (aggregiert)'!$C33))</f>
        <v/>
      </c>
      <c r="G33" s="118" t="str">
        <f>IF($A33="","",SUMIFS('Ergebnis (detailliert)'!$M$17:$M$1001,'Ergebnis (detailliert)'!$A$17:$A$1001,'Ergebnis (aggregiert)'!$A33,'Ergebnis (detailliert)'!$B$17:$B$1001,'Ergebnis (aggregiert)'!$C33))</f>
        <v/>
      </c>
      <c r="H33" s="120" t="str">
        <f>IF($A33="","",SUMIFS('Ergebnis (detailliert)'!$P$17:$P$1001,'Ergebnis (detailliert)'!$A$17:$A$1001,'Ergebnis (aggregiert)'!$A33,'Ergebnis (detailliert)'!$B$17:$B$1001,'Ergebnis (aggregiert)'!$C33))</f>
        <v/>
      </c>
      <c r="I33" s="121" t="str">
        <f>IF($A33="","",SUMIFS('Ergebnis (detailliert)'!$S$17:$S$1001,'Ergebnis (detailliert)'!$A$17:$A$1001,'Ergebnis (aggregiert)'!$A33,'Ergebnis (detailliert)'!$B$17:$B$1001,'Ergebnis (aggregiert)'!$C33))</f>
        <v/>
      </c>
      <c r="J33" s="96" t="str">
        <f>IFERROR(IF(ISBLANK(A33),"",IF(COUNTIF('Beladung des Speichers'!$A$17:$A$300,'Ergebnis (aggregiert)'!A33)=0,"Fehler: Reiter 'Beladung des Speichers' wurde für diesen Speicher nicht ausgefüllt",IF(COUNTIF('Entladung des Speichers'!$A$17:$A$300,'Ergebnis (aggregiert)'!A33)=0,"Fehler: Reiter 'Entladung des Speichers' wurde für diesen Speicher nicht ausgefüllt",IF(COUNTIF(Füllstände!$A$17:$A$300,'Ergebnis (aggregiert)'!A33)=0,"Fehler: Reiter 'Füllstände' wurde für diesen Speicher nicht ausgefüllt","")))),"Fehler: nicht alle Datenblätter für diesen Speicher wurden vollständig befüllt")</f>
        <v/>
      </c>
    </row>
    <row r="34" spans="1:10" x14ac:dyDescent="0.2">
      <c r="A34" s="116" t="str">
        <f>IF(Stammdaten!A34="","",Stammdaten!A34)</f>
        <v/>
      </c>
      <c r="B34" s="116" t="str">
        <f>IF(A34="","",VLOOKUP(A34,Stammdaten!A34:H317,6,FALSE))</f>
        <v/>
      </c>
      <c r="C34" s="117" t="str">
        <f>IF(A34="","","Beladung aus dem Netz der "&amp;Stammdaten!$F$3)</f>
        <v/>
      </c>
      <c r="D34" s="117" t="str">
        <f t="shared" si="2"/>
        <v/>
      </c>
      <c r="E34" s="118" t="str">
        <f>IF(A34="","",SUMIFS('Ergebnis (detailliert)'!$H$17:$H$300,'Ergebnis (detailliert)'!$A$17:$A$300,'Ergebnis (aggregiert)'!$A34,'Ergebnis (detailliert)'!$B$17:$B$300,'Ergebnis (aggregiert)'!$C34))</f>
        <v/>
      </c>
      <c r="F34" s="119" t="str">
        <f>IF($A34="","",SUMIFS('Ergebnis (detailliert)'!$I$17:$I$300,'Ergebnis (detailliert)'!$A$17:$A$300,'Ergebnis (aggregiert)'!$A34,'Ergebnis (detailliert)'!$B$17:$B$300,'Ergebnis (aggregiert)'!$C34))</f>
        <v/>
      </c>
      <c r="G34" s="118" t="str">
        <f>IF($A34="","",SUMIFS('Ergebnis (detailliert)'!$M$17:$M$1001,'Ergebnis (detailliert)'!$A$17:$A$1001,'Ergebnis (aggregiert)'!$A34,'Ergebnis (detailliert)'!$B$17:$B$1001,'Ergebnis (aggregiert)'!$C34))</f>
        <v/>
      </c>
      <c r="H34" s="120" t="str">
        <f>IF($A34="","",SUMIFS('Ergebnis (detailliert)'!$P$17:$P$1001,'Ergebnis (detailliert)'!$A$17:$A$1001,'Ergebnis (aggregiert)'!$A34,'Ergebnis (detailliert)'!$B$17:$B$1001,'Ergebnis (aggregiert)'!$C34))</f>
        <v/>
      </c>
      <c r="I34" s="121" t="str">
        <f>IF($A34="","",SUMIFS('Ergebnis (detailliert)'!$S$17:$S$1001,'Ergebnis (detailliert)'!$A$17:$A$1001,'Ergebnis (aggregiert)'!$A34,'Ergebnis (detailliert)'!$B$17:$B$1001,'Ergebnis (aggregiert)'!$C34))</f>
        <v/>
      </c>
      <c r="J34" s="96" t="str">
        <f>IFERROR(IF(ISBLANK(A34),"",IF(COUNTIF('Beladung des Speichers'!$A$17:$A$300,'Ergebnis (aggregiert)'!A34)=0,"Fehler: Reiter 'Beladung des Speichers' wurde für diesen Speicher nicht ausgefüllt",IF(COUNTIF('Entladung des Speichers'!$A$17:$A$300,'Ergebnis (aggregiert)'!A34)=0,"Fehler: Reiter 'Entladung des Speichers' wurde für diesen Speicher nicht ausgefüllt",IF(COUNTIF(Füllstände!$A$17:$A$300,'Ergebnis (aggregiert)'!A34)=0,"Fehler: Reiter 'Füllstände' wurde für diesen Speicher nicht ausgefüllt","")))),"Fehler: nicht alle Datenblätter für diesen Speicher wurden vollständig befüllt")</f>
        <v/>
      </c>
    </row>
    <row r="35" spans="1:10" x14ac:dyDescent="0.2">
      <c r="A35" s="116" t="str">
        <f>IF(Stammdaten!A35="","",Stammdaten!A35)</f>
        <v/>
      </c>
      <c r="B35" s="116" t="str">
        <f>IF(A35="","",VLOOKUP(A35,Stammdaten!A35:H318,6,FALSE))</f>
        <v/>
      </c>
      <c r="C35" s="117" t="str">
        <f>IF(A35="","","Beladung aus dem Netz der "&amp;Stammdaten!$F$3)</f>
        <v/>
      </c>
      <c r="D35" s="117" t="str">
        <f t="shared" si="2"/>
        <v/>
      </c>
      <c r="E35" s="118" t="str">
        <f>IF(A35="","",SUMIFS('Ergebnis (detailliert)'!$H$17:$H$300,'Ergebnis (detailliert)'!$A$17:$A$300,'Ergebnis (aggregiert)'!$A35,'Ergebnis (detailliert)'!$B$17:$B$300,'Ergebnis (aggregiert)'!$C35))</f>
        <v/>
      </c>
      <c r="F35" s="119" t="str">
        <f>IF($A35="","",SUMIFS('Ergebnis (detailliert)'!$I$17:$I$300,'Ergebnis (detailliert)'!$A$17:$A$300,'Ergebnis (aggregiert)'!$A35,'Ergebnis (detailliert)'!$B$17:$B$300,'Ergebnis (aggregiert)'!$C35))</f>
        <v/>
      </c>
      <c r="G35" s="118" t="str">
        <f>IF($A35="","",SUMIFS('Ergebnis (detailliert)'!$M$17:$M$1001,'Ergebnis (detailliert)'!$A$17:$A$1001,'Ergebnis (aggregiert)'!$A35,'Ergebnis (detailliert)'!$B$17:$B$1001,'Ergebnis (aggregiert)'!$C35))</f>
        <v/>
      </c>
      <c r="H35" s="120" t="str">
        <f>IF($A35="","",SUMIFS('Ergebnis (detailliert)'!$P$17:$P$1001,'Ergebnis (detailliert)'!$A$17:$A$1001,'Ergebnis (aggregiert)'!$A35,'Ergebnis (detailliert)'!$B$17:$B$1001,'Ergebnis (aggregiert)'!$C35))</f>
        <v/>
      </c>
      <c r="I35" s="121" t="str">
        <f>IF($A35="","",SUMIFS('Ergebnis (detailliert)'!$S$17:$S$1001,'Ergebnis (detailliert)'!$A$17:$A$1001,'Ergebnis (aggregiert)'!$A35,'Ergebnis (detailliert)'!$B$17:$B$1001,'Ergebnis (aggregiert)'!$C35))</f>
        <v/>
      </c>
      <c r="J35" s="96" t="str">
        <f>IFERROR(IF(ISBLANK(A35),"",IF(COUNTIF('Beladung des Speichers'!$A$17:$A$300,'Ergebnis (aggregiert)'!A35)=0,"Fehler: Reiter 'Beladung des Speichers' wurde für diesen Speicher nicht ausgefüllt",IF(COUNTIF('Entladung des Speichers'!$A$17:$A$300,'Ergebnis (aggregiert)'!A35)=0,"Fehler: Reiter 'Entladung des Speichers' wurde für diesen Speicher nicht ausgefüllt",IF(COUNTIF(Füllstände!$A$17:$A$300,'Ergebnis (aggregiert)'!A35)=0,"Fehler: Reiter 'Füllstände' wurde für diesen Speicher nicht ausgefüllt","")))),"Fehler: nicht alle Datenblätter für diesen Speicher wurden vollständig befüllt")</f>
        <v/>
      </c>
    </row>
    <row r="36" spans="1:10" x14ac:dyDescent="0.2">
      <c r="A36" s="116" t="str">
        <f>IF(Stammdaten!A36="","",Stammdaten!A36)</f>
        <v/>
      </c>
      <c r="B36" s="116" t="str">
        <f>IF(A36="","",VLOOKUP(A36,Stammdaten!A36:H319,6,FALSE))</f>
        <v/>
      </c>
      <c r="C36" s="117" t="str">
        <f>IF(A36="","","Beladung aus dem Netz der "&amp;Stammdaten!$F$3)</f>
        <v/>
      </c>
      <c r="D36" s="117" t="str">
        <f t="shared" si="2"/>
        <v/>
      </c>
      <c r="E36" s="118" t="str">
        <f>IF(A36="","",SUMIFS('Ergebnis (detailliert)'!$H$17:$H$300,'Ergebnis (detailliert)'!$A$17:$A$300,'Ergebnis (aggregiert)'!$A36,'Ergebnis (detailliert)'!$B$17:$B$300,'Ergebnis (aggregiert)'!$C36))</f>
        <v/>
      </c>
      <c r="F36" s="119" t="str">
        <f>IF($A36="","",SUMIFS('Ergebnis (detailliert)'!$I$17:$I$300,'Ergebnis (detailliert)'!$A$17:$A$300,'Ergebnis (aggregiert)'!$A36,'Ergebnis (detailliert)'!$B$17:$B$300,'Ergebnis (aggregiert)'!$C36))</f>
        <v/>
      </c>
      <c r="G36" s="118" t="str">
        <f>IF($A36="","",SUMIFS('Ergebnis (detailliert)'!$M$17:$M$1001,'Ergebnis (detailliert)'!$A$17:$A$1001,'Ergebnis (aggregiert)'!$A36,'Ergebnis (detailliert)'!$B$17:$B$1001,'Ergebnis (aggregiert)'!$C36))</f>
        <v/>
      </c>
      <c r="H36" s="120" t="str">
        <f>IF($A36="","",SUMIFS('Ergebnis (detailliert)'!$P$17:$P$1001,'Ergebnis (detailliert)'!$A$17:$A$1001,'Ergebnis (aggregiert)'!$A36,'Ergebnis (detailliert)'!$B$17:$B$1001,'Ergebnis (aggregiert)'!$C36))</f>
        <v/>
      </c>
      <c r="I36" s="121" t="str">
        <f>IF($A36="","",SUMIFS('Ergebnis (detailliert)'!$S$17:$S$1001,'Ergebnis (detailliert)'!$A$17:$A$1001,'Ergebnis (aggregiert)'!$A36,'Ergebnis (detailliert)'!$B$17:$B$1001,'Ergebnis (aggregiert)'!$C36))</f>
        <v/>
      </c>
      <c r="J36" s="96" t="str">
        <f>IFERROR(IF(ISBLANK(A36),"",IF(COUNTIF('Beladung des Speichers'!$A$17:$A$300,'Ergebnis (aggregiert)'!A36)=0,"Fehler: Reiter 'Beladung des Speichers' wurde für diesen Speicher nicht ausgefüllt",IF(COUNTIF('Entladung des Speichers'!$A$17:$A$300,'Ergebnis (aggregiert)'!A36)=0,"Fehler: Reiter 'Entladung des Speichers' wurde für diesen Speicher nicht ausgefüllt",IF(COUNTIF(Füllstände!$A$17:$A$300,'Ergebnis (aggregiert)'!A36)=0,"Fehler: Reiter 'Füllstände' wurde für diesen Speicher nicht ausgefüllt","")))),"Fehler: nicht alle Datenblätter für diesen Speicher wurden vollständig befüllt")</f>
        <v/>
      </c>
    </row>
    <row r="37" spans="1:10" x14ac:dyDescent="0.2">
      <c r="A37" s="116" t="str">
        <f>IF(Stammdaten!A37="","",Stammdaten!A37)</f>
        <v/>
      </c>
      <c r="B37" s="116" t="str">
        <f>IF(A37="","",VLOOKUP(A37,Stammdaten!A37:H320,6,FALSE))</f>
        <v/>
      </c>
      <c r="C37" s="117" t="str">
        <f>IF(A37="","","Beladung aus dem Netz der "&amp;Stammdaten!$F$3)</f>
        <v/>
      </c>
      <c r="D37" s="117" t="str">
        <f t="shared" si="2"/>
        <v/>
      </c>
      <c r="E37" s="118" t="str">
        <f>IF(A37="","",SUMIFS('Ergebnis (detailliert)'!$H$17:$H$300,'Ergebnis (detailliert)'!$A$17:$A$300,'Ergebnis (aggregiert)'!$A37,'Ergebnis (detailliert)'!$B$17:$B$300,'Ergebnis (aggregiert)'!$C37))</f>
        <v/>
      </c>
      <c r="F37" s="119" t="str">
        <f>IF($A37="","",SUMIFS('Ergebnis (detailliert)'!$I$17:$I$300,'Ergebnis (detailliert)'!$A$17:$A$300,'Ergebnis (aggregiert)'!$A37,'Ergebnis (detailliert)'!$B$17:$B$300,'Ergebnis (aggregiert)'!$C37))</f>
        <v/>
      </c>
      <c r="G37" s="118" t="str">
        <f>IF($A37="","",SUMIFS('Ergebnis (detailliert)'!$M$17:$M$1001,'Ergebnis (detailliert)'!$A$17:$A$1001,'Ergebnis (aggregiert)'!$A37,'Ergebnis (detailliert)'!$B$17:$B$1001,'Ergebnis (aggregiert)'!$C37))</f>
        <v/>
      </c>
      <c r="H37" s="120" t="str">
        <f>IF($A37="","",SUMIFS('Ergebnis (detailliert)'!$P$17:$P$1001,'Ergebnis (detailliert)'!$A$17:$A$1001,'Ergebnis (aggregiert)'!$A37,'Ergebnis (detailliert)'!$B$17:$B$1001,'Ergebnis (aggregiert)'!$C37))</f>
        <v/>
      </c>
      <c r="I37" s="121" t="str">
        <f>IF($A37="","",SUMIFS('Ergebnis (detailliert)'!$S$17:$S$1001,'Ergebnis (detailliert)'!$A$17:$A$1001,'Ergebnis (aggregiert)'!$A37,'Ergebnis (detailliert)'!$B$17:$B$1001,'Ergebnis (aggregiert)'!$C37))</f>
        <v/>
      </c>
      <c r="J37" s="96" t="str">
        <f>IFERROR(IF(ISBLANK(A37),"",IF(COUNTIF('Beladung des Speichers'!$A$17:$A$300,'Ergebnis (aggregiert)'!A37)=0,"Fehler: Reiter 'Beladung des Speichers' wurde für diesen Speicher nicht ausgefüllt",IF(COUNTIF('Entladung des Speichers'!$A$17:$A$300,'Ergebnis (aggregiert)'!A37)=0,"Fehler: Reiter 'Entladung des Speichers' wurde für diesen Speicher nicht ausgefüllt",IF(COUNTIF(Füllstände!$A$17:$A$300,'Ergebnis (aggregiert)'!A37)=0,"Fehler: Reiter 'Füllstände' wurde für diesen Speicher nicht ausgefüllt","")))),"Fehler: nicht alle Datenblätter für diesen Speicher wurden vollständig befüllt")</f>
        <v/>
      </c>
    </row>
    <row r="38" spans="1:10" x14ac:dyDescent="0.2">
      <c r="A38" s="116" t="str">
        <f>IF(Stammdaten!A38="","",Stammdaten!A38)</f>
        <v/>
      </c>
      <c r="B38" s="116" t="str">
        <f>IF(A38="","",VLOOKUP(A38,Stammdaten!A38:H321,6,FALSE))</f>
        <v/>
      </c>
      <c r="C38" s="117" t="str">
        <f>IF(A38="","","Beladung aus dem Netz der "&amp;Stammdaten!$F$3)</f>
        <v/>
      </c>
      <c r="D38" s="117" t="str">
        <f t="shared" si="2"/>
        <v/>
      </c>
      <c r="E38" s="118" t="str">
        <f>IF(A38="","",SUMIFS('Ergebnis (detailliert)'!$H$17:$H$300,'Ergebnis (detailliert)'!$A$17:$A$300,'Ergebnis (aggregiert)'!$A38,'Ergebnis (detailliert)'!$B$17:$B$300,'Ergebnis (aggregiert)'!$C38))</f>
        <v/>
      </c>
      <c r="F38" s="119" t="str">
        <f>IF($A38="","",SUMIFS('Ergebnis (detailliert)'!$I$17:$I$300,'Ergebnis (detailliert)'!$A$17:$A$300,'Ergebnis (aggregiert)'!$A38,'Ergebnis (detailliert)'!$B$17:$B$300,'Ergebnis (aggregiert)'!$C38))</f>
        <v/>
      </c>
      <c r="G38" s="118" t="str">
        <f>IF($A38="","",SUMIFS('Ergebnis (detailliert)'!$M$17:$M$1001,'Ergebnis (detailliert)'!$A$17:$A$1001,'Ergebnis (aggregiert)'!$A38,'Ergebnis (detailliert)'!$B$17:$B$1001,'Ergebnis (aggregiert)'!$C38))</f>
        <v/>
      </c>
      <c r="H38" s="120" t="str">
        <f>IF($A38="","",SUMIFS('Ergebnis (detailliert)'!$P$17:$P$1001,'Ergebnis (detailliert)'!$A$17:$A$1001,'Ergebnis (aggregiert)'!$A38,'Ergebnis (detailliert)'!$B$17:$B$1001,'Ergebnis (aggregiert)'!$C38))</f>
        <v/>
      </c>
      <c r="I38" s="121" t="str">
        <f>IF($A38="","",SUMIFS('Ergebnis (detailliert)'!$S$17:$S$1001,'Ergebnis (detailliert)'!$A$17:$A$1001,'Ergebnis (aggregiert)'!$A38,'Ergebnis (detailliert)'!$B$17:$B$1001,'Ergebnis (aggregiert)'!$C38))</f>
        <v/>
      </c>
      <c r="J38" s="96" t="str">
        <f>IFERROR(IF(ISBLANK(A38),"",IF(COUNTIF('Beladung des Speichers'!$A$17:$A$300,'Ergebnis (aggregiert)'!A38)=0,"Fehler: Reiter 'Beladung des Speichers' wurde für diesen Speicher nicht ausgefüllt",IF(COUNTIF('Entladung des Speichers'!$A$17:$A$300,'Ergebnis (aggregiert)'!A38)=0,"Fehler: Reiter 'Entladung des Speichers' wurde für diesen Speicher nicht ausgefüllt",IF(COUNTIF(Füllstände!$A$17:$A$300,'Ergebnis (aggregiert)'!A38)=0,"Fehler: Reiter 'Füllstände' wurde für diesen Speicher nicht ausgefüllt","")))),"Fehler: nicht alle Datenblätter für diesen Speicher wurden vollständig befüllt")</f>
        <v/>
      </c>
    </row>
    <row r="39" spans="1:10" x14ac:dyDescent="0.2">
      <c r="A39" s="116" t="str">
        <f>IF(Stammdaten!A39="","",Stammdaten!A39)</f>
        <v/>
      </c>
      <c r="B39" s="116" t="str">
        <f>IF(A39="","",VLOOKUP(A39,Stammdaten!A39:H322,6,FALSE))</f>
        <v/>
      </c>
      <c r="C39" s="117" t="str">
        <f>IF(A39="","","Beladung aus dem Netz der "&amp;Stammdaten!$F$3)</f>
        <v/>
      </c>
      <c r="D39" s="117" t="str">
        <f t="shared" si="2"/>
        <v/>
      </c>
      <c r="E39" s="118" t="str">
        <f>IF(A39="","",SUMIFS('Ergebnis (detailliert)'!$H$17:$H$300,'Ergebnis (detailliert)'!$A$17:$A$300,'Ergebnis (aggregiert)'!$A39,'Ergebnis (detailliert)'!$B$17:$B$300,'Ergebnis (aggregiert)'!$C39))</f>
        <v/>
      </c>
      <c r="F39" s="119" t="str">
        <f>IF($A39="","",SUMIFS('Ergebnis (detailliert)'!$I$17:$I$300,'Ergebnis (detailliert)'!$A$17:$A$300,'Ergebnis (aggregiert)'!$A39,'Ergebnis (detailliert)'!$B$17:$B$300,'Ergebnis (aggregiert)'!$C39))</f>
        <v/>
      </c>
      <c r="G39" s="118" t="str">
        <f>IF($A39="","",SUMIFS('Ergebnis (detailliert)'!$M$17:$M$1001,'Ergebnis (detailliert)'!$A$17:$A$1001,'Ergebnis (aggregiert)'!$A39,'Ergebnis (detailliert)'!$B$17:$B$1001,'Ergebnis (aggregiert)'!$C39))</f>
        <v/>
      </c>
      <c r="H39" s="120" t="str">
        <f>IF($A39="","",SUMIFS('Ergebnis (detailliert)'!$P$17:$P$1001,'Ergebnis (detailliert)'!$A$17:$A$1001,'Ergebnis (aggregiert)'!$A39,'Ergebnis (detailliert)'!$B$17:$B$1001,'Ergebnis (aggregiert)'!$C39))</f>
        <v/>
      </c>
      <c r="I39" s="121" t="str">
        <f>IF($A39="","",SUMIFS('Ergebnis (detailliert)'!$S$17:$S$1001,'Ergebnis (detailliert)'!$A$17:$A$1001,'Ergebnis (aggregiert)'!$A39,'Ergebnis (detailliert)'!$B$17:$B$1001,'Ergebnis (aggregiert)'!$C39))</f>
        <v/>
      </c>
      <c r="J39" s="96" t="str">
        <f>IFERROR(IF(ISBLANK(A39),"",IF(COUNTIF('Beladung des Speichers'!$A$17:$A$300,'Ergebnis (aggregiert)'!A39)=0,"Fehler: Reiter 'Beladung des Speichers' wurde für diesen Speicher nicht ausgefüllt",IF(COUNTIF('Entladung des Speichers'!$A$17:$A$300,'Ergebnis (aggregiert)'!A39)=0,"Fehler: Reiter 'Entladung des Speichers' wurde für diesen Speicher nicht ausgefüllt",IF(COUNTIF(Füllstände!$A$17:$A$300,'Ergebnis (aggregiert)'!A39)=0,"Fehler: Reiter 'Füllstände' wurde für diesen Speicher nicht ausgefüllt","")))),"Fehler: nicht alle Datenblätter für diesen Speicher wurden vollständig befüllt")</f>
        <v/>
      </c>
    </row>
    <row r="40" spans="1:10" x14ac:dyDescent="0.2">
      <c r="A40" s="116" t="str">
        <f>IF(Stammdaten!A40="","",Stammdaten!A40)</f>
        <v/>
      </c>
      <c r="B40" s="116" t="str">
        <f>IF(A40="","",VLOOKUP(A40,Stammdaten!A40:H323,6,FALSE))</f>
        <v/>
      </c>
      <c r="C40" s="117" t="str">
        <f>IF(A40="","","Beladung aus dem Netz der "&amp;Stammdaten!$F$3)</f>
        <v/>
      </c>
      <c r="D40" s="117" t="str">
        <f t="shared" si="2"/>
        <v/>
      </c>
      <c r="E40" s="118" t="str">
        <f>IF(A40="","",SUMIFS('Ergebnis (detailliert)'!$H$17:$H$300,'Ergebnis (detailliert)'!$A$17:$A$300,'Ergebnis (aggregiert)'!$A40,'Ergebnis (detailliert)'!$B$17:$B$300,'Ergebnis (aggregiert)'!$C40))</f>
        <v/>
      </c>
      <c r="F40" s="119" t="str">
        <f>IF($A40="","",SUMIFS('Ergebnis (detailliert)'!$I$17:$I$300,'Ergebnis (detailliert)'!$A$17:$A$300,'Ergebnis (aggregiert)'!$A40,'Ergebnis (detailliert)'!$B$17:$B$300,'Ergebnis (aggregiert)'!$C40))</f>
        <v/>
      </c>
      <c r="G40" s="118" t="str">
        <f>IF($A40="","",SUMIFS('Ergebnis (detailliert)'!$M$17:$M$1001,'Ergebnis (detailliert)'!$A$17:$A$1001,'Ergebnis (aggregiert)'!$A40,'Ergebnis (detailliert)'!$B$17:$B$1001,'Ergebnis (aggregiert)'!$C40))</f>
        <v/>
      </c>
      <c r="H40" s="120" t="str">
        <f>IF($A40="","",SUMIFS('Ergebnis (detailliert)'!$P$17:$P$1001,'Ergebnis (detailliert)'!$A$17:$A$1001,'Ergebnis (aggregiert)'!$A40,'Ergebnis (detailliert)'!$B$17:$B$1001,'Ergebnis (aggregiert)'!$C40))</f>
        <v/>
      </c>
      <c r="I40" s="121" t="str">
        <f>IF($A40="","",SUMIFS('Ergebnis (detailliert)'!$S$17:$S$1001,'Ergebnis (detailliert)'!$A$17:$A$1001,'Ergebnis (aggregiert)'!$A40,'Ergebnis (detailliert)'!$B$17:$B$1001,'Ergebnis (aggregiert)'!$C40))</f>
        <v/>
      </c>
      <c r="J40" s="96" t="str">
        <f>IFERROR(IF(ISBLANK(A40),"",IF(COUNTIF('Beladung des Speichers'!$A$17:$A$300,'Ergebnis (aggregiert)'!A40)=0,"Fehler: Reiter 'Beladung des Speichers' wurde für diesen Speicher nicht ausgefüllt",IF(COUNTIF('Entladung des Speichers'!$A$17:$A$300,'Ergebnis (aggregiert)'!A40)=0,"Fehler: Reiter 'Entladung des Speichers' wurde für diesen Speicher nicht ausgefüllt",IF(COUNTIF(Füllstände!$A$17:$A$300,'Ergebnis (aggregiert)'!A40)=0,"Fehler: Reiter 'Füllstände' wurde für diesen Speicher nicht ausgefüllt","")))),"Fehler: nicht alle Datenblätter für diesen Speicher wurden vollständig befüllt")</f>
        <v/>
      </c>
    </row>
    <row r="41" spans="1:10" x14ac:dyDescent="0.2">
      <c r="A41" s="116" t="str">
        <f>IF(Stammdaten!A41="","",Stammdaten!A41)</f>
        <v/>
      </c>
      <c r="B41" s="116" t="str">
        <f>IF(A41="","",VLOOKUP(A41,Stammdaten!A41:H324,6,FALSE))</f>
        <v/>
      </c>
      <c r="C41" s="117" t="str">
        <f>IF(A41="","","Beladung aus dem Netz der "&amp;Stammdaten!$F$3)</f>
        <v/>
      </c>
      <c r="D41" s="117" t="str">
        <f t="shared" si="2"/>
        <v/>
      </c>
      <c r="E41" s="118" t="str">
        <f>IF(A41="","",SUMIFS('Ergebnis (detailliert)'!$H$17:$H$300,'Ergebnis (detailliert)'!$A$17:$A$300,'Ergebnis (aggregiert)'!$A41,'Ergebnis (detailliert)'!$B$17:$B$300,'Ergebnis (aggregiert)'!$C41))</f>
        <v/>
      </c>
      <c r="F41" s="119" t="str">
        <f>IF($A41="","",SUMIFS('Ergebnis (detailliert)'!$I$17:$I$300,'Ergebnis (detailliert)'!$A$17:$A$300,'Ergebnis (aggregiert)'!$A41,'Ergebnis (detailliert)'!$B$17:$B$300,'Ergebnis (aggregiert)'!$C41))</f>
        <v/>
      </c>
      <c r="G41" s="118" t="str">
        <f>IF($A41="","",SUMIFS('Ergebnis (detailliert)'!$M$17:$M$1001,'Ergebnis (detailliert)'!$A$17:$A$1001,'Ergebnis (aggregiert)'!$A41,'Ergebnis (detailliert)'!$B$17:$B$1001,'Ergebnis (aggregiert)'!$C41))</f>
        <v/>
      </c>
      <c r="H41" s="120" t="str">
        <f>IF($A41="","",SUMIFS('Ergebnis (detailliert)'!$P$17:$P$1001,'Ergebnis (detailliert)'!$A$17:$A$1001,'Ergebnis (aggregiert)'!$A41,'Ergebnis (detailliert)'!$B$17:$B$1001,'Ergebnis (aggregiert)'!$C41))</f>
        <v/>
      </c>
      <c r="I41" s="121" t="str">
        <f>IF($A41="","",SUMIFS('Ergebnis (detailliert)'!$S$17:$S$1001,'Ergebnis (detailliert)'!$A$17:$A$1001,'Ergebnis (aggregiert)'!$A41,'Ergebnis (detailliert)'!$B$17:$B$1001,'Ergebnis (aggregiert)'!$C41))</f>
        <v/>
      </c>
      <c r="J41" s="96" t="str">
        <f>IFERROR(IF(ISBLANK(A41),"",IF(COUNTIF('Beladung des Speichers'!$A$17:$A$300,'Ergebnis (aggregiert)'!A41)=0,"Fehler: Reiter 'Beladung des Speichers' wurde für diesen Speicher nicht ausgefüllt",IF(COUNTIF('Entladung des Speichers'!$A$17:$A$300,'Ergebnis (aggregiert)'!A41)=0,"Fehler: Reiter 'Entladung des Speichers' wurde für diesen Speicher nicht ausgefüllt",IF(COUNTIF(Füllstände!$A$17:$A$300,'Ergebnis (aggregiert)'!A41)=0,"Fehler: Reiter 'Füllstände' wurde für diesen Speicher nicht ausgefüllt","")))),"Fehler: nicht alle Datenblätter für diesen Speicher wurden vollständig befüllt")</f>
        <v/>
      </c>
    </row>
    <row r="42" spans="1:10" x14ac:dyDescent="0.2">
      <c r="A42" s="116" t="str">
        <f>IF(Stammdaten!A42="","",Stammdaten!A42)</f>
        <v/>
      </c>
      <c r="B42" s="116" t="str">
        <f>IF(A42="","",VLOOKUP(A42,Stammdaten!A42:H325,6,FALSE))</f>
        <v/>
      </c>
      <c r="C42" s="117" t="str">
        <f>IF(A42="","","Beladung aus dem Netz der "&amp;Stammdaten!$F$3)</f>
        <v/>
      </c>
      <c r="D42" s="117" t="str">
        <f t="shared" si="2"/>
        <v/>
      </c>
      <c r="E42" s="118" t="str">
        <f>IF(A42="","",SUMIFS('Ergebnis (detailliert)'!$H$17:$H$300,'Ergebnis (detailliert)'!$A$17:$A$300,'Ergebnis (aggregiert)'!$A42,'Ergebnis (detailliert)'!$B$17:$B$300,'Ergebnis (aggregiert)'!$C42))</f>
        <v/>
      </c>
      <c r="F42" s="119" t="str">
        <f>IF($A42="","",SUMIFS('Ergebnis (detailliert)'!$I$17:$I$300,'Ergebnis (detailliert)'!$A$17:$A$300,'Ergebnis (aggregiert)'!$A42,'Ergebnis (detailliert)'!$B$17:$B$300,'Ergebnis (aggregiert)'!$C42))</f>
        <v/>
      </c>
      <c r="G42" s="118" t="str">
        <f>IF($A42="","",SUMIFS('Ergebnis (detailliert)'!$M$17:$M$1001,'Ergebnis (detailliert)'!$A$17:$A$1001,'Ergebnis (aggregiert)'!$A42,'Ergebnis (detailliert)'!$B$17:$B$1001,'Ergebnis (aggregiert)'!$C42))</f>
        <v/>
      </c>
      <c r="H42" s="120" t="str">
        <f>IF($A42="","",SUMIFS('Ergebnis (detailliert)'!$P$17:$P$1001,'Ergebnis (detailliert)'!$A$17:$A$1001,'Ergebnis (aggregiert)'!$A42,'Ergebnis (detailliert)'!$B$17:$B$1001,'Ergebnis (aggregiert)'!$C42))</f>
        <v/>
      </c>
      <c r="I42" s="121" t="str">
        <f>IF($A42="","",SUMIFS('Ergebnis (detailliert)'!$S$17:$S$1001,'Ergebnis (detailliert)'!$A$17:$A$1001,'Ergebnis (aggregiert)'!$A42,'Ergebnis (detailliert)'!$B$17:$B$1001,'Ergebnis (aggregiert)'!$C42))</f>
        <v/>
      </c>
      <c r="J42" s="96" t="str">
        <f>IFERROR(IF(ISBLANK(A42),"",IF(COUNTIF('Beladung des Speichers'!$A$17:$A$300,'Ergebnis (aggregiert)'!A42)=0,"Fehler: Reiter 'Beladung des Speichers' wurde für diesen Speicher nicht ausgefüllt",IF(COUNTIF('Entladung des Speichers'!$A$17:$A$300,'Ergebnis (aggregiert)'!A42)=0,"Fehler: Reiter 'Entladung des Speichers' wurde für diesen Speicher nicht ausgefüllt",IF(COUNTIF(Füllstände!$A$17:$A$300,'Ergebnis (aggregiert)'!A42)=0,"Fehler: Reiter 'Füllstände' wurde für diesen Speicher nicht ausgefüllt","")))),"Fehler: nicht alle Datenblätter für diesen Speicher wurden vollständig befüllt")</f>
        <v/>
      </c>
    </row>
    <row r="43" spans="1:10" x14ac:dyDescent="0.2">
      <c r="A43" s="116" t="str">
        <f>IF(Stammdaten!A43="","",Stammdaten!A43)</f>
        <v/>
      </c>
      <c r="B43" s="116" t="str">
        <f>IF(A43="","",VLOOKUP(A43,Stammdaten!A43:H326,6,FALSE))</f>
        <v/>
      </c>
      <c r="C43" s="117" t="str">
        <f>IF(A43="","","Beladung aus dem Netz der "&amp;Stammdaten!$F$3)</f>
        <v/>
      </c>
      <c r="D43" s="117" t="str">
        <f t="shared" si="2"/>
        <v/>
      </c>
      <c r="E43" s="118" t="str">
        <f>IF(A43="","",SUMIFS('Ergebnis (detailliert)'!$H$17:$H$300,'Ergebnis (detailliert)'!$A$17:$A$300,'Ergebnis (aggregiert)'!$A43,'Ergebnis (detailliert)'!$B$17:$B$300,'Ergebnis (aggregiert)'!$C43))</f>
        <v/>
      </c>
      <c r="F43" s="119" t="str">
        <f>IF($A43="","",SUMIFS('Ergebnis (detailliert)'!$I$17:$I$300,'Ergebnis (detailliert)'!$A$17:$A$300,'Ergebnis (aggregiert)'!$A43,'Ergebnis (detailliert)'!$B$17:$B$300,'Ergebnis (aggregiert)'!$C43))</f>
        <v/>
      </c>
      <c r="G43" s="118" t="str">
        <f>IF($A43="","",SUMIFS('Ergebnis (detailliert)'!$M$17:$M$1001,'Ergebnis (detailliert)'!$A$17:$A$1001,'Ergebnis (aggregiert)'!$A43,'Ergebnis (detailliert)'!$B$17:$B$1001,'Ergebnis (aggregiert)'!$C43))</f>
        <v/>
      </c>
      <c r="H43" s="120" t="str">
        <f>IF($A43="","",SUMIFS('Ergebnis (detailliert)'!$P$17:$P$1001,'Ergebnis (detailliert)'!$A$17:$A$1001,'Ergebnis (aggregiert)'!$A43,'Ergebnis (detailliert)'!$B$17:$B$1001,'Ergebnis (aggregiert)'!$C43))</f>
        <v/>
      </c>
      <c r="I43" s="121" t="str">
        <f>IF($A43="","",SUMIFS('Ergebnis (detailliert)'!$S$17:$S$1001,'Ergebnis (detailliert)'!$A$17:$A$1001,'Ergebnis (aggregiert)'!$A43,'Ergebnis (detailliert)'!$B$17:$B$1001,'Ergebnis (aggregiert)'!$C43))</f>
        <v/>
      </c>
      <c r="J43" s="96" t="str">
        <f>IFERROR(IF(ISBLANK(A43),"",IF(COUNTIF('Beladung des Speichers'!$A$17:$A$300,'Ergebnis (aggregiert)'!A43)=0,"Fehler: Reiter 'Beladung des Speichers' wurde für diesen Speicher nicht ausgefüllt",IF(COUNTIF('Entladung des Speichers'!$A$17:$A$300,'Ergebnis (aggregiert)'!A43)=0,"Fehler: Reiter 'Entladung des Speichers' wurde für diesen Speicher nicht ausgefüllt",IF(COUNTIF(Füllstände!$A$17:$A$300,'Ergebnis (aggregiert)'!A43)=0,"Fehler: Reiter 'Füllstände' wurde für diesen Speicher nicht ausgefüllt","")))),"Fehler: nicht alle Datenblätter für diesen Speicher wurden vollständig befüllt")</f>
        <v/>
      </c>
    </row>
    <row r="44" spans="1:10" x14ac:dyDescent="0.2">
      <c r="A44" s="116" t="str">
        <f>IF(Stammdaten!A44="","",Stammdaten!A44)</f>
        <v/>
      </c>
      <c r="B44" s="116" t="str">
        <f>IF(A44="","",VLOOKUP(A44,Stammdaten!A44:H327,6,FALSE))</f>
        <v/>
      </c>
      <c r="C44" s="117" t="str">
        <f>IF(A44="","","Beladung aus dem Netz der "&amp;Stammdaten!$F$3)</f>
        <v/>
      </c>
      <c r="D44" s="117" t="str">
        <f t="shared" si="2"/>
        <v/>
      </c>
      <c r="E44" s="118" t="str">
        <f>IF(A44="","",SUMIFS('Ergebnis (detailliert)'!$H$17:$H$300,'Ergebnis (detailliert)'!$A$17:$A$300,'Ergebnis (aggregiert)'!$A44,'Ergebnis (detailliert)'!$B$17:$B$300,'Ergebnis (aggregiert)'!$C44))</f>
        <v/>
      </c>
      <c r="F44" s="119" t="str">
        <f>IF($A44="","",SUMIFS('Ergebnis (detailliert)'!$I$17:$I$300,'Ergebnis (detailliert)'!$A$17:$A$300,'Ergebnis (aggregiert)'!$A44,'Ergebnis (detailliert)'!$B$17:$B$300,'Ergebnis (aggregiert)'!$C44))</f>
        <v/>
      </c>
      <c r="G44" s="118" t="str">
        <f>IF($A44="","",SUMIFS('Ergebnis (detailliert)'!$M$17:$M$1001,'Ergebnis (detailliert)'!$A$17:$A$1001,'Ergebnis (aggregiert)'!$A44,'Ergebnis (detailliert)'!$B$17:$B$1001,'Ergebnis (aggregiert)'!$C44))</f>
        <v/>
      </c>
      <c r="H44" s="120" t="str">
        <f>IF($A44="","",SUMIFS('Ergebnis (detailliert)'!$P$17:$P$1001,'Ergebnis (detailliert)'!$A$17:$A$1001,'Ergebnis (aggregiert)'!$A44,'Ergebnis (detailliert)'!$B$17:$B$1001,'Ergebnis (aggregiert)'!$C44))</f>
        <v/>
      </c>
      <c r="I44" s="121" t="str">
        <f>IF($A44="","",SUMIFS('Ergebnis (detailliert)'!$S$17:$S$1001,'Ergebnis (detailliert)'!$A$17:$A$1001,'Ergebnis (aggregiert)'!$A44,'Ergebnis (detailliert)'!$B$17:$B$1001,'Ergebnis (aggregiert)'!$C44))</f>
        <v/>
      </c>
      <c r="J44" s="96" t="str">
        <f>IFERROR(IF(ISBLANK(A44),"",IF(COUNTIF('Beladung des Speichers'!$A$17:$A$300,'Ergebnis (aggregiert)'!A44)=0,"Fehler: Reiter 'Beladung des Speichers' wurde für diesen Speicher nicht ausgefüllt",IF(COUNTIF('Entladung des Speichers'!$A$17:$A$300,'Ergebnis (aggregiert)'!A44)=0,"Fehler: Reiter 'Entladung des Speichers' wurde für diesen Speicher nicht ausgefüllt",IF(COUNTIF(Füllstände!$A$17:$A$300,'Ergebnis (aggregiert)'!A44)=0,"Fehler: Reiter 'Füllstände' wurde für diesen Speicher nicht ausgefüllt","")))),"Fehler: nicht alle Datenblätter für diesen Speicher wurden vollständig befüllt")</f>
        <v/>
      </c>
    </row>
    <row r="45" spans="1:10" x14ac:dyDescent="0.2">
      <c r="A45" s="116" t="str">
        <f>IF(Stammdaten!A45="","",Stammdaten!A45)</f>
        <v/>
      </c>
      <c r="B45" s="116" t="str">
        <f>IF(A45="","",VLOOKUP(A45,Stammdaten!A45:H328,6,FALSE))</f>
        <v/>
      </c>
      <c r="C45" s="117" t="str">
        <f>IF(A45="","","Beladung aus dem Netz der "&amp;Stammdaten!$F$3)</f>
        <v/>
      </c>
      <c r="D45" s="117" t="str">
        <f t="shared" si="2"/>
        <v/>
      </c>
      <c r="E45" s="118" t="str">
        <f>IF(A45="","",SUMIFS('Ergebnis (detailliert)'!$H$17:$H$300,'Ergebnis (detailliert)'!$A$17:$A$300,'Ergebnis (aggregiert)'!$A45,'Ergebnis (detailliert)'!$B$17:$B$300,'Ergebnis (aggregiert)'!$C45))</f>
        <v/>
      </c>
      <c r="F45" s="119" t="str">
        <f>IF($A45="","",SUMIFS('Ergebnis (detailliert)'!$I$17:$I$300,'Ergebnis (detailliert)'!$A$17:$A$300,'Ergebnis (aggregiert)'!$A45,'Ergebnis (detailliert)'!$B$17:$B$300,'Ergebnis (aggregiert)'!$C45))</f>
        <v/>
      </c>
      <c r="G45" s="118" t="str">
        <f>IF($A45="","",SUMIFS('Ergebnis (detailliert)'!$M$17:$M$1001,'Ergebnis (detailliert)'!$A$17:$A$1001,'Ergebnis (aggregiert)'!$A45,'Ergebnis (detailliert)'!$B$17:$B$1001,'Ergebnis (aggregiert)'!$C45))</f>
        <v/>
      </c>
      <c r="H45" s="120" t="str">
        <f>IF($A45="","",SUMIFS('Ergebnis (detailliert)'!$P$17:$P$1001,'Ergebnis (detailliert)'!$A$17:$A$1001,'Ergebnis (aggregiert)'!$A45,'Ergebnis (detailliert)'!$B$17:$B$1001,'Ergebnis (aggregiert)'!$C45))</f>
        <v/>
      </c>
      <c r="I45" s="121" t="str">
        <f>IF($A45="","",SUMIFS('Ergebnis (detailliert)'!$S$17:$S$1001,'Ergebnis (detailliert)'!$A$17:$A$1001,'Ergebnis (aggregiert)'!$A45,'Ergebnis (detailliert)'!$B$17:$B$1001,'Ergebnis (aggregiert)'!$C45))</f>
        <v/>
      </c>
      <c r="J45" s="96" t="str">
        <f>IFERROR(IF(ISBLANK(A45),"",IF(COUNTIF('Beladung des Speichers'!$A$17:$A$300,'Ergebnis (aggregiert)'!A45)=0,"Fehler: Reiter 'Beladung des Speichers' wurde für diesen Speicher nicht ausgefüllt",IF(COUNTIF('Entladung des Speichers'!$A$17:$A$300,'Ergebnis (aggregiert)'!A45)=0,"Fehler: Reiter 'Entladung des Speichers' wurde für diesen Speicher nicht ausgefüllt",IF(COUNTIF(Füllstände!$A$17:$A$300,'Ergebnis (aggregiert)'!A45)=0,"Fehler: Reiter 'Füllstände' wurde für diesen Speicher nicht ausgefüllt","")))),"Fehler: nicht alle Datenblätter für diesen Speicher wurden vollständig befüllt")</f>
        <v/>
      </c>
    </row>
    <row r="46" spans="1:10" x14ac:dyDescent="0.2">
      <c r="A46" s="116" t="str">
        <f>IF(Stammdaten!A46="","",Stammdaten!A46)</f>
        <v/>
      </c>
      <c r="B46" s="116" t="str">
        <f>IF(A46="","",VLOOKUP(A46,Stammdaten!A46:H329,6,FALSE))</f>
        <v/>
      </c>
      <c r="C46" s="117" t="str">
        <f>IF(A46="","","Beladung aus dem Netz der "&amp;Stammdaten!$F$3)</f>
        <v/>
      </c>
      <c r="D46" s="117" t="str">
        <f t="shared" si="2"/>
        <v/>
      </c>
      <c r="E46" s="118" t="str">
        <f>IF(A46="","",SUMIFS('Ergebnis (detailliert)'!$H$17:$H$300,'Ergebnis (detailliert)'!$A$17:$A$300,'Ergebnis (aggregiert)'!$A46,'Ergebnis (detailliert)'!$B$17:$B$300,'Ergebnis (aggregiert)'!$C46))</f>
        <v/>
      </c>
      <c r="F46" s="119" t="str">
        <f>IF($A46="","",SUMIFS('Ergebnis (detailliert)'!$I$17:$I$300,'Ergebnis (detailliert)'!$A$17:$A$300,'Ergebnis (aggregiert)'!$A46,'Ergebnis (detailliert)'!$B$17:$B$300,'Ergebnis (aggregiert)'!$C46))</f>
        <v/>
      </c>
      <c r="G46" s="118" t="str">
        <f>IF($A46="","",SUMIFS('Ergebnis (detailliert)'!$M$17:$M$1001,'Ergebnis (detailliert)'!$A$17:$A$1001,'Ergebnis (aggregiert)'!$A46,'Ergebnis (detailliert)'!$B$17:$B$1001,'Ergebnis (aggregiert)'!$C46))</f>
        <v/>
      </c>
      <c r="H46" s="120" t="str">
        <f>IF($A46="","",SUMIFS('Ergebnis (detailliert)'!$P$17:$P$1001,'Ergebnis (detailliert)'!$A$17:$A$1001,'Ergebnis (aggregiert)'!$A46,'Ergebnis (detailliert)'!$B$17:$B$1001,'Ergebnis (aggregiert)'!$C46))</f>
        <v/>
      </c>
      <c r="I46" s="121" t="str">
        <f>IF($A46="","",SUMIFS('Ergebnis (detailliert)'!$S$17:$S$1001,'Ergebnis (detailliert)'!$A$17:$A$1001,'Ergebnis (aggregiert)'!$A46,'Ergebnis (detailliert)'!$B$17:$B$1001,'Ergebnis (aggregiert)'!$C46))</f>
        <v/>
      </c>
      <c r="J46" s="96" t="str">
        <f>IFERROR(IF(ISBLANK(A46),"",IF(COUNTIF('Beladung des Speichers'!$A$17:$A$300,'Ergebnis (aggregiert)'!A46)=0,"Fehler: Reiter 'Beladung des Speichers' wurde für diesen Speicher nicht ausgefüllt",IF(COUNTIF('Entladung des Speichers'!$A$17:$A$300,'Ergebnis (aggregiert)'!A46)=0,"Fehler: Reiter 'Entladung des Speichers' wurde für diesen Speicher nicht ausgefüllt",IF(COUNTIF(Füllstände!$A$17:$A$300,'Ergebnis (aggregiert)'!A46)=0,"Fehler: Reiter 'Füllstände' wurde für diesen Speicher nicht ausgefüllt","")))),"Fehler: nicht alle Datenblätter für diesen Speicher wurden vollständig befüllt")</f>
        <v/>
      </c>
    </row>
    <row r="47" spans="1:10" x14ac:dyDescent="0.2">
      <c r="A47" s="116" t="str">
        <f>IF(Stammdaten!A47="","",Stammdaten!A47)</f>
        <v/>
      </c>
      <c r="B47" s="116" t="str">
        <f>IF(A47="","",VLOOKUP(A47,Stammdaten!A47:H330,6,FALSE))</f>
        <v/>
      </c>
      <c r="C47" s="117" t="str">
        <f>IF(A47="","","Beladung aus dem Netz der "&amp;Stammdaten!$F$3)</f>
        <v/>
      </c>
      <c r="D47" s="117" t="str">
        <f t="shared" si="2"/>
        <v/>
      </c>
      <c r="E47" s="118" t="str">
        <f>IF(A47="","",SUMIFS('Ergebnis (detailliert)'!$H$17:$H$300,'Ergebnis (detailliert)'!$A$17:$A$300,'Ergebnis (aggregiert)'!$A47,'Ergebnis (detailliert)'!$B$17:$B$300,'Ergebnis (aggregiert)'!$C47))</f>
        <v/>
      </c>
      <c r="F47" s="119" t="str">
        <f>IF($A47="","",SUMIFS('Ergebnis (detailliert)'!$I$17:$I$300,'Ergebnis (detailliert)'!$A$17:$A$300,'Ergebnis (aggregiert)'!$A47,'Ergebnis (detailliert)'!$B$17:$B$300,'Ergebnis (aggregiert)'!$C47))</f>
        <v/>
      </c>
      <c r="G47" s="118" t="str">
        <f>IF($A47="","",SUMIFS('Ergebnis (detailliert)'!$M$17:$M$1001,'Ergebnis (detailliert)'!$A$17:$A$1001,'Ergebnis (aggregiert)'!$A47,'Ergebnis (detailliert)'!$B$17:$B$1001,'Ergebnis (aggregiert)'!$C47))</f>
        <v/>
      </c>
      <c r="H47" s="120" t="str">
        <f>IF($A47="","",SUMIFS('Ergebnis (detailliert)'!$P$17:$P$1001,'Ergebnis (detailliert)'!$A$17:$A$1001,'Ergebnis (aggregiert)'!$A47,'Ergebnis (detailliert)'!$B$17:$B$1001,'Ergebnis (aggregiert)'!$C47))</f>
        <v/>
      </c>
      <c r="I47" s="121" t="str">
        <f>IF($A47="","",SUMIFS('Ergebnis (detailliert)'!$S$17:$S$1001,'Ergebnis (detailliert)'!$A$17:$A$1001,'Ergebnis (aggregiert)'!$A47,'Ergebnis (detailliert)'!$B$17:$B$1001,'Ergebnis (aggregiert)'!$C47))</f>
        <v/>
      </c>
      <c r="J47" s="96" t="str">
        <f>IFERROR(IF(ISBLANK(A47),"",IF(COUNTIF('Beladung des Speichers'!$A$17:$A$300,'Ergebnis (aggregiert)'!A47)=0,"Fehler: Reiter 'Beladung des Speichers' wurde für diesen Speicher nicht ausgefüllt",IF(COUNTIF('Entladung des Speichers'!$A$17:$A$300,'Ergebnis (aggregiert)'!A47)=0,"Fehler: Reiter 'Entladung des Speichers' wurde für diesen Speicher nicht ausgefüllt",IF(COUNTIF(Füllstände!$A$17:$A$300,'Ergebnis (aggregiert)'!A47)=0,"Fehler: Reiter 'Füllstände' wurde für diesen Speicher nicht ausgefüllt","")))),"Fehler: nicht alle Datenblätter für diesen Speicher wurden vollständig befüllt")</f>
        <v/>
      </c>
    </row>
    <row r="48" spans="1:10" x14ac:dyDescent="0.2">
      <c r="A48" s="116" t="str">
        <f>IF(Stammdaten!A48="","",Stammdaten!A48)</f>
        <v/>
      </c>
      <c r="B48" s="116" t="str">
        <f>IF(A48="","",VLOOKUP(A48,Stammdaten!A48:H331,6,FALSE))</f>
        <v/>
      </c>
      <c r="C48" s="117" t="str">
        <f>IF(A48="","","Beladung aus dem Netz der "&amp;Stammdaten!$F$3)</f>
        <v/>
      </c>
      <c r="D48" s="117" t="str">
        <f t="shared" si="2"/>
        <v/>
      </c>
      <c r="E48" s="118" t="str">
        <f>IF(A48="","",SUMIFS('Ergebnis (detailliert)'!$H$17:$H$300,'Ergebnis (detailliert)'!$A$17:$A$300,'Ergebnis (aggregiert)'!$A48,'Ergebnis (detailliert)'!$B$17:$B$300,'Ergebnis (aggregiert)'!$C48))</f>
        <v/>
      </c>
      <c r="F48" s="119" t="str">
        <f>IF($A48="","",SUMIFS('Ergebnis (detailliert)'!$I$17:$I$300,'Ergebnis (detailliert)'!$A$17:$A$300,'Ergebnis (aggregiert)'!$A48,'Ergebnis (detailliert)'!$B$17:$B$300,'Ergebnis (aggregiert)'!$C48))</f>
        <v/>
      </c>
      <c r="G48" s="118" t="str">
        <f>IF($A48="","",SUMIFS('Ergebnis (detailliert)'!$M$17:$M$1001,'Ergebnis (detailliert)'!$A$17:$A$1001,'Ergebnis (aggregiert)'!$A48,'Ergebnis (detailliert)'!$B$17:$B$1001,'Ergebnis (aggregiert)'!$C48))</f>
        <v/>
      </c>
      <c r="H48" s="120" t="str">
        <f>IF($A48="","",SUMIFS('Ergebnis (detailliert)'!$P$17:$P$1001,'Ergebnis (detailliert)'!$A$17:$A$1001,'Ergebnis (aggregiert)'!$A48,'Ergebnis (detailliert)'!$B$17:$B$1001,'Ergebnis (aggregiert)'!$C48))</f>
        <v/>
      </c>
      <c r="I48" s="121" t="str">
        <f>IF($A48="","",SUMIFS('Ergebnis (detailliert)'!$S$17:$S$1001,'Ergebnis (detailliert)'!$A$17:$A$1001,'Ergebnis (aggregiert)'!$A48,'Ergebnis (detailliert)'!$B$17:$B$1001,'Ergebnis (aggregiert)'!$C48))</f>
        <v/>
      </c>
      <c r="J48" s="96" t="str">
        <f>IFERROR(IF(ISBLANK(A48),"",IF(COUNTIF('Beladung des Speichers'!$A$17:$A$300,'Ergebnis (aggregiert)'!A48)=0,"Fehler: Reiter 'Beladung des Speichers' wurde für diesen Speicher nicht ausgefüllt",IF(COUNTIF('Entladung des Speichers'!$A$17:$A$300,'Ergebnis (aggregiert)'!A48)=0,"Fehler: Reiter 'Entladung des Speichers' wurde für diesen Speicher nicht ausgefüllt",IF(COUNTIF(Füllstände!$A$17:$A$300,'Ergebnis (aggregiert)'!A48)=0,"Fehler: Reiter 'Füllstände' wurde für diesen Speicher nicht ausgefüllt","")))),"Fehler: nicht alle Datenblätter für diesen Speicher wurden vollständig befüllt")</f>
        <v/>
      </c>
    </row>
    <row r="49" spans="1:10" x14ac:dyDescent="0.2">
      <c r="A49" s="116" t="str">
        <f>IF(Stammdaten!A49="","",Stammdaten!A49)</f>
        <v/>
      </c>
      <c r="B49" s="116" t="str">
        <f>IF(A49="","",VLOOKUP(A49,Stammdaten!A49:H332,6,FALSE))</f>
        <v/>
      </c>
      <c r="C49" s="117" t="str">
        <f>IF(A49="","","Beladung aus dem Netz der "&amp;Stammdaten!$F$3)</f>
        <v/>
      </c>
      <c r="D49" s="117" t="str">
        <f t="shared" si="2"/>
        <v/>
      </c>
      <c r="E49" s="118" t="str">
        <f>IF(A49="","",SUMIFS('Ergebnis (detailliert)'!$H$17:$H$300,'Ergebnis (detailliert)'!$A$17:$A$300,'Ergebnis (aggregiert)'!$A49,'Ergebnis (detailliert)'!$B$17:$B$300,'Ergebnis (aggregiert)'!$C49))</f>
        <v/>
      </c>
      <c r="F49" s="119" t="str">
        <f>IF($A49="","",SUMIFS('Ergebnis (detailliert)'!$I$17:$I$300,'Ergebnis (detailliert)'!$A$17:$A$300,'Ergebnis (aggregiert)'!$A49,'Ergebnis (detailliert)'!$B$17:$B$300,'Ergebnis (aggregiert)'!$C49))</f>
        <v/>
      </c>
      <c r="G49" s="118" t="str">
        <f>IF($A49="","",SUMIFS('Ergebnis (detailliert)'!$M$17:$M$1001,'Ergebnis (detailliert)'!$A$17:$A$1001,'Ergebnis (aggregiert)'!$A49,'Ergebnis (detailliert)'!$B$17:$B$1001,'Ergebnis (aggregiert)'!$C49))</f>
        <v/>
      </c>
      <c r="H49" s="120" t="str">
        <f>IF($A49="","",SUMIFS('Ergebnis (detailliert)'!$P$17:$P$1001,'Ergebnis (detailliert)'!$A$17:$A$1001,'Ergebnis (aggregiert)'!$A49,'Ergebnis (detailliert)'!$B$17:$B$1001,'Ergebnis (aggregiert)'!$C49))</f>
        <v/>
      </c>
      <c r="I49" s="121" t="str">
        <f>IF($A49="","",SUMIFS('Ergebnis (detailliert)'!$S$17:$S$1001,'Ergebnis (detailliert)'!$A$17:$A$1001,'Ergebnis (aggregiert)'!$A49,'Ergebnis (detailliert)'!$B$17:$B$1001,'Ergebnis (aggregiert)'!$C49))</f>
        <v/>
      </c>
      <c r="J49" s="96" t="str">
        <f>IFERROR(IF(ISBLANK(A49),"",IF(COUNTIF('Beladung des Speichers'!$A$17:$A$300,'Ergebnis (aggregiert)'!A49)=0,"Fehler: Reiter 'Beladung des Speichers' wurde für diesen Speicher nicht ausgefüllt",IF(COUNTIF('Entladung des Speichers'!$A$17:$A$300,'Ergebnis (aggregiert)'!A49)=0,"Fehler: Reiter 'Entladung des Speichers' wurde für diesen Speicher nicht ausgefüllt",IF(COUNTIF(Füllstände!$A$17:$A$300,'Ergebnis (aggregiert)'!A49)=0,"Fehler: Reiter 'Füllstände' wurde für diesen Speicher nicht ausgefüllt","")))),"Fehler: nicht alle Datenblätter für diesen Speicher wurden vollständig befüllt")</f>
        <v/>
      </c>
    </row>
    <row r="50" spans="1:10" x14ac:dyDescent="0.2">
      <c r="A50" s="116" t="str">
        <f>IF(Stammdaten!A50="","",Stammdaten!A50)</f>
        <v/>
      </c>
      <c r="B50" s="116" t="str">
        <f>IF(A50="","",VLOOKUP(A50,Stammdaten!A50:H333,6,FALSE))</f>
        <v/>
      </c>
      <c r="C50" s="117" t="str">
        <f>IF(A50="","","Beladung aus dem Netz der "&amp;Stammdaten!$F$3)</f>
        <v/>
      </c>
      <c r="D50" s="117" t="str">
        <f t="shared" si="2"/>
        <v/>
      </c>
      <c r="E50" s="118" t="str">
        <f>IF(A50="","",SUMIFS('Ergebnis (detailliert)'!$H$17:$H$300,'Ergebnis (detailliert)'!$A$17:$A$300,'Ergebnis (aggregiert)'!$A50,'Ergebnis (detailliert)'!$B$17:$B$300,'Ergebnis (aggregiert)'!$C50))</f>
        <v/>
      </c>
      <c r="F50" s="119" t="str">
        <f>IF($A50="","",SUMIFS('Ergebnis (detailliert)'!$I$17:$I$300,'Ergebnis (detailliert)'!$A$17:$A$300,'Ergebnis (aggregiert)'!$A50,'Ergebnis (detailliert)'!$B$17:$B$300,'Ergebnis (aggregiert)'!$C50))</f>
        <v/>
      </c>
      <c r="G50" s="118" t="str">
        <f>IF($A50="","",SUMIFS('Ergebnis (detailliert)'!$M$17:$M$1001,'Ergebnis (detailliert)'!$A$17:$A$1001,'Ergebnis (aggregiert)'!$A50,'Ergebnis (detailliert)'!$B$17:$B$1001,'Ergebnis (aggregiert)'!$C50))</f>
        <v/>
      </c>
      <c r="H50" s="120" t="str">
        <f>IF($A50="","",SUMIFS('Ergebnis (detailliert)'!$P$17:$P$1001,'Ergebnis (detailliert)'!$A$17:$A$1001,'Ergebnis (aggregiert)'!$A50,'Ergebnis (detailliert)'!$B$17:$B$1001,'Ergebnis (aggregiert)'!$C50))</f>
        <v/>
      </c>
      <c r="I50" s="121" t="str">
        <f>IF($A50="","",SUMIFS('Ergebnis (detailliert)'!$S$17:$S$1001,'Ergebnis (detailliert)'!$A$17:$A$1001,'Ergebnis (aggregiert)'!$A50,'Ergebnis (detailliert)'!$B$17:$B$1001,'Ergebnis (aggregiert)'!$C50))</f>
        <v/>
      </c>
      <c r="J50" s="96" t="str">
        <f>IFERROR(IF(ISBLANK(A50),"",IF(COUNTIF('Beladung des Speichers'!$A$17:$A$300,'Ergebnis (aggregiert)'!A50)=0,"Fehler: Reiter 'Beladung des Speichers' wurde für diesen Speicher nicht ausgefüllt",IF(COUNTIF('Entladung des Speichers'!$A$17:$A$300,'Ergebnis (aggregiert)'!A50)=0,"Fehler: Reiter 'Entladung des Speichers' wurde für diesen Speicher nicht ausgefüllt",IF(COUNTIF(Füllstände!$A$17:$A$300,'Ergebnis (aggregiert)'!A50)=0,"Fehler: Reiter 'Füllstände' wurde für diesen Speicher nicht ausgefüllt","")))),"Fehler: nicht alle Datenblätter für diesen Speicher wurden vollständig befüllt")</f>
        <v/>
      </c>
    </row>
    <row r="51" spans="1:10" x14ac:dyDescent="0.2">
      <c r="A51" s="116" t="str">
        <f>IF(Stammdaten!A51="","",Stammdaten!A51)</f>
        <v/>
      </c>
      <c r="B51" s="116" t="str">
        <f>IF(A51="","",VLOOKUP(A51,Stammdaten!A51:H334,6,FALSE))</f>
        <v/>
      </c>
      <c r="C51" s="117" t="str">
        <f>IF(A51="","","Beladung aus dem Netz der "&amp;Stammdaten!$F$3)</f>
        <v/>
      </c>
      <c r="D51" s="117" t="str">
        <f t="shared" si="2"/>
        <v/>
      </c>
      <c r="E51" s="118" t="str">
        <f>IF(A51="","",SUMIFS('Ergebnis (detailliert)'!$H$17:$H$300,'Ergebnis (detailliert)'!$A$17:$A$300,'Ergebnis (aggregiert)'!$A51,'Ergebnis (detailliert)'!$B$17:$B$300,'Ergebnis (aggregiert)'!$C51))</f>
        <v/>
      </c>
      <c r="F51" s="119" t="str">
        <f>IF($A51="","",SUMIFS('Ergebnis (detailliert)'!$I$17:$I$300,'Ergebnis (detailliert)'!$A$17:$A$300,'Ergebnis (aggregiert)'!$A51,'Ergebnis (detailliert)'!$B$17:$B$300,'Ergebnis (aggregiert)'!$C51))</f>
        <v/>
      </c>
      <c r="G51" s="118" t="str">
        <f>IF($A51="","",SUMIFS('Ergebnis (detailliert)'!$M$17:$M$1001,'Ergebnis (detailliert)'!$A$17:$A$1001,'Ergebnis (aggregiert)'!$A51,'Ergebnis (detailliert)'!$B$17:$B$1001,'Ergebnis (aggregiert)'!$C51))</f>
        <v/>
      </c>
      <c r="H51" s="120" t="str">
        <f>IF($A51="","",SUMIFS('Ergebnis (detailliert)'!$P$17:$P$1001,'Ergebnis (detailliert)'!$A$17:$A$1001,'Ergebnis (aggregiert)'!$A51,'Ergebnis (detailliert)'!$B$17:$B$1001,'Ergebnis (aggregiert)'!$C51))</f>
        <v/>
      </c>
      <c r="I51" s="121" t="str">
        <f>IF($A51="","",SUMIFS('Ergebnis (detailliert)'!$S$17:$S$1001,'Ergebnis (detailliert)'!$A$17:$A$1001,'Ergebnis (aggregiert)'!$A51,'Ergebnis (detailliert)'!$B$17:$B$1001,'Ergebnis (aggregiert)'!$C51))</f>
        <v/>
      </c>
      <c r="J51" s="96" t="str">
        <f>IFERROR(IF(ISBLANK(A51),"",IF(COUNTIF('Beladung des Speichers'!$A$17:$A$300,'Ergebnis (aggregiert)'!A51)=0,"Fehler: Reiter 'Beladung des Speichers' wurde für diesen Speicher nicht ausgefüllt",IF(COUNTIF('Entladung des Speichers'!$A$17:$A$300,'Ergebnis (aggregiert)'!A51)=0,"Fehler: Reiter 'Entladung des Speichers' wurde für diesen Speicher nicht ausgefüllt",IF(COUNTIF(Füllstände!$A$17:$A$300,'Ergebnis (aggregiert)'!A51)=0,"Fehler: Reiter 'Füllstände' wurde für diesen Speicher nicht ausgefüllt","")))),"Fehler: nicht alle Datenblätter für diesen Speicher wurden vollständig befüllt")</f>
        <v/>
      </c>
    </row>
    <row r="52" spans="1:10" x14ac:dyDescent="0.2">
      <c r="A52" s="116" t="str">
        <f>IF(Stammdaten!A52="","",Stammdaten!A52)</f>
        <v/>
      </c>
      <c r="B52" s="116" t="str">
        <f>IF(A52="","",VLOOKUP(A52,Stammdaten!A52:H335,6,FALSE))</f>
        <v/>
      </c>
      <c r="C52" s="117" t="str">
        <f>IF(A52="","","Beladung aus dem Netz der "&amp;Stammdaten!$F$3)</f>
        <v/>
      </c>
      <c r="D52" s="117" t="str">
        <f t="shared" si="2"/>
        <v/>
      </c>
      <c r="E52" s="118" t="str">
        <f>IF(A52="","",SUMIFS('Ergebnis (detailliert)'!$H$17:$H$300,'Ergebnis (detailliert)'!$A$17:$A$300,'Ergebnis (aggregiert)'!$A52,'Ergebnis (detailliert)'!$B$17:$B$300,'Ergebnis (aggregiert)'!$C52))</f>
        <v/>
      </c>
      <c r="F52" s="119" t="str">
        <f>IF($A52="","",SUMIFS('Ergebnis (detailliert)'!$I$17:$I$300,'Ergebnis (detailliert)'!$A$17:$A$300,'Ergebnis (aggregiert)'!$A52,'Ergebnis (detailliert)'!$B$17:$B$300,'Ergebnis (aggregiert)'!$C52))</f>
        <v/>
      </c>
      <c r="G52" s="118" t="str">
        <f>IF($A52="","",SUMIFS('Ergebnis (detailliert)'!$M$17:$M$1001,'Ergebnis (detailliert)'!$A$17:$A$1001,'Ergebnis (aggregiert)'!$A52,'Ergebnis (detailliert)'!$B$17:$B$1001,'Ergebnis (aggregiert)'!$C52))</f>
        <v/>
      </c>
      <c r="H52" s="120" t="str">
        <f>IF($A52="","",SUMIFS('Ergebnis (detailliert)'!$P$17:$P$1001,'Ergebnis (detailliert)'!$A$17:$A$1001,'Ergebnis (aggregiert)'!$A52,'Ergebnis (detailliert)'!$B$17:$B$1001,'Ergebnis (aggregiert)'!$C52))</f>
        <v/>
      </c>
      <c r="I52" s="121" t="str">
        <f>IF($A52="","",SUMIFS('Ergebnis (detailliert)'!$S$17:$S$1001,'Ergebnis (detailliert)'!$A$17:$A$1001,'Ergebnis (aggregiert)'!$A52,'Ergebnis (detailliert)'!$B$17:$B$1001,'Ergebnis (aggregiert)'!$C52))</f>
        <v/>
      </c>
      <c r="J52" s="96" t="str">
        <f>IFERROR(IF(ISBLANK(A52),"",IF(COUNTIF('Beladung des Speichers'!$A$17:$A$300,'Ergebnis (aggregiert)'!A52)=0,"Fehler: Reiter 'Beladung des Speichers' wurde für diesen Speicher nicht ausgefüllt",IF(COUNTIF('Entladung des Speichers'!$A$17:$A$300,'Ergebnis (aggregiert)'!A52)=0,"Fehler: Reiter 'Entladung des Speichers' wurde für diesen Speicher nicht ausgefüllt",IF(COUNTIF(Füllstände!$A$17:$A$300,'Ergebnis (aggregiert)'!A52)=0,"Fehler: Reiter 'Füllstände' wurde für diesen Speicher nicht ausgefüllt","")))),"Fehler: nicht alle Datenblätter für diesen Speicher wurden vollständig befüllt")</f>
        <v/>
      </c>
    </row>
    <row r="53" spans="1:10" x14ac:dyDescent="0.2">
      <c r="A53" s="116" t="str">
        <f>IF(Stammdaten!A53="","",Stammdaten!A53)</f>
        <v/>
      </c>
      <c r="B53" s="116" t="str">
        <f>IF(A53="","",VLOOKUP(A53,Stammdaten!A53:H336,6,FALSE))</f>
        <v/>
      </c>
      <c r="C53" s="117" t="str">
        <f>IF(A53="","","Beladung aus dem Netz der "&amp;Stammdaten!$F$3)</f>
        <v/>
      </c>
      <c r="D53" s="117" t="str">
        <f t="shared" si="2"/>
        <v/>
      </c>
      <c r="E53" s="118" t="str">
        <f>IF(A53="","",SUMIFS('Ergebnis (detailliert)'!$H$17:$H$300,'Ergebnis (detailliert)'!$A$17:$A$300,'Ergebnis (aggregiert)'!$A53,'Ergebnis (detailliert)'!$B$17:$B$300,'Ergebnis (aggregiert)'!$C53))</f>
        <v/>
      </c>
      <c r="F53" s="119" t="str">
        <f>IF($A53="","",SUMIFS('Ergebnis (detailliert)'!$I$17:$I$300,'Ergebnis (detailliert)'!$A$17:$A$300,'Ergebnis (aggregiert)'!$A53,'Ergebnis (detailliert)'!$B$17:$B$300,'Ergebnis (aggregiert)'!$C53))</f>
        <v/>
      </c>
      <c r="G53" s="118" t="str">
        <f>IF($A53="","",SUMIFS('Ergebnis (detailliert)'!$M$17:$M$1001,'Ergebnis (detailliert)'!$A$17:$A$1001,'Ergebnis (aggregiert)'!$A53,'Ergebnis (detailliert)'!$B$17:$B$1001,'Ergebnis (aggregiert)'!$C53))</f>
        <v/>
      </c>
      <c r="H53" s="120" t="str">
        <f>IF($A53="","",SUMIFS('Ergebnis (detailliert)'!$P$17:$P$1001,'Ergebnis (detailliert)'!$A$17:$A$1001,'Ergebnis (aggregiert)'!$A53,'Ergebnis (detailliert)'!$B$17:$B$1001,'Ergebnis (aggregiert)'!$C53))</f>
        <v/>
      </c>
      <c r="I53" s="121" t="str">
        <f>IF($A53="","",SUMIFS('Ergebnis (detailliert)'!$S$17:$S$1001,'Ergebnis (detailliert)'!$A$17:$A$1001,'Ergebnis (aggregiert)'!$A53,'Ergebnis (detailliert)'!$B$17:$B$1001,'Ergebnis (aggregiert)'!$C53))</f>
        <v/>
      </c>
      <c r="J53" s="96" t="str">
        <f>IFERROR(IF(ISBLANK(A53),"",IF(COUNTIF('Beladung des Speichers'!$A$17:$A$300,'Ergebnis (aggregiert)'!A53)=0,"Fehler: Reiter 'Beladung des Speichers' wurde für diesen Speicher nicht ausgefüllt",IF(COUNTIF('Entladung des Speichers'!$A$17:$A$300,'Ergebnis (aggregiert)'!A53)=0,"Fehler: Reiter 'Entladung des Speichers' wurde für diesen Speicher nicht ausgefüllt",IF(COUNTIF(Füllstände!$A$17:$A$300,'Ergebnis (aggregiert)'!A53)=0,"Fehler: Reiter 'Füllstände' wurde für diesen Speicher nicht ausgefüllt","")))),"Fehler: nicht alle Datenblätter für diesen Speicher wurden vollständig befüllt")</f>
        <v/>
      </c>
    </row>
    <row r="54" spans="1:10" x14ac:dyDescent="0.2">
      <c r="A54" s="116" t="str">
        <f>IF(Stammdaten!A54="","",Stammdaten!A54)</f>
        <v/>
      </c>
      <c r="B54" s="116" t="str">
        <f>IF(A54="","",VLOOKUP(A54,Stammdaten!A54:H337,6,FALSE))</f>
        <v/>
      </c>
      <c r="C54" s="117" t="str">
        <f>IF(A54="","","Beladung aus dem Netz der "&amp;Stammdaten!$F$3)</f>
        <v/>
      </c>
      <c r="D54" s="117" t="str">
        <f t="shared" si="2"/>
        <v/>
      </c>
      <c r="E54" s="118" t="str">
        <f>IF(A54="","",SUMIFS('Ergebnis (detailliert)'!$H$17:$H$300,'Ergebnis (detailliert)'!$A$17:$A$300,'Ergebnis (aggregiert)'!$A54,'Ergebnis (detailliert)'!$B$17:$B$300,'Ergebnis (aggregiert)'!$C54))</f>
        <v/>
      </c>
      <c r="F54" s="119" t="str">
        <f>IF($A54="","",SUMIFS('Ergebnis (detailliert)'!$I$17:$I$300,'Ergebnis (detailliert)'!$A$17:$A$300,'Ergebnis (aggregiert)'!$A54,'Ergebnis (detailliert)'!$B$17:$B$300,'Ergebnis (aggregiert)'!$C54))</f>
        <v/>
      </c>
      <c r="G54" s="118" t="str">
        <f>IF($A54="","",SUMIFS('Ergebnis (detailliert)'!$M$17:$M$1001,'Ergebnis (detailliert)'!$A$17:$A$1001,'Ergebnis (aggregiert)'!$A54,'Ergebnis (detailliert)'!$B$17:$B$1001,'Ergebnis (aggregiert)'!$C54))</f>
        <v/>
      </c>
      <c r="H54" s="120" t="str">
        <f>IF($A54="","",SUMIFS('Ergebnis (detailliert)'!$P$17:$P$1001,'Ergebnis (detailliert)'!$A$17:$A$1001,'Ergebnis (aggregiert)'!$A54,'Ergebnis (detailliert)'!$B$17:$B$1001,'Ergebnis (aggregiert)'!$C54))</f>
        <v/>
      </c>
      <c r="I54" s="121" t="str">
        <f>IF($A54="","",SUMIFS('Ergebnis (detailliert)'!$S$17:$S$1001,'Ergebnis (detailliert)'!$A$17:$A$1001,'Ergebnis (aggregiert)'!$A54,'Ergebnis (detailliert)'!$B$17:$B$1001,'Ergebnis (aggregiert)'!$C54))</f>
        <v/>
      </c>
      <c r="J54" s="96" t="str">
        <f>IFERROR(IF(ISBLANK(A54),"",IF(COUNTIF('Beladung des Speichers'!$A$17:$A$300,'Ergebnis (aggregiert)'!A54)=0,"Fehler: Reiter 'Beladung des Speichers' wurde für diesen Speicher nicht ausgefüllt",IF(COUNTIF('Entladung des Speichers'!$A$17:$A$300,'Ergebnis (aggregiert)'!A54)=0,"Fehler: Reiter 'Entladung des Speichers' wurde für diesen Speicher nicht ausgefüllt",IF(COUNTIF(Füllstände!$A$17:$A$300,'Ergebnis (aggregiert)'!A54)=0,"Fehler: Reiter 'Füllstände' wurde für diesen Speicher nicht ausgefüllt","")))),"Fehler: nicht alle Datenblätter für diesen Speicher wurden vollständig befüllt")</f>
        <v/>
      </c>
    </row>
    <row r="55" spans="1:10" x14ac:dyDescent="0.2">
      <c r="A55" s="116" t="str">
        <f>IF(Stammdaten!A55="","",Stammdaten!A55)</f>
        <v/>
      </c>
      <c r="B55" s="116" t="str">
        <f>IF(A55="","",VLOOKUP(A55,Stammdaten!A55:H338,6,FALSE))</f>
        <v/>
      </c>
      <c r="C55" s="117" t="str">
        <f>IF(A55="","","Beladung aus dem Netz der "&amp;Stammdaten!$F$3)</f>
        <v/>
      </c>
      <c r="D55" s="117" t="str">
        <f t="shared" si="2"/>
        <v/>
      </c>
      <c r="E55" s="118" t="str">
        <f>IF(A55="","",SUMIFS('Ergebnis (detailliert)'!$H$17:$H$300,'Ergebnis (detailliert)'!$A$17:$A$300,'Ergebnis (aggregiert)'!$A55,'Ergebnis (detailliert)'!$B$17:$B$300,'Ergebnis (aggregiert)'!$C55))</f>
        <v/>
      </c>
      <c r="F55" s="119" t="str">
        <f>IF($A55="","",SUMIFS('Ergebnis (detailliert)'!$I$17:$I$300,'Ergebnis (detailliert)'!$A$17:$A$300,'Ergebnis (aggregiert)'!$A55,'Ergebnis (detailliert)'!$B$17:$B$300,'Ergebnis (aggregiert)'!$C55))</f>
        <v/>
      </c>
      <c r="G55" s="118" t="str">
        <f>IF($A55="","",SUMIFS('Ergebnis (detailliert)'!$M$17:$M$1001,'Ergebnis (detailliert)'!$A$17:$A$1001,'Ergebnis (aggregiert)'!$A55,'Ergebnis (detailliert)'!$B$17:$B$1001,'Ergebnis (aggregiert)'!$C55))</f>
        <v/>
      </c>
      <c r="H55" s="120" t="str">
        <f>IF($A55="","",SUMIFS('Ergebnis (detailliert)'!$P$17:$P$1001,'Ergebnis (detailliert)'!$A$17:$A$1001,'Ergebnis (aggregiert)'!$A55,'Ergebnis (detailliert)'!$B$17:$B$1001,'Ergebnis (aggregiert)'!$C55))</f>
        <v/>
      </c>
      <c r="I55" s="121" t="str">
        <f>IF($A55="","",SUMIFS('Ergebnis (detailliert)'!$S$17:$S$1001,'Ergebnis (detailliert)'!$A$17:$A$1001,'Ergebnis (aggregiert)'!$A55,'Ergebnis (detailliert)'!$B$17:$B$1001,'Ergebnis (aggregiert)'!$C55))</f>
        <v/>
      </c>
      <c r="J55" s="96" t="str">
        <f>IFERROR(IF(ISBLANK(A55),"",IF(COUNTIF('Beladung des Speichers'!$A$17:$A$300,'Ergebnis (aggregiert)'!A55)=0,"Fehler: Reiter 'Beladung des Speichers' wurde für diesen Speicher nicht ausgefüllt",IF(COUNTIF('Entladung des Speichers'!$A$17:$A$300,'Ergebnis (aggregiert)'!A55)=0,"Fehler: Reiter 'Entladung des Speichers' wurde für diesen Speicher nicht ausgefüllt",IF(COUNTIF(Füllstände!$A$17:$A$300,'Ergebnis (aggregiert)'!A55)=0,"Fehler: Reiter 'Füllstände' wurde für diesen Speicher nicht ausgefüllt","")))),"Fehler: nicht alle Datenblätter für diesen Speicher wurden vollständig befüllt")</f>
        <v/>
      </c>
    </row>
    <row r="56" spans="1:10" x14ac:dyDescent="0.2">
      <c r="A56" s="116" t="str">
        <f>IF(Stammdaten!A56="","",Stammdaten!A56)</f>
        <v/>
      </c>
      <c r="B56" s="116" t="str">
        <f>IF(A56="","",VLOOKUP(A56,Stammdaten!A56:H339,6,FALSE))</f>
        <v/>
      </c>
      <c r="C56" s="117" t="str">
        <f>IF(A56="","","Beladung aus dem Netz der "&amp;Stammdaten!$F$3)</f>
        <v/>
      </c>
      <c r="D56" s="117" t="str">
        <f t="shared" si="2"/>
        <v/>
      </c>
      <c r="E56" s="118" t="str">
        <f>IF(A56="","",SUMIFS('Ergebnis (detailliert)'!$H$17:$H$300,'Ergebnis (detailliert)'!$A$17:$A$300,'Ergebnis (aggregiert)'!$A56,'Ergebnis (detailliert)'!$B$17:$B$300,'Ergebnis (aggregiert)'!$C56))</f>
        <v/>
      </c>
      <c r="F56" s="119" t="str">
        <f>IF($A56="","",SUMIFS('Ergebnis (detailliert)'!$I$17:$I$300,'Ergebnis (detailliert)'!$A$17:$A$300,'Ergebnis (aggregiert)'!$A56,'Ergebnis (detailliert)'!$B$17:$B$300,'Ergebnis (aggregiert)'!$C56))</f>
        <v/>
      </c>
      <c r="G56" s="118" t="str">
        <f>IF($A56="","",SUMIFS('Ergebnis (detailliert)'!$M$17:$M$1001,'Ergebnis (detailliert)'!$A$17:$A$1001,'Ergebnis (aggregiert)'!$A56,'Ergebnis (detailliert)'!$B$17:$B$1001,'Ergebnis (aggregiert)'!$C56))</f>
        <v/>
      </c>
      <c r="H56" s="120" t="str">
        <f>IF($A56="","",SUMIFS('Ergebnis (detailliert)'!$P$17:$P$1001,'Ergebnis (detailliert)'!$A$17:$A$1001,'Ergebnis (aggregiert)'!$A56,'Ergebnis (detailliert)'!$B$17:$B$1001,'Ergebnis (aggregiert)'!$C56))</f>
        <v/>
      </c>
      <c r="I56" s="121" t="str">
        <f>IF($A56="","",SUMIFS('Ergebnis (detailliert)'!$S$17:$S$1001,'Ergebnis (detailliert)'!$A$17:$A$1001,'Ergebnis (aggregiert)'!$A56,'Ergebnis (detailliert)'!$B$17:$B$1001,'Ergebnis (aggregiert)'!$C56))</f>
        <v/>
      </c>
      <c r="J56" s="96" t="str">
        <f>IFERROR(IF(ISBLANK(A56),"",IF(COUNTIF('Beladung des Speichers'!$A$17:$A$300,'Ergebnis (aggregiert)'!A56)=0,"Fehler: Reiter 'Beladung des Speichers' wurde für diesen Speicher nicht ausgefüllt",IF(COUNTIF('Entladung des Speichers'!$A$17:$A$300,'Ergebnis (aggregiert)'!A56)=0,"Fehler: Reiter 'Entladung des Speichers' wurde für diesen Speicher nicht ausgefüllt",IF(COUNTIF(Füllstände!$A$17:$A$300,'Ergebnis (aggregiert)'!A56)=0,"Fehler: Reiter 'Füllstände' wurde für diesen Speicher nicht ausgefüllt","")))),"Fehler: nicht alle Datenblätter für diesen Speicher wurden vollständig befüllt")</f>
        <v/>
      </c>
    </row>
    <row r="57" spans="1:10" x14ac:dyDescent="0.2">
      <c r="A57" s="116" t="str">
        <f>IF(Stammdaten!A57="","",Stammdaten!A57)</f>
        <v/>
      </c>
      <c r="B57" s="116" t="str">
        <f>IF(A57="","",VLOOKUP(A57,Stammdaten!A57:H340,6,FALSE))</f>
        <v/>
      </c>
      <c r="C57" s="117" t="str">
        <f>IF(A57="","","Beladung aus dem Netz der "&amp;Stammdaten!$F$3)</f>
        <v/>
      </c>
      <c r="D57" s="117" t="str">
        <f t="shared" si="2"/>
        <v/>
      </c>
      <c r="E57" s="118" t="str">
        <f>IF(A57="","",SUMIFS('Ergebnis (detailliert)'!$H$17:$H$300,'Ergebnis (detailliert)'!$A$17:$A$300,'Ergebnis (aggregiert)'!$A57,'Ergebnis (detailliert)'!$B$17:$B$300,'Ergebnis (aggregiert)'!$C57))</f>
        <v/>
      </c>
      <c r="F57" s="119" t="str">
        <f>IF($A57="","",SUMIFS('Ergebnis (detailliert)'!$I$17:$I$300,'Ergebnis (detailliert)'!$A$17:$A$300,'Ergebnis (aggregiert)'!$A57,'Ergebnis (detailliert)'!$B$17:$B$300,'Ergebnis (aggregiert)'!$C57))</f>
        <v/>
      </c>
      <c r="G57" s="118" t="str">
        <f>IF($A57="","",SUMIFS('Ergebnis (detailliert)'!$M$17:$M$1001,'Ergebnis (detailliert)'!$A$17:$A$1001,'Ergebnis (aggregiert)'!$A57,'Ergebnis (detailliert)'!$B$17:$B$1001,'Ergebnis (aggregiert)'!$C57))</f>
        <v/>
      </c>
      <c r="H57" s="120" t="str">
        <f>IF($A57="","",SUMIFS('Ergebnis (detailliert)'!$P$17:$P$1001,'Ergebnis (detailliert)'!$A$17:$A$1001,'Ergebnis (aggregiert)'!$A57,'Ergebnis (detailliert)'!$B$17:$B$1001,'Ergebnis (aggregiert)'!$C57))</f>
        <v/>
      </c>
      <c r="I57" s="121" t="str">
        <f>IF($A57="","",SUMIFS('Ergebnis (detailliert)'!$S$17:$S$1001,'Ergebnis (detailliert)'!$A$17:$A$1001,'Ergebnis (aggregiert)'!$A57,'Ergebnis (detailliert)'!$B$17:$B$1001,'Ergebnis (aggregiert)'!$C57))</f>
        <v/>
      </c>
      <c r="J57" s="96" t="str">
        <f>IFERROR(IF(ISBLANK(A57),"",IF(COUNTIF('Beladung des Speichers'!$A$17:$A$300,'Ergebnis (aggregiert)'!A57)=0,"Fehler: Reiter 'Beladung des Speichers' wurde für diesen Speicher nicht ausgefüllt",IF(COUNTIF('Entladung des Speichers'!$A$17:$A$300,'Ergebnis (aggregiert)'!A57)=0,"Fehler: Reiter 'Entladung des Speichers' wurde für diesen Speicher nicht ausgefüllt",IF(COUNTIF(Füllstände!$A$17:$A$300,'Ergebnis (aggregiert)'!A57)=0,"Fehler: Reiter 'Füllstände' wurde für diesen Speicher nicht ausgefüllt","")))),"Fehler: nicht alle Datenblätter für diesen Speicher wurden vollständig befüllt")</f>
        <v/>
      </c>
    </row>
    <row r="58" spans="1:10" x14ac:dyDescent="0.2">
      <c r="A58" s="116" t="str">
        <f>IF(Stammdaten!A58="","",Stammdaten!A58)</f>
        <v/>
      </c>
      <c r="B58" s="116" t="str">
        <f>IF(A58="","",VLOOKUP(A58,Stammdaten!A58:H341,6,FALSE))</f>
        <v/>
      </c>
      <c r="C58" s="117" t="str">
        <f>IF(A58="","","Beladung aus dem Netz der "&amp;Stammdaten!$F$3)</f>
        <v/>
      </c>
      <c r="D58" s="117" t="str">
        <f t="shared" si="2"/>
        <v/>
      </c>
      <c r="E58" s="118" t="str">
        <f>IF(A58="","",SUMIFS('Ergebnis (detailliert)'!$H$17:$H$300,'Ergebnis (detailliert)'!$A$17:$A$300,'Ergebnis (aggregiert)'!$A58,'Ergebnis (detailliert)'!$B$17:$B$300,'Ergebnis (aggregiert)'!$C58))</f>
        <v/>
      </c>
      <c r="F58" s="119" t="str">
        <f>IF($A58="","",SUMIFS('Ergebnis (detailliert)'!$I$17:$I$300,'Ergebnis (detailliert)'!$A$17:$A$300,'Ergebnis (aggregiert)'!$A58,'Ergebnis (detailliert)'!$B$17:$B$300,'Ergebnis (aggregiert)'!$C58))</f>
        <v/>
      </c>
      <c r="G58" s="118" t="str">
        <f>IF($A58="","",SUMIFS('Ergebnis (detailliert)'!$M$17:$M$1001,'Ergebnis (detailliert)'!$A$17:$A$1001,'Ergebnis (aggregiert)'!$A58,'Ergebnis (detailliert)'!$B$17:$B$1001,'Ergebnis (aggregiert)'!$C58))</f>
        <v/>
      </c>
      <c r="H58" s="120" t="str">
        <f>IF($A58="","",SUMIFS('Ergebnis (detailliert)'!$P$17:$P$1001,'Ergebnis (detailliert)'!$A$17:$A$1001,'Ergebnis (aggregiert)'!$A58,'Ergebnis (detailliert)'!$B$17:$B$1001,'Ergebnis (aggregiert)'!$C58))</f>
        <v/>
      </c>
      <c r="I58" s="121" t="str">
        <f>IF($A58="","",SUMIFS('Ergebnis (detailliert)'!$S$17:$S$1001,'Ergebnis (detailliert)'!$A$17:$A$1001,'Ergebnis (aggregiert)'!$A58,'Ergebnis (detailliert)'!$B$17:$B$1001,'Ergebnis (aggregiert)'!$C58))</f>
        <v/>
      </c>
      <c r="J58" s="96" t="str">
        <f>IFERROR(IF(ISBLANK(A58),"",IF(COUNTIF('Beladung des Speichers'!$A$17:$A$300,'Ergebnis (aggregiert)'!A58)=0,"Fehler: Reiter 'Beladung des Speichers' wurde für diesen Speicher nicht ausgefüllt",IF(COUNTIF('Entladung des Speichers'!$A$17:$A$300,'Ergebnis (aggregiert)'!A58)=0,"Fehler: Reiter 'Entladung des Speichers' wurde für diesen Speicher nicht ausgefüllt",IF(COUNTIF(Füllstände!$A$17:$A$300,'Ergebnis (aggregiert)'!A58)=0,"Fehler: Reiter 'Füllstände' wurde für diesen Speicher nicht ausgefüllt","")))),"Fehler: nicht alle Datenblätter für diesen Speicher wurden vollständig befüllt")</f>
        <v/>
      </c>
    </row>
    <row r="59" spans="1:10" x14ac:dyDescent="0.2">
      <c r="A59" s="116" t="str">
        <f>IF(Stammdaten!A59="","",Stammdaten!A59)</f>
        <v/>
      </c>
      <c r="B59" s="116" t="str">
        <f>IF(A59="","",VLOOKUP(A59,Stammdaten!A59:H342,6,FALSE))</f>
        <v/>
      </c>
      <c r="C59" s="117" t="str">
        <f>IF(A59="","","Beladung aus dem Netz der "&amp;Stammdaten!$F$3)</f>
        <v/>
      </c>
      <c r="D59" s="117" t="str">
        <f t="shared" si="2"/>
        <v/>
      </c>
      <c r="E59" s="118" t="str">
        <f>IF(A59="","",SUMIFS('Ergebnis (detailliert)'!$H$17:$H$300,'Ergebnis (detailliert)'!$A$17:$A$300,'Ergebnis (aggregiert)'!$A59,'Ergebnis (detailliert)'!$B$17:$B$300,'Ergebnis (aggregiert)'!$C59))</f>
        <v/>
      </c>
      <c r="F59" s="119" t="str">
        <f>IF($A59="","",SUMIFS('Ergebnis (detailliert)'!$I$17:$I$300,'Ergebnis (detailliert)'!$A$17:$A$300,'Ergebnis (aggregiert)'!$A59,'Ergebnis (detailliert)'!$B$17:$B$300,'Ergebnis (aggregiert)'!$C59))</f>
        <v/>
      </c>
      <c r="G59" s="118" t="str">
        <f>IF($A59="","",SUMIFS('Ergebnis (detailliert)'!$M$17:$M$1001,'Ergebnis (detailliert)'!$A$17:$A$1001,'Ergebnis (aggregiert)'!$A59,'Ergebnis (detailliert)'!$B$17:$B$1001,'Ergebnis (aggregiert)'!$C59))</f>
        <v/>
      </c>
      <c r="H59" s="120" t="str">
        <f>IF($A59="","",SUMIFS('Ergebnis (detailliert)'!$P$17:$P$1001,'Ergebnis (detailliert)'!$A$17:$A$1001,'Ergebnis (aggregiert)'!$A59,'Ergebnis (detailliert)'!$B$17:$B$1001,'Ergebnis (aggregiert)'!$C59))</f>
        <v/>
      </c>
      <c r="I59" s="121" t="str">
        <f>IF($A59="","",SUMIFS('Ergebnis (detailliert)'!$S$17:$S$1001,'Ergebnis (detailliert)'!$A$17:$A$1001,'Ergebnis (aggregiert)'!$A59,'Ergebnis (detailliert)'!$B$17:$B$1001,'Ergebnis (aggregiert)'!$C59))</f>
        <v/>
      </c>
      <c r="J59" s="96" t="str">
        <f>IFERROR(IF(ISBLANK(A59),"",IF(COUNTIF('Beladung des Speichers'!$A$17:$A$300,'Ergebnis (aggregiert)'!A59)=0,"Fehler: Reiter 'Beladung des Speichers' wurde für diesen Speicher nicht ausgefüllt",IF(COUNTIF('Entladung des Speichers'!$A$17:$A$300,'Ergebnis (aggregiert)'!A59)=0,"Fehler: Reiter 'Entladung des Speichers' wurde für diesen Speicher nicht ausgefüllt",IF(COUNTIF(Füllstände!$A$17:$A$300,'Ergebnis (aggregiert)'!A59)=0,"Fehler: Reiter 'Füllstände' wurde für diesen Speicher nicht ausgefüllt","")))),"Fehler: nicht alle Datenblätter für diesen Speicher wurden vollständig befüllt")</f>
        <v/>
      </c>
    </row>
    <row r="60" spans="1:10" x14ac:dyDescent="0.2">
      <c r="A60" s="116" t="str">
        <f>IF(Stammdaten!A60="","",Stammdaten!A60)</f>
        <v/>
      </c>
      <c r="B60" s="116" t="str">
        <f>IF(A60="","",VLOOKUP(A60,Stammdaten!A60:H343,6,FALSE))</f>
        <v/>
      </c>
      <c r="C60" s="117" t="str">
        <f>IF(A60="","","Beladung aus dem Netz der "&amp;Stammdaten!$F$3)</f>
        <v/>
      </c>
      <c r="D60" s="117" t="str">
        <f t="shared" si="2"/>
        <v/>
      </c>
      <c r="E60" s="118" t="str">
        <f>IF(A60="","",SUMIFS('Ergebnis (detailliert)'!$H$17:$H$300,'Ergebnis (detailliert)'!$A$17:$A$300,'Ergebnis (aggregiert)'!$A60,'Ergebnis (detailliert)'!$B$17:$B$300,'Ergebnis (aggregiert)'!$C60))</f>
        <v/>
      </c>
      <c r="F60" s="119" t="str">
        <f>IF($A60="","",SUMIFS('Ergebnis (detailliert)'!$I$17:$I$300,'Ergebnis (detailliert)'!$A$17:$A$300,'Ergebnis (aggregiert)'!$A60,'Ergebnis (detailliert)'!$B$17:$B$300,'Ergebnis (aggregiert)'!$C60))</f>
        <v/>
      </c>
      <c r="G60" s="118" t="str">
        <f>IF($A60="","",SUMIFS('Ergebnis (detailliert)'!$M$17:$M$1001,'Ergebnis (detailliert)'!$A$17:$A$1001,'Ergebnis (aggregiert)'!$A60,'Ergebnis (detailliert)'!$B$17:$B$1001,'Ergebnis (aggregiert)'!$C60))</f>
        <v/>
      </c>
      <c r="H60" s="120" t="str">
        <f>IF($A60="","",SUMIFS('Ergebnis (detailliert)'!$P$17:$P$1001,'Ergebnis (detailliert)'!$A$17:$A$1001,'Ergebnis (aggregiert)'!$A60,'Ergebnis (detailliert)'!$B$17:$B$1001,'Ergebnis (aggregiert)'!$C60))</f>
        <v/>
      </c>
      <c r="I60" s="121" t="str">
        <f>IF($A60="","",SUMIFS('Ergebnis (detailliert)'!$S$17:$S$1001,'Ergebnis (detailliert)'!$A$17:$A$1001,'Ergebnis (aggregiert)'!$A60,'Ergebnis (detailliert)'!$B$17:$B$1001,'Ergebnis (aggregiert)'!$C60))</f>
        <v/>
      </c>
      <c r="J60" s="96" t="str">
        <f>IFERROR(IF(ISBLANK(A60),"",IF(COUNTIF('Beladung des Speichers'!$A$17:$A$300,'Ergebnis (aggregiert)'!A60)=0,"Fehler: Reiter 'Beladung des Speichers' wurde für diesen Speicher nicht ausgefüllt",IF(COUNTIF('Entladung des Speichers'!$A$17:$A$300,'Ergebnis (aggregiert)'!A60)=0,"Fehler: Reiter 'Entladung des Speichers' wurde für diesen Speicher nicht ausgefüllt",IF(COUNTIF(Füllstände!$A$17:$A$300,'Ergebnis (aggregiert)'!A60)=0,"Fehler: Reiter 'Füllstände' wurde für diesen Speicher nicht ausgefüllt","")))),"Fehler: nicht alle Datenblätter für diesen Speicher wurden vollständig befüllt")</f>
        <v/>
      </c>
    </row>
    <row r="61" spans="1:10" x14ac:dyDescent="0.2">
      <c r="A61" s="116" t="str">
        <f>IF(Stammdaten!A61="","",Stammdaten!A61)</f>
        <v/>
      </c>
      <c r="B61" s="116" t="str">
        <f>IF(A61="","",VLOOKUP(A61,Stammdaten!A61:H344,6,FALSE))</f>
        <v/>
      </c>
      <c r="C61" s="117" t="str">
        <f>IF(A61="","","Beladung aus dem Netz der "&amp;Stammdaten!$F$3)</f>
        <v/>
      </c>
      <c r="D61" s="117" t="str">
        <f t="shared" si="2"/>
        <v/>
      </c>
      <c r="E61" s="118" t="str">
        <f>IF(A61="","",SUMIFS('Ergebnis (detailliert)'!$H$17:$H$300,'Ergebnis (detailliert)'!$A$17:$A$300,'Ergebnis (aggregiert)'!$A61,'Ergebnis (detailliert)'!$B$17:$B$300,'Ergebnis (aggregiert)'!$C61))</f>
        <v/>
      </c>
      <c r="F61" s="119" t="str">
        <f>IF($A61="","",SUMIFS('Ergebnis (detailliert)'!$I$17:$I$300,'Ergebnis (detailliert)'!$A$17:$A$300,'Ergebnis (aggregiert)'!$A61,'Ergebnis (detailliert)'!$B$17:$B$300,'Ergebnis (aggregiert)'!$C61))</f>
        <v/>
      </c>
      <c r="G61" s="118" t="str">
        <f>IF($A61="","",SUMIFS('Ergebnis (detailliert)'!$M$17:$M$1001,'Ergebnis (detailliert)'!$A$17:$A$1001,'Ergebnis (aggregiert)'!$A61,'Ergebnis (detailliert)'!$B$17:$B$1001,'Ergebnis (aggregiert)'!$C61))</f>
        <v/>
      </c>
      <c r="H61" s="120" t="str">
        <f>IF($A61="","",SUMIFS('Ergebnis (detailliert)'!$P$17:$P$1001,'Ergebnis (detailliert)'!$A$17:$A$1001,'Ergebnis (aggregiert)'!$A61,'Ergebnis (detailliert)'!$B$17:$B$1001,'Ergebnis (aggregiert)'!$C61))</f>
        <v/>
      </c>
      <c r="I61" s="121" t="str">
        <f>IF($A61="","",SUMIFS('Ergebnis (detailliert)'!$S$17:$S$1001,'Ergebnis (detailliert)'!$A$17:$A$1001,'Ergebnis (aggregiert)'!$A61,'Ergebnis (detailliert)'!$B$17:$B$1001,'Ergebnis (aggregiert)'!$C61))</f>
        <v/>
      </c>
      <c r="J61" s="96" t="str">
        <f>IFERROR(IF(ISBLANK(A61),"",IF(COUNTIF('Beladung des Speichers'!$A$17:$A$300,'Ergebnis (aggregiert)'!A61)=0,"Fehler: Reiter 'Beladung des Speichers' wurde für diesen Speicher nicht ausgefüllt",IF(COUNTIF('Entladung des Speichers'!$A$17:$A$300,'Ergebnis (aggregiert)'!A61)=0,"Fehler: Reiter 'Entladung des Speichers' wurde für diesen Speicher nicht ausgefüllt",IF(COUNTIF(Füllstände!$A$17:$A$300,'Ergebnis (aggregiert)'!A61)=0,"Fehler: Reiter 'Füllstände' wurde für diesen Speicher nicht ausgefüllt","")))),"Fehler: nicht alle Datenblätter für diesen Speicher wurden vollständig befüllt")</f>
        <v/>
      </c>
    </row>
    <row r="62" spans="1:10" x14ac:dyDescent="0.2">
      <c r="A62" s="116" t="str">
        <f>IF(Stammdaten!A62="","",Stammdaten!A62)</f>
        <v/>
      </c>
      <c r="B62" s="116" t="str">
        <f>IF(A62="","",VLOOKUP(A62,Stammdaten!A62:H345,6,FALSE))</f>
        <v/>
      </c>
      <c r="C62" s="117" t="str">
        <f>IF(A62="","","Beladung aus dem Netz der "&amp;Stammdaten!$F$3)</f>
        <v/>
      </c>
      <c r="D62" s="117" t="str">
        <f t="shared" si="2"/>
        <v/>
      </c>
      <c r="E62" s="118" t="str">
        <f>IF(A62="","",SUMIFS('Ergebnis (detailliert)'!$H$17:$H$300,'Ergebnis (detailliert)'!$A$17:$A$300,'Ergebnis (aggregiert)'!$A62,'Ergebnis (detailliert)'!$B$17:$B$300,'Ergebnis (aggregiert)'!$C62))</f>
        <v/>
      </c>
      <c r="F62" s="119" t="str">
        <f>IF($A62="","",SUMIFS('Ergebnis (detailliert)'!$I$17:$I$300,'Ergebnis (detailliert)'!$A$17:$A$300,'Ergebnis (aggregiert)'!$A62,'Ergebnis (detailliert)'!$B$17:$B$300,'Ergebnis (aggregiert)'!$C62))</f>
        <v/>
      </c>
      <c r="G62" s="118" t="str">
        <f>IF($A62="","",SUMIFS('Ergebnis (detailliert)'!$M$17:$M$1001,'Ergebnis (detailliert)'!$A$17:$A$1001,'Ergebnis (aggregiert)'!$A62,'Ergebnis (detailliert)'!$B$17:$B$1001,'Ergebnis (aggregiert)'!$C62))</f>
        <v/>
      </c>
      <c r="H62" s="120" t="str">
        <f>IF($A62="","",SUMIFS('Ergebnis (detailliert)'!$P$17:$P$1001,'Ergebnis (detailliert)'!$A$17:$A$1001,'Ergebnis (aggregiert)'!$A62,'Ergebnis (detailliert)'!$B$17:$B$1001,'Ergebnis (aggregiert)'!$C62))</f>
        <v/>
      </c>
      <c r="I62" s="121" t="str">
        <f>IF($A62="","",SUMIFS('Ergebnis (detailliert)'!$S$17:$S$1001,'Ergebnis (detailliert)'!$A$17:$A$1001,'Ergebnis (aggregiert)'!$A62,'Ergebnis (detailliert)'!$B$17:$B$1001,'Ergebnis (aggregiert)'!$C62))</f>
        <v/>
      </c>
      <c r="J62" s="96" t="str">
        <f>IFERROR(IF(ISBLANK(A62),"",IF(COUNTIF('Beladung des Speichers'!$A$17:$A$300,'Ergebnis (aggregiert)'!A62)=0,"Fehler: Reiter 'Beladung des Speichers' wurde für diesen Speicher nicht ausgefüllt",IF(COUNTIF('Entladung des Speichers'!$A$17:$A$300,'Ergebnis (aggregiert)'!A62)=0,"Fehler: Reiter 'Entladung des Speichers' wurde für diesen Speicher nicht ausgefüllt",IF(COUNTIF(Füllstände!$A$17:$A$300,'Ergebnis (aggregiert)'!A62)=0,"Fehler: Reiter 'Füllstände' wurde für diesen Speicher nicht ausgefüllt","")))),"Fehler: nicht alle Datenblätter für diesen Speicher wurden vollständig befüllt")</f>
        <v/>
      </c>
    </row>
    <row r="63" spans="1:10" x14ac:dyDescent="0.2">
      <c r="A63" s="116" t="str">
        <f>IF(Stammdaten!A63="","",Stammdaten!A63)</f>
        <v/>
      </c>
      <c r="B63" s="116" t="str">
        <f>IF(A63="","",VLOOKUP(A63,Stammdaten!A63:H346,6,FALSE))</f>
        <v/>
      </c>
      <c r="C63" s="117" t="str">
        <f>IF(A63="","","Beladung aus dem Netz der "&amp;Stammdaten!$F$3)</f>
        <v/>
      </c>
      <c r="D63" s="117" t="str">
        <f t="shared" si="2"/>
        <v/>
      </c>
      <c r="E63" s="118" t="str">
        <f>IF(A63="","",SUMIFS('Ergebnis (detailliert)'!$H$17:$H$300,'Ergebnis (detailliert)'!$A$17:$A$300,'Ergebnis (aggregiert)'!$A63,'Ergebnis (detailliert)'!$B$17:$B$300,'Ergebnis (aggregiert)'!$C63))</f>
        <v/>
      </c>
      <c r="F63" s="119" t="str">
        <f>IF($A63="","",SUMIFS('Ergebnis (detailliert)'!$I$17:$I$300,'Ergebnis (detailliert)'!$A$17:$A$300,'Ergebnis (aggregiert)'!$A63,'Ergebnis (detailliert)'!$B$17:$B$300,'Ergebnis (aggregiert)'!$C63))</f>
        <v/>
      </c>
      <c r="G63" s="118" t="str">
        <f>IF($A63="","",SUMIFS('Ergebnis (detailliert)'!$M$17:$M$1001,'Ergebnis (detailliert)'!$A$17:$A$1001,'Ergebnis (aggregiert)'!$A63,'Ergebnis (detailliert)'!$B$17:$B$1001,'Ergebnis (aggregiert)'!$C63))</f>
        <v/>
      </c>
      <c r="H63" s="120" t="str">
        <f>IF($A63="","",SUMIFS('Ergebnis (detailliert)'!$P$17:$P$1001,'Ergebnis (detailliert)'!$A$17:$A$1001,'Ergebnis (aggregiert)'!$A63,'Ergebnis (detailliert)'!$B$17:$B$1001,'Ergebnis (aggregiert)'!$C63))</f>
        <v/>
      </c>
      <c r="I63" s="121" t="str">
        <f>IF($A63="","",SUMIFS('Ergebnis (detailliert)'!$S$17:$S$1001,'Ergebnis (detailliert)'!$A$17:$A$1001,'Ergebnis (aggregiert)'!$A63,'Ergebnis (detailliert)'!$B$17:$B$1001,'Ergebnis (aggregiert)'!$C63))</f>
        <v/>
      </c>
      <c r="J63" s="96" t="str">
        <f>IFERROR(IF(ISBLANK(A63),"",IF(COUNTIF('Beladung des Speichers'!$A$17:$A$300,'Ergebnis (aggregiert)'!A63)=0,"Fehler: Reiter 'Beladung des Speichers' wurde für diesen Speicher nicht ausgefüllt",IF(COUNTIF('Entladung des Speichers'!$A$17:$A$300,'Ergebnis (aggregiert)'!A63)=0,"Fehler: Reiter 'Entladung des Speichers' wurde für diesen Speicher nicht ausgefüllt",IF(COUNTIF(Füllstände!$A$17:$A$300,'Ergebnis (aggregiert)'!A63)=0,"Fehler: Reiter 'Füllstände' wurde für diesen Speicher nicht ausgefüllt","")))),"Fehler: nicht alle Datenblätter für diesen Speicher wurden vollständig befüllt")</f>
        <v/>
      </c>
    </row>
    <row r="64" spans="1:10" x14ac:dyDescent="0.2">
      <c r="A64" s="116" t="str">
        <f>IF(Stammdaten!A64="","",Stammdaten!A64)</f>
        <v/>
      </c>
      <c r="B64" s="116" t="str">
        <f>IF(A64="","",VLOOKUP(A64,Stammdaten!A64:H347,6,FALSE))</f>
        <v/>
      </c>
      <c r="C64" s="117" t="str">
        <f>IF(A64="","","Beladung aus dem Netz der "&amp;Stammdaten!$F$3)</f>
        <v/>
      </c>
      <c r="D64" s="117" t="str">
        <f t="shared" si="2"/>
        <v/>
      </c>
      <c r="E64" s="118" t="str">
        <f>IF(A64="","",SUMIFS('Ergebnis (detailliert)'!$H$17:$H$300,'Ergebnis (detailliert)'!$A$17:$A$300,'Ergebnis (aggregiert)'!$A64,'Ergebnis (detailliert)'!$B$17:$B$300,'Ergebnis (aggregiert)'!$C64))</f>
        <v/>
      </c>
      <c r="F64" s="119" t="str">
        <f>IF($A64="","",SUMIFS('Ergebnis (detailliert)'!$I$17:$I$300,'Ergebnis (detailliert)'!$A$17:$A$300,'Ergebnis (aggregiert)'!$A64,'Ergebnis (detailliert)'!$B$17:$B$300,'Ergebnis (aggregiert)'!$C64))</f>
        <v/>
      </c>
      <c r="G64" s="118" t="str">
        <f>IF($A64="","",SUMIFS('Ergebnis (detailliert)'!$M$17:$M$1001,'Ergebnis (detailliert)'!$A$17:$A$1001,'Ergebnis (aggregiert)'!$A64,'Ergebnis (detailliert)'!$B$17:$B$1001,'Ergebnis (aggregiert)'!$C64))</f>
        <v/>
      </c>
      <c r="H64" s="120" t="str">
        <f>IF($A64="","",SUMIFS('Ergebnis (detailliert)'!$P$17:$P$1001,'Ergebnis (detailliert)'!$A$17:$A$1001,'Ergebnis (aggregiert)'!$A64,'Ergebnis (detailliert)'!$B$17:$B$1001,'Ergebnis (aggregiert)'!$C64))</f>
        <v/>
      </c>
      <c r="I64" s="121" t="str">
        <f>IF($A64="","",SUMIFS('Ergebnis (detailliert)'!$S$17:$S$1001,'Ergebnis (detailliert)'!$A$17:$A$1001,'Ergebnis (aggregiert)'!$A64,'Ergebnis (detailliert)'!$B$17:$B$1001,'Ergebnis (aggregiert)'!$C64))</f>
        <v/>
      </c>
      <c r="J64" s="96" t="str">
        <f>IFERROR(IF(ISBLANK(A64),"",IF(COUNTIF('Beladung des Speichers'!$A$17:$A$300,'Ergebnis (aggregiert)'!A64)=0,"Fehler: Reiter 'Beladung des Speichers' wurde für diesen Speicher nicht ausgefüllt",IF(COUNTIF('Entladung des Speichers'!$A$17:$A$300,'Ergebnis (aggregiert)'!A64)=0,"Fehler: Reiter 'Entladung des Speichers' wurde für diesen Speicher nicht ausgefüllt",IF(COUNTIF(Füllstände!$A$17:$A$300,'Ergebnis (aggregiert)'!A64)=0,"Fehler: Reiter 'Füllstände' wurde für diesen Speicher nicht ausgefüllt","")))),"Fehler: nicht alle Datenblätter für diesen Speicher wurden vollständig befüllt")</f>
        <v/>
      </c>
    </row>
    <row r="65" spans="1:10" x14ac:dyDescent="0.2">
      <c r="A65" s="116" t="str">
        <f>IF(Stammdaten!A65="","",Stammdaten!A65)</f>
        <v/>
      </c>
      <c r="B65" s="116" t="str">
        <f>IF(A65="","",VLOOKUP(A65,Stammdaten!A65:H348,6,FALSE))</f>
        <v/>
      </c>
      <c r="C65" s="117" t="str">
        <f>IF(A65="","","Beladung aus dem Netz der "&amp;Stammdaten!$F$3)</f>
        <v/>
      </c>
      <c r="D65" s="117" t="str">
        <f t="shared" si="2"/>
        <v/>
      </c>
      <c r="E65" s="118" t="str">
        <f>IF(A65="","",SUMIFS('Ergebnis (detailliert)'!$H$17:$H$300,'Ergebnis (detailliert)'!$A$17:$A$300,'Ergebnis (aggregiert)'!$A65,'Ergebnis (detailliert)'!$B$17:$B$300,'Ergebnis (aggregiert)'!$C65))</f>
        <v/>
      </c>
      <c r="F65" s="119" t="str">
        <f>IF($A65="","",SUMIFS('Ergebnis (detailliert)'!$I$17:$I$300,'Ergebnis (detailliert)'!$A$17:$A$300,'Ergebnis (aggregiert)'!$A65,'Ergebnis (detailliert)'!$B$17:$B$300,'Ergebnis (aggregiert)'!$C65))</f>
        <v/>
      </c>
      <c r="G65" s="118" t="str">
        <f>IF($A65="","",SUMIFS('Ergebnis (detailliert)'!$M$17:$M$1001,'Ergebnis (detailliert)'!$A$17:$A$1001,'Ergebnis (aggregiert)'!$A65,'Ergebnis (detailliert)'!$B$17:$B$1001,'Ergebnis (aggregiert)'!$C65))</f>
        <v/>
      </c>
      <c r="H65" s="120" t="str">
        <f>IF($A65="","",SUMIFS('Ergebnis (detailliert)'!$P$17:$P$1001,'Ergebnis (detailliert)'!$A$17:$A$1001,'Ergebnis (aggregiert)'!$A65,'Ergebnis (detailliert)'!$B$17:$B$1001,'Ergebnis (aggregiert)'!$C65))</f>
        <v/>
      </c>
      <c r="I65" s="121" t="str">
        <f>IF($A65="","",SUMIFS('Ergebnis (detailliert)'!$S$17:$S$1001,'Ergebnis (detailliert)'!$A$17:$A$1001,'Ergebnis (aggregiert)'!$A65,'Ergebnis (detailliert)'!$B$17:$B$1001,'Ergebnis (aggregiert)'!$C65))</f>
        <v/>
      </c>
      <c r="J65" s="96" t="str">
        <f>IFERROR(IF(ISBLANK(A65),"",IF(COUNTIF('Beladung des Speichers'!$A$17:$A$300,'Ergebnis (aggregiert)'!A65)=0,"Fehler: Reiter 'Beladung des Speichers' wurde für diesen Speicher nicht ausgefüllt",IF(COUNTIF('Entladung des Speichers'!$A$17:$A$300,'Ergebnis (aggregiert)'!A65)=0,"Fehler: Reiter 'Entladung des Speichers' wurde für diesen Speicher nicht ausgefüllt",IF(COUNTIF(Füllstände!$A$17:$A$300,'Ergebnis (aggregiert)'!A65)=0,"Fehler: Reiter 'Füllstände' wurde für diesen Speicher nicht ausgefüllt","")))),"Fehler: nicht alle Datenblätter für diesen Speicher wurden vollständig befüllt")</f>
        <v/>
      </c>
    </row>
    <row r="66" spans="1:10" x14ac:dyDescent="0.2">
      <c r="A66" s="116" t="str">
        <f>IF(Stammdaten!A66="","",Stammdaten!A66)</f>
        <v/>
      </c>
      <c r="B66" s="116" t="str">
        <f>IF(A66="","",VLOOKUP(A66,Stammdaten!A66:H349,6,FALSE))</f>
        <v/>
      </c>
      <c r="C66" s="117" t="str">
        <f>IF(A66="","","Beladung aus dem Netz der "&amp;Stammdaten!$F$3)</f>
        <v/>
      </c>
      <c r="D66" s="117" t="str">
        <f t="shared" si="2"/>
        <v/>
      </c>
      <c r="E66" s="118" t="str">
        <f>IF(A66="","",SUMIFS('Ergebnis (detailliert)'!$H$17:$H$300,'Ergebnis (detailliert)'!$A$17:$A$300,'Ergebnis (aggregiert)'!$A66,'Ergebnis (detailliert)'!$B$17:$B$300,'Ergebnis (aggregiert)'!$C66))</f>
        <v/>
      </c>
      <c r="F66" s="119" t="str">
        <f>IF($A66="","",SUMIFS('Ergebnis (detailliert)'!$I$17:$I$300,'Ergebnis (detailliert)'!$A$17:$A$300,'Ergebnis (aggregiert)'!$A66,'Ergebnis (detailliert)'!$B$17:$B$300,'Ergebnis (aggregiert)'!$C66))</f>
        <v/>
      </c>
      <c r="G66" s="118" t="str">
        <f>IF($A66="","",SUMIFS('Ergebnis (detailliert)'!$M$17:$M$1001,'Ergebnis (detailliert)'!$A$17:$A$1001,'Ergebnis (aggregiert)'!$A66,'Ergebnis (detailliert)'!$B$17:$B$1001,'Ergebnis (aggregiert)'!$C66))</f>
        <v/>
      </c>
      <c r="H66" s="120" t="str">
        <f>IF($A66="","",SUMIFS('Ergebnis (detailliert)'!$P$17:$P$1001,'Ergebnis (detailliert)'!$A$17:$A$1001,'Ergebnis (aggregiert)'!$A66,'Ergebnis (detailliert)'!$B$17:$B$1001,'Ergebnis (aggregiert)'!$C66))</f>
        <v/>
      </c>
      <c r="I66" s="121" t="str">
        <f>IF($A66="","",SUMIFS('Ergebnis (detailliert)'!$S$17:$S$1001,'Ergebnis (detailliert)'!$A$17:$A$1001,'Ergebnis (aggregiert)'!$A66,'Ergebnis (detailliert)'!$B$17:$B$1001,'Ergebnis (aggregiert)'!$C66))</f>
        <v/>
      </c>
      <c r="J66" s="96" t="str">
        <f>IFERROR(IF(ISBLANK(A66),"",IF(COUNTIF('Beladung des Speichers'!$A$17:$A$300,'Ergebnis (aggregiert)'!A66)=0,"Fehler: Reiter 'Beladung des Speichers' wurde für diesen Speicher nicht ausgefüllt",IF(COUNTIF('Entladung des Speichers'!$A$17:$A$300,'Ergebnis (aggregiert)'!A66)=0,"Fehler: Reiter 'Entladung des Speichers' wurde für diesen Speicher nicht ausgefüllt",IF(COUNTIF(Füllstände!$A$17:$A$300,'Ergebnis (aggregiert)'!A66)=0,"Fehler: Reiter 'Füllstände' wurde für diesen Speicher nicht ausgefüllt","")))),"Fehler: nicht alle Datenblätter für diesen Speicher wurden vollständig befüllt")</f>
        <v/>
      </c>
    </row>
    <row r="67" spans="1:10" x14ac:dyDescent="0.2">
      <c r="A67" s="116" t="str">
        <f>IF(Stammdaten!A67="","",Stammdaten!A67)</f>
        <v/>
      </c>
      <c r="B67" s="116" t="str">
        <f>IF(A67="","",VLOOKUP(A67,Stammdaten!A67:H350,6,FALSE))</f>
        <v/>
      </c>
      <c r="C67" s="117" t="str">
        <f>IF(A67="","","Beladung aus dem Netz der "&amp;Stammdaten!$F$3)</f>
        <v/>
      </c>
      <c r="D67" s="117" t="str">
        <f t="shared" si="2"/>
        <v/>
      </c>
      <c r="E67" s="118" t="str">
        <f>IF(A67="","",SUMIFS('Ergebnis (detailliert)'!$H$17:$H$300,'Ergebnis (detailliert)'!$A$17:$A$300,'Ergebnis (aggregiert)'!$A67,'Ergebnis (detailliert)'!$B$17:$B$300,'Ergebnis (aggregiert)'!$C67))</f>
        <v/>
      </c>
      <c r="F67" s="119" t="str">
        <f>IF($A67="","",SUMIFS('Ergebnis (detailliert)'!$I$17:$I$300,'Ergebnis (detailliert)'!$A$17:$A$300,'Ergebnis (aggregiert)'!$A67,'Ergebnis (detailliert)'!$B$17:$B$300,'Ergebnis (aggregiert)'!$C67))</f>
        <v/>
      </c>
      <c r="G67" s="118" t="str">
        <f>IF($A67="","",SUMIFS('Ergebnis (detailliert)'!$M$17:$M$1001,'Ergebnis (detailliert)'!$A$17:$A$1001,'Ergebnis (aggregiert)'!$A67,'Ergebnis (detailliert)'!$B$17:$B$1001,'Ergebnis (aggregiert)'!$C67))</f>
        <v/>
      </c>
      <c r="H67" s="120" t="str">
        <f>IF($A67="","",SUMIFS('Ergebnis (detailliert)'!$P$17:$P$1001,'Ergebnis (detailliert)'!$A$17:$A$1001,'Ergebnis (aggregiert)'!$A67,'Ergebnis (detailliert)'!$B$17:$B$1001,'Ergebnis (aggregiert)'!$C67))</f>
        <v/>
      </c>
      <c r="I67" s="121" t="str">
        <f>IF($A67="","",SUMIFS('Ergebnis (detailliert)'!$S$17:$S$1001,'Ergebnis (detailliert)'!$A$17:$A$1001,'Ergebnis (aggregiert)'!$A67,'Ergebnis (detailliert)'!$B$17:$B$1001,'Ergebnis (aggregiert)'!$C67))</f>
        <v/>
      </c>
      <c r="J67" s="96" t="str">
        <f>IFERROR(IF(ISBLANK(A67),"",IF(COUNTIF('Beladung des Speichers'!$A$17:$A$300,'Ergebnis (aggregiert)'!A67)=0,"Fehler: Reiter 'Beladung des Speichers' wurde für diesen Speicher nicht ausgefüllt",IF(COUNTIF('Entladung des Speichers'!$A$17:$A$300,'Ergebnis (aggregiert)'!A67)=0,"Fehler: Reiter 'Entladung des Speichers' wurde für diesen Speicher nicht ausgefüllt",IF(COUNTIF(Füllstände!$A$17:$A$300,'Ergebnis (aggregiert)'!A67)=0,"Fehler: Reiter 'Füllstände' wurde für diesen Speicher nicht ausgefüllt","")))),"Fehler: nicht alle Datenblätter für diesen Speicher wurden vollständig befüllt")</f>
        <v/>
      </c>
    </row>
    <row r="68" spans="1:10" x14ac:dyDescent="0.2">
      <c r="A68" s="116" t="str">
        <f>IF(Stammdaten!A68="","",Stammdaten!A68)</f>
        <v/>
      </c>
      <c r="B68" s="116" t="str">
        <f>IF(A68="","",VLOOKUP(A68,Stammdaten!A68:H351,6,FALSE))</f>
        <v/>
      </c>
      <c r="C68" s="117" t="str">
        <f>IF(A68="","","Beladung aus dem Netz der "&amp;Stammdaten!$F$3)</f>
        <v/>
      </c>
      <c r="D68" s="117" t="str">
        <f t="shared" si="2"/>
        <v/>
      </c>
      <c r="E68" s="118" t="str">
        <f>IF(A68="","",SUMIFS('Ergebnis (detailliert)'!$H$17:$H$300,'Ergebnis (detailliert)'!$A$17:$A$300,'Ergebnis (aggregiert)'!$A68,'Ergebnis (detailliert)'!$B$17:$B$300,'Ergebnis (aggregiert)'!$C68))</f>
        <v/>
      </c>
      <c r="F68" s="119" t="str">
        <f>IF($A68="","",SUMIFS('Ergebnis (detailliert)'!$I$17:$I$300,'Ergebnis (detailliert)'!$A$17:$A$300,'Ergebnis (aggregiert)'!$A68,'Ergebnis (detailliert)'!$B$17:$B$300,'Ergebnis (aggregiert)'!$C68))</f>
        <v/>
      </c>
      <c r="G68" s="118" t="str">
        <f>IF($A68="","",SUMIFS('Ergebnis (detailliert)'!$M$17:$M$1001,'Ergebnis (detailliert)'!$A$17:$A$1001,'Ergebnis (aggregiert)'!$A68,'Ergebnis (detailliert)'!$B$17:$B$1001,'Ergebnis (aggregiert)'!$C68))</f>
        <v/>
      </c>
      <c r="H68" s="120" t="str">
        <f>IF($A68="","",SUMIFS('Ergebnis (detailliert)'!$P$17:$P$1001,'Ergebnis (detailliert)'!$A$17:$A$1001,'Ergebnis (aggregiert)'!$A68,'Ergebnis (detailliert)'!$B$17:$B$1001,'Ergebnis (aggregiert)'!$C68))</f>
        <v/>
      </c>
      <c r="I68" s="121" t="str">
        <f>IF($A68="","",SUMIFS('Ergebnis (detailliert)'!$S$17:$S$1001,'Ergebnis (detailliert)'!$A$17:$A$1001,'Ergebnis (aggregiert)'!$A68,'Ergebnis (detailliert)'!$B$17:$B$1001,'Ergebnis (aggregiert)'!$C68))</f>
        <v/>
      </c>
      <c r="J68" s="96" t="str">
        <f>IFERROR(IF(ISBLANK(A68),"",IF(COUNTIF('Beladung des Speichers'!$A$17:$A$300,'Ergebnis (aggregiert)'!A68)=0,"Fehler: Reiter 'Beladung des Speichers' wurde für diesen Speicher nicht ausgefüllt",IF(COUNTIF('Entladung des Speichers'!$A$17:$A$300,'Ergebnis (aggregiert)'!A68)=0,"Fehler: Reiter 'Entladung des Speichers' wurde für diesen Speicher nicht ausgefüllt",IF(COUNTIF(Füllstände!$A$17:$A$300,'Ergebnis (aggregiert)'!A68)=0,"Fehler: Reiter 'Füllstände' wurde für diesen Speicher nicht ausgefüllt","")))),"Fehler: nicht alle Datenblätter für diesen Speicher wurden vollständig befüllt")</f>
        <v/>
      </c>
    </row>
    <row r="69" spans="1:10" x14ac:dyDescent="0.2">
      <c r="A69" s="116" t="str">
        <f>IF(Stammdaten!A69="","",Stammdaten!A69)</f>
        <v/>
      </c>
      <c r="B69" s="116" t="str">
        <f>IF(A69="","",VLOOKUP(A69,Stammdaten!A69:H352,6,FALSE))</f>
        <v/>
      </c>
      <c r="C69" s="117" t="str">
        <f>IF(A69="","","Beladung aus dem Netz der "&amp;Stammdaten!$F$3)</f>
        <v/>
      </c>
      <c r="D69" s="117" t="str">
        <f t="shared" si="2"/>
        <v/>
      </c>
      <c r="E69" s="118" t="str">
        <f>IF(A69="","",SUMIFS('Ergebnis (detailliert)'!$H$17:$H$300,'Ergebnis (detailliert)'!$A$17:$A$300,'Ergebnis (aggregiert)'!$A69,'Ergebnis (detailliert)'!$B$17:$B$300,'Ergebnis (aggregiert)'!$C69))</f>
        <v/>
      </c>
      <c r="F69" s="119" t="str">
        <f>IF($A69="","",SUMIFS('Ergebnis (detailliert)'!$I$17:$I$300,'Ergebnis (detailliert)'!$A$17:$A$300,'Ergebnis (aggregiert)'!$A69,'Ergebnis (detailliert)'!$B$17:$B$300,'Ergebnis (aggregiert)'!$C69))</f>
        <v/>
      </c>
      <c r="G69" s="118" t="str">
        <f>IF($A69="","",SUMIFS('Ergebnis (detailliert)'!$M$17:$M$1001,'Ergebnis (detailliert)'!$A$17:$A$1001,'Ergebnis (aggregiert)'!$A69,'Ergebnis (detailliert)'!$B$17:$B$1001,'Ergebnis (aggregiert)'!$C69))</f>
        <v/>
      </c>
      <c r="H69" s="120" t="str">
        <f>IF($A69="","",SUMIFS('Ergebnis (detailliert)'!$P$17:$P$1001,'Ergebnis (detailliert)'!$A$17:$A$1001,'Ergebnis (aggregiert)'!$A69,'Ergebnis (detailliert)'!$B$17:$B$1001,'Ergebnis (aggregiert)'!$C69))</f>
        <v/>
      </c>
      <c r="I69" s="121" t="str">
        <f>IF($A69="","",SUMIFS('Ergebnis (detailliert)'!$S$17:$S$1001,'Ergebnis (detailliert)'!$A$17:$A$1001,'Ergebnis (aggregiert)'!$A69,'Ergebnis (detailliert)'!$B$17:$B$1001,'Ergebnis (aggregiert)'!$C69))</f>
        <v/>
      </c>
      <c r="J69" s="96" t="str">
        <f>IFERROR(IF(ISBLANK(A69),"",IF(COUNTIF('Beladung des Speichers'!$A$17:$A$300,'Ergebnis (aggregiert)'!A69)=0,"Fehler: Reiter 'Beladung des Speichers' wurde für diesen Speicher nicht ausgefüllt",IF(COUNTIF('Entladung des Speichers'!$A$17:$A$300,'Ergebnis (aggregiert)'!A69)=0,"Fehler: Reiter 'Entladung des Speichers' wurde für diesen Speicher nicht ausgefüllt",IF(COUNTIF(Füllstände!$A$17:$A$300,'Ergebnis (aggregiert)'!A69)=0,"Fehler: Reiter 'Füllstände' wurde für diesen Speicher nicht ausgefüllt","")))),"Fehler: nicht alle Datenblätter für diesen Speicher wurden vollständig befüllt")</f>
        <v/>
      </c>
    </row>
    <row r="70" spans="1:10" x14ac:dyDescent="0.2">
      <c r="A70" s="116" t="str">
        <f>IF(Stammdaten!A70="","",Stammdaten!A70)</f>
        <v/>
      </c>
      <c r="B70" s="116" t="str">
        <f>IF(A70="","",VLOOKUP(A70,Stammdaten!A70:H353,6,FALSE))</f>
        <v/>
      </c>
      <c r="C70" s="117" t="str">
        <f>IF(A70="","","Beladung aus dem Netz der "&amp;Stammdaten!$F$3)</f>
        <v/>
      </c>
      <c r="D70" s="117" t="str">
        <f t="shared" si="2"/>
        <v/>
      </c>
      <c r="E70" s="118" t="str">
        <f>IF(A70="","",SUMIFS('Ergebnis (detailliert)'!$H$17:$H$300,'Ergebnis (detailliert)'!$A$17:$A$300,'Ergebnis (aggregiert)'!$A70,'Ergebnis (detailliert)'!$B$17:$B$300,'Ergebnis (aggregiert)'!$C70))</f>
        <v/>
      </c>
      <c r="F70" s="119" t="str">
        <f>IF($A70="","",SUMIFS('Ergebnis (detailliert)'!$I$17:$I$300,'Ergebnis (detailliert)'!$A$17:$A$300,'Ergebnis (aggregiert)'!$A70,'Ergebnis (detailliert)'!$B$17:$B$300,'Ergebnis (aggregiert)'!$C70))</f>
        <v/>
      </c>
      <c r="G70" s="118" t="str">
        <f>IF($A70="","",SUMIFS('Ergebnis (detailliert)'!$M$17:$M$1001,'Ergebnis (detailliert)'!$A$17:$A$1001,'Ergebnis (aggregiert)'!$A70,'Ergebnis (detailliert)'!$B$17:$B$1001,'Ergebnis (aggregiert)'!$C70))</f>
        <v/>
      </c>
      <c r="H70" s="120" t="str">
        <f>IF($A70="","",SUMIFS('Ergebnis (detailliert)'!$P$17:$P$1001,'Ergebnis (detailliert)'!$A$17:$A$1001,'Ergebnis (aggregiert)'!$A70,'Ergebnis (detailliert)'!$B$17:$B$1001,'Ergebnis (aggregiert)'!$C70))</f>
        <v/>
      </c>
      <c r="I70" s="121" t="str">
        <f>IF($A70="","",SUMIFS('Ergebnis (detailliert)'!$S$17:$S$1001,'Ergebnis (detailliert)'!$A$17:$A$1001,'Ergebnis (aggregiert)'!$A70,'Ergebnis (detailliert)'!$B$17:$B$1001,'Ergebnis (aggregiert)'!$C70))</f>
        <v/>
      </c>
      <c r="J70" s="96" t="str">
        <f>IFERROR(IF(ISBLANK(A70),"",IF(COUNTIF('Beladung des Speichers'!$A$17:$A$300,'Ergebnis (aggregiert)'!A70)=0,"Fehler: Reiter 'Beladung des Speichers' wurde für diesen Speicher nicht ausgefüllt",IF(COUNTIF('Entladung des Speichers'!$A$17:$A$300,'Ergebnis (aggregiert)'!A70)=0,"Fehler: Reiter 'Entladung des Speichers' wurde für diesen Speicher nicht ausgefüllt",IF(COUNTIF(Füllstände!$A$17:$A$300,'Ergebnis (aggregiert)'!A70)=0,"Fehler: Reiter 'Füllstände' wurde für diesen Speicher nicht ausgefüllt","")))),"Fehler: nicht alle Datenblätter für diesen Speicher wurden vollständig befüllt")</f>
        <v/>
      </c>
    </row>
    <row r="71" spans="1:10" x14ac:dyDescent="0.2">
      <c r="A71" s="116" t="str">
        <f>IF(Stammdaten!A71="","",Stammdaten!A71)</f>
        <v/>
      </c>
      <c r="B71" s="116" t="str">
        <f>IF(A71="","",VLOOKUP(A71,Stammdaten!A71:H354,6,FALSE))</f>
        <v/>
      </c>
      <c r="C71" s="117" t="str">
        <f>IF(A71="","","Beladung aus dem Netz der "&amp;Stammdaten!$F$3)</f>
        <v/>
      </c>
      <c r="D71" s="117" t="str">
        <f t="shared" si="2"/>
        <v/>
      </c>
      <c r="E71" s="118" t="str">
        <f>IF(A71="","",SUMIFS('Ergebnis (detailliert)'!$H$17:$H$300,'Ergebnis (detailliert)'!$A$17:$A$300,'Ergebnis (aggregiert)'!$A71,'Ergebnis (detailliert)'!$B$17:$B$300,'Ergebnis (aggregiert)'!$C71))</f>
        <v/>
      </c>
      <c r="F71" s="119" t="str">
        <f>IF($A71="","",SUMIFS('Ergebnis (detailliert)'!$I$17:$I$300,'Ergebnis (detailliert)'!$A$17:$A$300,'Ergebnis (aggregiert)'!$A71,'Ergebnis (detailliert)'!$B$17:$B$300,'Ergebnis (aggregiert)'!$C71))</f>
        <v/>
      </c>
      <c r="G71" s="118" t="str">
        <f>IF($A71="","",SUMIFS('Ergebnis (detailliert)'!$M$17:$M$1001,'Ergebnis (detailliert)'!$A$17:$A$1001,'Ergebnis (aggregiert)'!$A71,'Ergebnis (detailliert)'!$B$17:$B$1001,'Ergebnis (aggregiert)'!$C71))</f>
        <v/>
      </c>
      <c r="H71" s="120" t="str">
        <f>IF($A71="","",SUMIFS('Ergebnis (detailliert)'!$P$17:$P$1001,'Ergebnis (detailliert)'!$A$17:$A$1001,'Ergebnis (aggregiert)'!$A71,'Ergebnis (detailliert)'!$B$17:$B$1001,'Ergebnis (aggregiert)'!$C71))</f>
        <v/>
      </c>
      <c r="I71" s="121" t="str">
        <f>IF($A71="","",SUMIFS('Ergebnis (detailliert)'!$S$17:$S$1001,'Ergebnis (detailliert)'!$A$17:$A$1001,'Ergebnis (aggregiert)'!$A71,'Ergebnis (detailliert)'!$B$17:$B$1001,'Ergebnis (aggregiert)'!$C71))</f>
        <v/>
      </c>
      <c r="J71" s="96" t="str">
        <f>IFERROR(IF(ISBLANK(A71),"",IF(COUNTIF('Beladung des Speichers'!$A$17:$A$300,'Ergebnis (aggregiert)'!A71)=0,"Fehler: Reiter 'Beladung des Speichers' wurde für diesen Speicher nicht ausgefüllt",IF(COUNTIF('Entladung des Speichers'!$A$17:$A$300,'Ergebnis (aggregiert)'!A71)=0,"Fehler: Reiter 'Entladung des Speichers' wurde für diesen Speicher nicht ausgefüllt",IF(COUNTIF(Füllstände!$A$17:$A$300,'Ergebnis (aggregiert)'!A71)=0,"Fehler: Reiter 'Füllstände' wurde für diesen Speicher nicht ausgefüllt","")))),"Fehler: nicht alle Datenblätter für diesen Speicher wurden vollständig befüllt")</f>
        <v/>
      </c>
    </row>
    <row r="72" spans="1:10" x14ac:dyDescent="0.2">
      <c r="A72" s="116" t="str">
        <f>IF(Stammdaten!A72="","",Stammdaten!A72)</f>
        <v/>
      </c>
      <c r="B72" s="116" t="str">
        <f>IF(A72="","",VLOOKUP(A72,Stammdaten!A72:H355,6,FALSE))</f>
        <v/>
      </c>
      <c r="C72" s="117" t="str">
        <f>IF(A72="","","Beladung aus dem Netz der "&amp;Stammdaten!$F$3)</f>
        <v/>
      </c>
      <c r="D72" s="117" t="str">
        <f t="shared" si="2"/>
        <v/>
      </c>
      <c r="E72" s="118" t="str">
        <f>IF(A72="","",SUMIFS('Ergebnis (detailliert)'!$H$17:$H$300,'Ergebnis (detailliert)'!$A$17:$A$300,'Ergebnis (aggregiert)'!$A72,'Ergebnis (detailliert)'!$B$17:$B$300,'Ergebnis (aggregiert)'!$C72))</f>
        <v/>
      </c>
      <c r="F72" s="119" t="str">
        <f>IF($A72="","",SUMIFS('Ergebnis (detailliert)'!$I$17:$I$300,'Ergebnis (detailliert)'!$A$17:$A$300,'Ergebnis (aggregiert)'!$A72,'Ergebnis (detailliert)'!$B$17:$B$300,'Ergebnis (aggregiert)'!$C72))</f>
        <v/>
      </c>
      <c r="G72" s="118" t="str">
        <f>IF($A72="","",SUMIFS('Ergebnis (detailliert)'!$M$17:$M$1001,'Ergebnis (detailliert)'!$A$17:$A$1001,'Ergebnis (aggregiert)'!$A72,'Ergebnis (detailliert)'!$B$17:$B$1001,'Ergebnis (aggregiert)'!$C72))</f>
        <v/>
      </c>
      <c r="H72" s="120" t="str">
        <f>IF($A72="","",SUMIFS('Ergebnis (detailliert)'!$P$17:$P$1001,'Ergebnis (detailliert)'!$A$17:$A$1001,'Ergebnis (aggregiert)'!$A72,'Ergebnis (detailliert)'!$B$17:$B$1001,'Ergebnis (aggregiert)'!$C72))</f>
        <v/>
      </c>
      <c r="I72" s="121" t="str">
        <f>IF($A72="","",SUMIFS('Ergebnis (detailliert)'!$S$17:$S$1001,'Ergebnis (detailliert)'!$A$17:$A$1001,'Ergebnis (aggregiert)'!$A72,'Ergebnis (detailliert)'!$B$17:$B$1001,'Ergebnis (aggregiert)'!$C72))</f>
        <v/>
      </c>
      <c r="J72" s="96" t="str">
        <f>IFERROR(IF(ISBLANK(A72),"",IF(COUNTIF('Beladung des Speichers'!$A$17:$A$300,'Ergebnis (aggregiert)'!A72)=0,"Fehler: Reiter 'Beladung des Speichers' wurde für diesen Speicher nicht ausgefüllt",IF(COUNTIF('Entladung des Speichers'!$A$17:$A$300,'Ergebnis (aggregiert)'!A72)=0,"Fehler: Reiter 'Entladung des Speichers' wurde für diesen Speicher nicht ausgefüllt",IF(COUNTIF(Füllstände!$A$17:$A$300,'Ergebnis (aggregiert)'!A72)=0,"Fehler: Reiter 'Füllstände' wurde für diesen Speicher nicht ausgefüllt","")))),"Fehler: nicht alle Datenblätter für diesen Speicher wurden vollständig befüllt")</f>
        <v/>
      </c>
    </row>
    <row r="73" spans="1:10" x14ac:dyDescent="0.2">
      <c r="A73" s="116" t="str">
        <f>IF(Stammdaten!A73="","",Stammdaten!A73)</f>
        <v/>
      </c>
      <c r="B73" s="116" t="str">
        <f>IF(A73="","",VLOOKUP(A73,Stammdaten!A73:H356,6,FALSE))</f>
        <v/>
      </c>
      <c r="C73" s="117" t="str">
        <f>IF(A73="","","Beladung aus dem Netz der "&amp;Stammdaten!$F$3)</f>
        <v/>
      </c>
      <c r="D73" s="117" t="str">
        <f t="shared" si="2"/>
        <v/>
      </c>
      <c r="E73" s="118" t="str">
        <f>IF(A73="","",SUMIFS('Ergebnis (detailliert)'!$H$17:$H$300,'Ergebnis (detailliert)'!$A$17:$A$300,'Ergebnis (aggregiert)'!$A73,'Ergebnis (detailliert)'!$B$17:$B$300,'Ergebnis (aggregiert)'!$C73))</f>
        <v/>
      </c>
      <c r="F73" s="119" t="str">
        <f>IF($A73="","",SUMIFS('Ergebnis (detailliert)'!$I$17:$I$300,'Ergebnis (detailliert)'!$A$17:$A$300,'Ergebnis (aggregiert)'!$A73,'Ergebnis (detailliert)'!$B$17:$B$300,'Ergebnis (aggregiert)'!$C73))</f>
        <v/>
      </c>
      <c r="G73" s="118" t="str">
        <f>IF($A73="","",SUMIFS('Ergebnis (detailliert)'!$M$17:$M$1001,'Ergebnis (detailliert)'!$A$17:$A$1001,'Ergebnis (aggregiert)'!$A73,'Ergebnis (detailliert)'!$B$17:$B$1001,'Ergebnis (aggregiert)'!$C73))</f>
        <v/>
      </c>
      <c r="H73" s="120" t="str">
        <f>IF($A73="","",SUMIFS('Ergebnis (detailliert)'!$P$17:$P$1001,'Ergebnis (detailliert)'!$A$17:$A$1001,'Ergebnis (aggregiert)'!$A73,'Ergebnis (detailliert)'!$B$17:$B$1001,'Ergebnis (aggregiert)'!$C73))</f>
        <v/>
      </c>
      <c r="I73" s="121" t="str">
        <f>IF($A73="","",SUMIFS('Ergebnis (detailliert)'!$S$17:$S$1001,'Ergebnis (detailliert)'!$A$17:$A$1001,'Ergebnis (aggregiert)'!$A73,'Ergebnis (detailliert)'!$B$17:$B$1001,'Ergebnis (aggregiert)'!$C73))</f>
        <v/>
      </c>
      <c r="J73" s="96" t="str">
        <f>IFERROR(IF(ISBLANK(A73),"",IF(COUNTIF('Beladung des Speichers'!$A$17:$A$300,'Ergebnis (aggregiert)'!A73)=0,"Fehler: Reiter 'Beladung des Speichers' wurde für diesen Speicher nicht ausgefüllt",IF(COUNTIF('Entladung des Speichers'!$A$17:$A$300,'Ergebnis (aggregiert)'!A73)=0,"Fehler: Reiter 'Entladung des Speichers' wurde für diesen Speicher nicht ausgefüllt",IF(COUNTIF(Füllstände!$A$17:$A$300,'Ergebnis (aggregiert)'!A73)=0,"Fehler: Reiter 'Füllstände' wurde für diesen Speicher nicht ausgefüllt","")))),"Fehler: nicht alle Datenblätter für diesen Speicher wurden vollständig befüllt")</f>
        <v/>
      </c>
    </row>
    <row r="74" spans="1:10" x14ac:dyDescent="0.2">
      <c r="A74" s="116" t="str">
        <f>IF(Stammdaten!A74="","",Stammdaten!A74)</f>
        <v/>
      </c>
      <c r="B74" s="116" t="str">
        <f>IF(A74="","",VLOOKUP(A74,Stammdaten!A74:H357,6,FALSE))</f>
        <v/>
      </c>
      <c r="C74" s="117" t="str">
        <f>IF(A74="","","Beladung aus dem Netz der "&amp;Stammdaten!$F$3)</f>
        <v/>
      </c>
      <c r="D74" s="117" t="str">
        <f t="shared" si="2"/>
        <v/>
      </c>
      <c r="E74" s="118" t="str">
        <f>IF(A74="","",SUMIFS('Ergebnis (detailliert)'!$H$17:$H$300,'Ergebnis (detailliert)'!$A$17:$A$300,'Ergebnis (aggregiert)'!$A74,'Ergebnis (detailliert)'!$B$17:$B$300,'Ergebnis (aggregiert)'!$C74))</f>
        <v/>
      </c>
      <c r="F74" s="119" t="str">
        <f>IF($A74="","",SUMIFS('Ergebnis (detailliert)'!$I$17:$I$300,'Ergebnis (detailliert)'!$A$17:$A$300,'Ergebnis (aggregiert)'!$A74,'Ergebnis (detailliert)'!$B$17:$B$300,'Ergebnis (aggregiert)'!$C74))</f>
        <v/>
      </c>
      <c r="G74" s="118" t="str">
        <f>IF($A74="","",SUMIFS('Ergebnis (detailliert)'!$M$17:$M$1001,'Ergebnis (detailliert)'!$A$17:$A$1001,'Ergebnis (aggregiert)'!$A74,'Ergebnis (detailliert)'!$B$17:$B$1001,'Ergebnis (aggregiert)'!$C74))</f>
        <v/>
      </c>
      <c r="H74" s="120" t="str">
        <f>IF($A74="","",SUMIFS('Ergebnis (detailliert)'!$P$17:$P$1001,'Ergebnis (detailliert)'!$A$17:$A$1001,'Ergebnis (aggregiert)'!$A74,'Ergebnis (detailliert)'!$B$17:$B$1001,'Ergebnis (aggregiert)'!$C74))</f>
        <v/>
      </c>
      <c r="I74" s="121" t="str">
        <f>IF($A74="","",SUMIFS('Ergebnis (detailliert)'!$S$17:$S$1001,'Ergebnis (detailliert)'!$A$17:$A$1001,'Ergebnis (aggregiert)'!$A74,'Ergebnis (detailliert)'!$B$17:$B$1001,'Ergebnis (aggregiert)'!$C74))</f>
        <v/>
      </c>
      <c r="J74" s="96" t="str">
        <f>IFERROR(IF(ISBLANK(A74),"",IF(COUNTIF('Beladung des Speichers'!$A$17:$A$300,'Ergebnis (aggregiert)'!A74)=0,"Fehler: Reiter 'Beladung des Speichers' wurde für diesen Speicher nicht ausgefüllt",IF(COUNTIF('Entladung des Speichers'!$A$17:$A$300,'Ergebnis (aggregiert)'!A74)=0,"Fehler: Reiter 'Entladung des Speichers' wurde für diesen Speicher nicht ausgefüllt",IF(COUNTIF(Füllstände!$A$17:$A$300,'Ergebnis (aggregiert)'!A74)=0,"Fehler: Reiter 'Füllstände' wurde für diesen Speicher nicht ausgefüllt","")))),"Fehler: nicht alle Datenblätter für diesen Speicher wurden vollständig befüllt")</f>
        <v/>
      </c>
    </row>
    <row r="75" spans="1:10" x14ac:dyDescent="0.2">
      <c r="A75" s="116" t="str">
        <f>IF(Stammdaten!A75="","",Stammdaten!A75)</f>
        <v/>
      </c>
      <c r="B75" s="116" t="str">
        <f>IF(A75="","",VLOOKUP(A75,Stammdaten!A75:H358,6,FALSE))</f>
        <v/>
      </c>
      <c r="C75" s="117" t="str">
        <f>IF(A75="","","Beladung aus dem Netz der "&amp;Stammdaten!$F$3)</f>
        <v/>
      </c>
      <c r="D75" s="117" t="str">
        <f t="shared" si="2"/>
        <v/>
      </c>
      <c r="E75" s="118" t="str">
        <f>IF(A75="","",SUMIFS('Ergebnis (detailliert)'!$H$17:$H$300,'Ergebnis (detailliert)'!$A$17:$A$300,'Ergebnis (aggregiert)'!$A75,'Ergebnis (detailliert)'!$B$17:$B$300,'Ergebnis (aggregiert)'!$C75))</f>
        <v/>
      </c>
      <c r="F75" s="119" t="str">
        <f>IF($A75="","",SUMIFS('Ergebnis (detailliert)'!$I$17:$I$300,'Ergebnis (detailliert)'!$A$17:$A$300,'Ergebnis (aggregiert)'!$A75,'Ergebnis (detailliert)'!$B$17:$B$300,'Ergebnis (aggregiert)'!$C75))</f>
        <v/>
      </c>
      <c r="G75" s="118" t="str">
        <f>IF($A75="","",SUMIFS('Ergebnis (detailliert)'!$M$17:$M$1001,'Ergebnis (detailliert)'!$A$17:$A$1001,'Ergebnis (aggregiert)'!$A75,'Ergebnis (detailliert)'!$B$17:$B$1001,'Ergebnis (aggregiert)'!$C75))</f>
        <v/>
      </c>
      <c r="H75" s="120" t="str">
        <f>IF($A75="","",SUMIFS('Ergebnis (detailliert)'!$P$17:$P$1001,'Ergebnis (detailliert)'!$A$17:$A$1001,'Ergebnis (aggregiert)'!$A75,'Ergebnis (detailliert)'!$B$17:$B$1001,'Ergebnis (aggregiert)'!$C75))</f>
        <v/>
      </c>
      <c r="I75" s="121" t="str">
        <f>IF($A75="","",SUMIFS('Ergebnis (detailliert)'!$S$17:$S$1001,'Ergebnis (detailliert)'!$A$17:$A$1001,'Ergebnis (aggregiert)'!$A75,'Ergebnis (detailliert)'!$B$17:$B$1001,'Ergebnis (aggregiert)'!$C75))</f>
        <v/>
      </c>
      <c r="J75" s="96" t="str">
        <f>IFERROR(IF(ISBLANK(A75),"",IF(COUNTIF('Beladung des Speichers'!$A$17:$A$300,'Ergebnis (aggregiert)'!A75)=0,"Fehler: Reiter 'Beladung des Speichers' wurde für diesen Speicher nicht ausgefüllt",IF(COUNTIF('Entladung des Speichers'!$A$17:$A$300,'Ergebnis (aggregiert)'!A75)=0,"Fehler: Reiter 'Entladung des Speichers' wurde für diesen Speicher nicht ausgefüllt",IF(COUNTIF(Füllstände!$A$17:$A$300,'Ergebnis (aggregiert)'!A75)=0,"Fehler: Reiter 'Füllstände' wurde für diesen Speicher nicht ausgefüllt","")))),"Fehler: nicht alle Datenblätter für diesen Speicher wurden vollständig befüllt")</f>
        <v/>
      </c>
    </row>
    <row r="76" spans="1:10" x14ac:dyDescent="0.2">
      <c r="A76" s="116" t="str">
        <f>IF(Stammdaten!A76="","",Stammdaten!A76)</f>
        <v/>
      </c>
      <c r="B76" s="116" t="str">
        <f>IF(A76="","",VLOOKUP(A76,Stammdaten!A76:H359,6,FALSE))</f>
        <v/>
      </c>
      <c r="C76" s="117" t="str">
        <f>IF(A76="","","Beladung aus dem Netz der "&amp;Stammdaten!$F$3)</f>
        <v/>
      </c>
      <c r="D76" s="117" t="str">
        <f t="shared" si="2"/>
        <v/>
      </c>
      <c r="E76" s="118" t="str">
        <f>IF(A76="","",SUMIFS('Ergebnis (detailliert)'!$H$17:$H$300,'Ergebnis (detailliert)'!$A$17:$A$300,'Ergebnis (aggregiert)'!$A76,'Ergebnis (detailliert)'!$B$17:$B$300,'Ergebnis (aggregiert)'!$C76))</f>
        <v/>
      </c>
      <c r="F76" s="119" t="str">
        <f>IF($A76="","",SUMIFS('Ergebnis (detailliert)'!$I$17:$I$300,'Ergebnis (detailliert)'!$A$17:$A$300,'Ergebnis (aggregiert)'!$A76,'Ergebnis (detailliert)'!$B$17:$B$300,'Ergebnis (aggregiert)'!$C76))</f>
        <v/>
      </c>
      <c r="G76" s="118" t="str">
        <f>IF($A76="","",SUMIFS('Ergebnis (detailliert)'!$M$17:$M$1001,'Ergebnis (detailliert)'!$A$17:$A$1001,'Ergebnis (aggregiert)'!$A76,'Ergebnis (detailliert)'!$B$17:$B$1001,'Ergebnis (aggregiert)'!$C76))</f>
        <v/>
      </c>
      <c r="H76" s="120" t="str">
        <f>IF($A76="","",SUMIFS('Ergebnis (detailliert)'!$P$17:$P$1001,'Ergebnis (detailliert)'!$A$17:$A$1001,'Ergebnis (aggregiert)'!$A76,'Ergebnis (detailliert)'!$B$17:$B$1001,'Ergebnis (aggregiert)'!$C76))</f>
        <v/>
      </c>
      <c r="I76" s="121" t="str">
        <f>IF($A76="","",SUMIFS('Ergebnis (detailliert)'!$S$17:$S$1001,'Ergebnis (detailliert)'!$A$17:$A$1001,'Ergebnis (aggregiert)'!$A76,'Ergebnis (detailliert)'!$B$17:$B$1001,'Ergebnis (aggregiert)'!$C76))</f>
        <v/>
      </c>
      <c r="J76" s="96" t="str">
        <f>IFERROR(IF(ISBLANK(A76),"",IF(COUNTIF('Beladung des Speichers'!$A$17:$A$300,'Ergebnis (aggregiert)'!A76)=0,"Fehler: Reiter 'Beladung des Speichers' wurde für diesen Speicher nicht ausgefüllt",IF(COUNTIF('Entladung des Speichers'!$A$17:$A$300,'Ergebnis (aggregiert)'!A76)=0,"Fehler: Reiter 'Entladung des Speichers' wurde für diesen Speicher nicht ausgefüllt",IF(COUNTIF(Füllstände!$A$17:$A$300,'Ergebnis (aggregiert)'!A76)=0,"Fehler: Reiter 'Füllstände' wurde für diesen Speicher nicht ausgefüllt","")))),"Fehler: nicht alle Datenblätter für diesen Speicher wurden vollständig befüllt")</f>
        <v/>
      </c>
    </row>
    <row r="77" spans="1:10" x14ac:dyDescent="0.2">
      <c r="A77" s="116" t="str">
        <f>IF(Stammdaten!A77="","",Stammdaten!A77)</f>
        <v/>
      </c>
      <c r="B77" s="116" t="str">
        <f>IF(A77="","",VLOOKUP(A77,Stammdaten!A77:H360,6,FALSE))</f>
        <v/>
      </c>
      <c r="C77" s="117" t="str">
        <f>IF(A77="","","Beladung aus dem Netz der "&amp;Stammdaten!$F$3)</f>
        <v/>
      </c>
      <c r="D77" s="117" t="str">
        <f t="shared" si="2"/>
        <v/>
      </c>
      <c r="E77" s="118" t="str">
        <f>IF(A77="","",SUMIFS('Ergebnis (detailliert)'!$H$17:$H$300,'Ergebnis (detailliert)'!$A$17:$A$300,'Ergebnis (aggregiert)'!$A77,'Ergebnis (detailliert)'!$B$17:$B$300,'Ergebnis (aggregiert)'!$C77))</f>
        <v/>
      </c>
      <c r="F77" s="119" t="str">
        <f>IF($A77="","",SUMIFS('Ergebnis (detailliert)'!$I$17:$I$300,'Ergebnis (detailliert)'!$A$17:$A$300,'Ergebnis (aggregiert)'!$A77,'Ergebnis (detailliert)'!$B$17:$B$300,'Ergebnis (aggregiert)'!$C77))</f>
        <v/>
      </c>
      <c r="G77" s="118" t="str">
        <f>IF($A77="","",SUMIFS('Ergebnis (detailliert)'!$M$17:$M$1001,'Ergebnis (detailliert)'!$A$17:$A$1001,'Ergebnis (aggregiert)'!$A77,'Ergebnis (detailliert)'!$B$17:$B$1001,'Ergebnis (aggregiert)'!$C77))</f>
        <v/>
      </c>
      <c r="H77" s="120" t="str">
        <f>IF($A77="","",SUMIFS('Ergebnis (detailliert)'!$P$17:$P$1001,'Ergebnis (detailliert)'!$A$17:$A$1001,'Ergebnis (aggregiert)'!$A77,'Ergebnis (detailliert)'!$B$17:$B$1001,'Ergebnis (aggregiert)'!$C77))</f>
        <v/>
      </c>
      <c r="I77" s="121" t="str">
        <f>IF($A77="","",SUMIFS('Ergebnis (detailliert)'!$S$17:$S$1001,'Ergebnis (detailliert)'!$A$17:$A$1001,'Ergebnis (aggregiert)'!$A77,'Ergebnis (detailliert)'!$B$17:$B$1001,'Ergebnis (aggregiert)'!$C77))</f>
        <v/>
      </c>
      <c r="J77" s="96" t="str">
        <f>IFERROR(IF(ISBLANK(A77),"",IF(COUNTIF('Beladung des Speichers'!$A$17:$A$300,'Ergebnis (aggregiert)'!A77)=0,"Fehler: Reiter 'Beladung des Speichers' wurde für diesen Speicher nicht ausgefüllt",IF(COUNTIF('Entladung des Speichers'!$A$17:$A$300,'Ergebnis (aggregiert)'!A77)=0,"Fehler: Reiter 'Entladung des Speichers' wurde für diesen Speicher nicht ausgefüllt",IF(COUNTIF(Füllstände!$A$17:$A$300,'Ergebnis (aggregiert)'!A77)=0,"Fehler: Reiter 'Füllstände' wurde für diesen Speicher nicht ausgefüllt","")))),"Fehler: nicht alle Datenblätter für diesen Speicher wurden vollständig befüllt")</f>
        <v/>
      </c>
    </row>
    <row r="78" spans="1:10" x14ac:dyDescent="0.2">
      <c r="A78" s="116" t="str">
        <f>IF(Stammdaten!A78="","",Stammdaten!A78)</f>
        <v/>
      </c>
      <c r="B78" s="116" t="str">
        <f>IF(A78="","",VLOOKUP(A78,Stammdaten!A78:H361,6,FALSE))</f>
        <v/>
      </c>
      <c r="C78" s="117" t="str">
        <f>IF(A78="","","Beladung aus dem Netz der "&amp;Stammdaten!$F$3)</f>
        <v/>
      </c>
      <c r="D78" s="117" t="str">
        <f t="shared" si="2"/>
        <v/>
      </c>
      <c r="E78" s="118" t="str">
        <f>IF(A78="","",SUMIFS('Ergebnis (detailliert)'!$H$17:$H$300,'Ergebnis (detailliert)'!$A$17:$A$300,'Ergebnis (aggregiert)'!$A78,'Ergebnis (detailliert)'!$B$17:$B$300,'Ergebnis (aggregiert)'!$C78))</f>
        <v/>
      </c>
      <c r="F78" s="119" t="str">
        <f>IF($A78="","",SUMIFS('Ergebnis (detailliert)'!$I$17:$I$300,'Ergebnis (detailliert)'!$A$17:$A$300,'Ergebnis (aggregiert)'!$A78,'Ergebnis (detailliert)'!$B$17:$B$300,'Ergebnis (aggregiert)'!$C78))</f>
        <v/>
      </c>
      <c r="G78" s="118" t="str">
        <f>IF($A78="","",SUMIFS('Ergebnis (detailliert)'!$M$17:$M$1001,'Ergebnis (detailliert)'!$A$17:$A$1001,'Ergebnis (aggregiert)'!$A78,'Ergebnis (detailliert)'!$B$17:$B$1001,'Ergebnis (aggregiert)'!$C78))</f>
        <v/>
      </c>
      <c r="H78" s="120" t="str">
        <f>IF($A78="","",SUMIFS('Ergebnis (detailliert)'!$P$17:$P$1001,'Ergebnis (detailliert)'!$A$17:$A$1001,'Ergebnis (aggregiert)'!$A78,'Ergebnis (detailliert)'!$B$17:$B$1001,'Ergebnis (aggregiert)'!$C78))</f>
        <v/>
      </c>
      <c r="I78" s="121" t="str">
        <f>IF($A78="","",SUMIFS('Ergebnis (detailliert)'!$S$17:$S$1001,'Ergebnis (detailliert)'!$A$17:$A$1001,'Ergebnis (aggregiert)'!$A78,'Ergebnis (detailliert)'!$B$17:$B$1001,'Ergebnis (aggregiert)'!$C78))</f>
        <v/>
      </c>
      <c r="J78" s="96" t="str">
        <f>IFERROR(IF(ISBLANK(A78),"",IF(COUNTIF('Beladung des Speichers'!$A$17:$A$300,'Ergebnis (aggregiert)'!A78)=0,"Fehler: Reiter 'Beladung des Speichers' wurde für diesen Speicher nicht ausgefüllt",IF(COUNTIF('Entladung des Speichers'!$A$17:$A$300,'Ergebnis (aggregiert)'!A78)=0,"Fehler: Reiter 'Entladung des Speichers' wurde für diesen Speicher nicht ausgefüllt",IF(COUNTIF(Füllstände!$A$17:$A$300,'Ergebnis (aggregiert)'!A78)=0,"Fehler: Reiter 'Füllstände' wurde für diesen Speicher nicht ausgefüllt","")))),"Fehler: nicht alle Datenblätter für diesen Speicher wurden vollständig befüllt")</f>
        <v/>
      </c>
    </row>
    <row r="79" spans="1:10" x14ac:dyDescent="0.2">
      <c r="A79" s="116" t="str">
        <f>IF(Stammdaten!A79="","",Stammdaten!A79)</f>
        <v/>
      </c>
      <c r="B79" s="116" t="str">
        <f>IF(A79="","",VLOOKUP(A79,Stammdaten!A79:H362,6,FALSE))</f>
        <v/>
      </c>
      <c r="C79" s="117" t="str">
        <f>IF(A79="","","Beladung aus dem Netz der "&amp;Stammdaten!$F$3)</f>
        <v/>
      </c>
      <c r="D79" s="117" t="str">
        <f t="shared" si="2"/>
        <v/>
      </c>
      <c r="E79" s="118" t="str">
        <f>IF(A79="","",SUMIFS('Ergebnis (detailliert)'!$H$17:$H$300,'Ergebnis (detailliert)'!$A$17:$A$300,'Ergebnis (aggregiert)'!$A79,'Ergebnis (detailliert)'!$B$17:$B$300,'Ergebnis (aggregiert)'!$C79))</f>
        <v/>
      </c>
      <c r="F79" s="119" t="str">
        <f>IF($A79="","",SUMIFS('Ergebnis (detailliert)'!$I$17:$I$300,'Ergebnis (detailliert)'!$A$17:$A$300,'Ergebnis (aggregiert)'!$A79,'Ergebnis (detailliert)'!$B$17:$B$300,'Ergebnis (aggregiert)'!$C79))</f>
        <v/>
      </c>
      <c r="G79" s="118" t="str">
        <f>IF($A79="","",SUMIFS('Ergebnis (detailliert)'!$M$17:$M$1001,'Ergebnis (detailliert)'!$A$17:$A$1001,'Ergebnis (aggregiert)'!$A79,'Ergebnis (detailliert)'!$B$17:$B$1001,'Ergebnis (aggregiert)'!$C79))</f>
        <v/>
      </c>
      <c r="H79" s="120" t="str">
        <f>IF($A79="","",SUMIFS('Ergebnis (detailliert)'!$P$17:$P$1001,'Ergebnis (detailliert)'!$A$17:$A$1001,'Ergebnis (aggregiert)'!$A79,'Ergebnis (detailliert)'!$B$17:$B$1001,'Ergebnis (aggregiert)'!$C79))</f>
        <v/>
      </c>
      <c r="I79" s="121" t="str">
        <f>IF($A79="","",SUMIFS('Ergebnis (detailliert)'!$S$17:$S$1001,'Ergebnis (detailliert)'!$A$17:$A$1001,'Ergebnis (aggregiert)'!$A79,'Ergebnis (detailliert)'!$B$17:$B$1001,'Ergebnis (aggregiert)'!$C79))</f>
        <v/>
      </c>
      <c r="J79" s="96" t="str">
        <f>IFERROR(IF(ISBLANK(A79),"",IF(COUNTIF('Beladung des Speichers'!$A$17:$A$300,'Ergebnis (aggregiert)'!A79)=0,"Fehler: Reiter 'Beladung des Speichers' wurde für diesen Speicher nicht ausgefüllt",IF(COUNTIF('Entladung des Speichers'!$A$17:$A$300,'Ergebnis (aggregiert)'!A79)=0,"Fehler: Reiter 'Entladung des Speichers' wurde für diesen Speicher nicht ausgefüllt",IF(COUNTIF(Füllstände!$A$17:$A$300,'Ergebnis (aggregiert)'!A79)=0,"Fehler: Reiter 'Füllstände' wurde für diesen Speicher nicht ausgefüllt","")))),"Fehler: nicht alle Datenblätter für diesen Speicher wurden vollständig befüllt")</f>
        <v/>
      </c>
    </row>
    <row r="80" spans="1:10" x14ac:dyDescent="0.2">
      <c r="A80" s="116" t="str">
        <f>IF(Stammdaten!A80="","",Stammdaten!A80)</f>
        <v/>
      </c>
      <c r="B80" s="116" t="str">
        <f>IF(A80="","",VLOOKUP(A80,Stammdaten!A80:H363,6,FALSE))</f>
        <v/>
      </c>
      <c r="C80" s="117" t="str">
        <f>IF(A80="","","Beladung aus dem Netz der "&amp;Stammdaten!$F$3)</f>
        <v/>
      </c>
      <c r="D80" s="117" t="str">
        <f t="shared" si="2"/>
        <v/>
      </c>
      <c r="E80" s="118" t="str">
        <f>IF(A80="","",SUMIFS('Ergebnis (detailliert)'!$H$17:$H$300,'Ergebnis (detailliert)'!$A$17:$A$300,'Ergebnis (aggregiert)'!$A80,'Ergebnis (detailliert)'!$B$17:$B$300,'Ergebnis (aggregiert)'!$C80))</f>
        <v/>
      </c>
      <c r="F80" s="119" t="str">
        <f>IF($A80="","",SUMIFS('Ergebnis (detailliert)'!$I$17:$I$300,'Ergebnis (detailliert)'!$A$17:$A$300,'Ergebnis (aggregiert)'!$A80,'Ergebnis (detailliert)'!$B$17:$B$300,'Ergebnis (aggregiert)'!$C80))</f>
        <v/>
      </c>
      <c r="G80" s="118" t="str">
        <f>IF($A80="","",SUMIFS('Ergebnis (detailliert)'!$M$17:$M$1001,'Ergebnis (detailliert)'!$A$17:$A$1001,'Ergebnis (aggregiert)'!$A80,'Ergebnis (detailliert)'!$B$17:$B$1001,'Ergebnis (aggregiert)'!$C80))</f>
        <v/>
      </c>
      <c r="H80" s="120" t="str">
        <f>IF($A80="","",SUMIFS('Ergebnis (detailliert)'!$P$17:$P$1001,'Ergebnis (detailliert)'!$A$17:$A$1001,'Ergebnis (aggregiert)'!$A80,'Ergebnis (detailliert)'!$B$17:$B$1001,'Ergebnis (aggregiert)'!$C80))</f>
        <v/>
      </c>
      <c r="I80" s="121" t="str">
        <f>IF($A80="","",SUMIFS('Ergebnis (detailliert)'!$S$17:$S$1001,'Ergebnis (detailliert)'!$A$17:$A$1001,'Ergebnis (aggregiert)'!$A80,'Ergebnis (detailliert)'!$B$17:$B$1001,'Ergebnis (aggregiert)'!$C80))</f>
        <v/>
      </c>
      <c r="J80" s="96" t="str">
        <f>IFERROR(IF(ISBLANK(A80),"",IF(COUNTIF('Beladung des Speichers'!$A$17:$A$300,'Ergebnis (aggregiert)'!A80)=0,"Fehler: Reiter 'Beladung des Speichers' wurde für diesen Speicher nicht ausgefüllt",IF(COUNTIF('Entladung des Speichers'!$A$17:$A$300,'Ergebnis (aggregiert)'!A80)=0,"Fehler: Reiter 'Entladung des Speichers' wurde für diesen Speicher nicht ausgefüllt",IF(COUNTIF(Füllstände!$A$17:$A$300,'Ergebnis (aggregiert)'!A80)=0,"Fehler: Reiter 'Füllstände' wurde für diesen Speicher nicht ausgefüllt","")))),"Fehler: nicht alle Datenblätter für diesen Speicher wurden vollständig befüllt")</f>
        <v/>
      </c>
    </row>
    <row r="81" spans="1:10" x14ac:dyDescent="0.2">
      <c r="A81" s="116" t="str">
        <f>IF(Stammdaten!A81="","",Stammdaten!A81)</f>
        <v/>
      </c>
      <c r="B81" s="116" t="str">
        <f>IF(A81="","",VLOOKUP(A81,Stammdaten!A81:H364,6,FALSE))</f>
        <v/>
      </c>
      <c r="C81" s="117" t="str">
        <f>IF(A81="","","Beladung aus dem Netz der "&amp;Stammdaten!$F$3)</f>
        <v/>
      </c>
      <c r="D81" s="117" t="str">
        <f t="shared" ref="D81:D144" si="3">IF(A81="","",$B$11)</f>
        <v/>
      </c>
      <c r="E81" s="118" t="str">
        <f>IF(A81="","",SUMIFS('Ergebnis (detailliert)'!$H$17:$H$300,'Ergebnis (detailliert)'!$A$17:$A$300,'Ergebnis (aggregiert)'!$A81,'Ergebnis (detailliert)'!$B$17:$B$300,'Ergebnis (aggregiert)'!$C81))</f>
        <v/>
      </c>
      <c r="F81" s="119" t="str">
        <f>IF($A81="","",SUMIFS('Ergebnis (detailliert)'!$I$17:$I$300,'Ergebnis (detailliert)'!$A$17:$A$300,'Ergebnis (aggregiert)'!$A81,'Ergebnis (detailliert)'!$B$17:$B$300,'Ergebnis (aggregiert)'!$C81))</f>
        <v/>
      </c>
      <c r="G81" s="118" t="str">
        <f>IF($A81="","",SUMIFS('Ergebnis (detailliert)'!$M$17:$M$1001,'Ergebnis (detailliert)'!$A$17:$A$1001,'Ergebnis (aggregiert)'!$A81,'Ergebnis (detailliert)'!$B$17:$B$1001,'Ergebnis (aggregiert)'!$C81))</f>
        <v/>
      </c>
      <c r="H81" s="120" t="str">
        <f>IF($A81="","",SUMIFS('Ergebnis (detailliert)'!$P$17:$P$1001,'Ergebnis (detailliert)'!$A$17:$A$1001,'Ergebnis (aggregiert)'!$A81,'Ergebnis (detailliert)'!$B$17:$B$1001,'Ergebnis (aggregiert)'!$C81))</f>
        <v/>
      </c>
      <c r="I81" s="121" t="str">
        <f>IF($A81="","",SUMIFS('Ergebnis (detailliert)'!$S$17:$S$1001,'Ergebnis (detailliert)'!$A$17:$A$1001,'Ergebnis (aggregiert)'!$A81,'Ergebnis (detailliert)'!$B$17:$B$1001,'Ergebnis (aggregiert)'!$C81))</f>
        <v/>
      </c>
      <c r="J81" s="96" t="str">
        <f>IFERROR(IF(ISBLANK(A81),"",IF(COUNTIF('Beladung des Speichers'!$A$17:$A$300,'Ergebnis (aggregiert)'!A81)=0,"Fehler: Reiter 'Beladung des Speichers' wurde für diesen Speicher nicht ausgefüllt",IF(COUNTIF('Entladung des Speichers'!$A$17:$A$300,'Ergebnis (aggregiert)'!A81)=0,"Fehler: Reiter 'Entladung des Speichers' wurde für diesen Speicher nicht ausgefüllt",IF(COUNTIF(Füllstände!$A$17:$A$300,'Ergebnis (aggregiert)'!A81)=0,"Fehler: Reiter 'Füllstände' wurde für diesen Speicher nicht ausgefüllt","")))),"Fehler: nicht alle Datenblätter für diesen Speicher wurden vollständig befüllt")</f>
        <v/>
      </c>
    </row>
    <row r="82" spans="1:10" x14ac:dyDescent="0.2">
      <c r="A82" s="116" t="str">
        <f>IF(Stammdaten!A82="","",Stammdaten!A82)</f>
        <v/>
      </c>
      <c r="B82" s="116" t="str">
        <f>IF(A82="","",VLOOKUP(A82,Stammdaten!A82:H365,6,FALSE))</f>
        <v/>
      </c>
      <c r="C82" s="117" t="str">
        <f>IF(A82="","","Beladung aus dem Netz der "&amp;Stammdaten!$F$3)</f>
        <v/>
      </c>
      <c r="D82" s="117" t="str">
        <f t="shared" si="3"/>
        <v/>
      </c>
      <c r="E82" s="118" t="str">
        <f>IF(A82="","",SUMIFS('Ergebnis (detailliert)'!$H$17:$H$300,'Ergebnis (detailliert)'!$A$17:$A$300,'Ergebnis (aggregiert)'!$A82,'Ergebnis (detailliert)'!$B$17:$B$300,'Ergebnis (aggregiert)'!$C82))</f>
        <v/>
      </c>
      <c r="F82" s="119" t="str">
        <f>IF($A82="","",SUMIFS('Ergebnis (detailliert)'!$I$17:$I$300,'Ergebnis (detailliert)'!$A$17:$A$300,'Ergebnis (aggregiert)'!$A82,'Ergebnis (detailliert)'!$B$17:$B$300,'Ergebnis (aggregiert)'!$C82))</f>
        <v/>
      </c>
      <c r="G82" s="118" t="str">
        <f>IF($A82="","",SUMIFS('Ergebnis (detailliert)'!$M$17:$M$1001,'Ergebnis (detailliert)'!$A$17:$A$1001,'Ergebnis (aggregiert)'!$A82,'Ergebnis (detailliert)'!$B$17:$B$1001,'Ergebnis (aggregiert)'!$C82))</f>
        <v/>
      </c>
      <c r="H82" s="120" t="str">
        <f>IF($A82="","",SUMIFS('Ergebnis (detailliert)'!$P$17:$P$1001,'Ergebnis (detailliert)'!$A$17:$A$1001,'Ergebnis (aggregiert)'!$A82,'Ergebnis (detailliert)'!$B$17:$B$1001,'Ergebnis (aggregiert)'!$C82))</f>
        <v/>
      </c>
      <c r="I82" s="121" t="str">
        <f>IF($A82="","",SUMIFS('Ergebnis (detailliert)'!$S$17:$S$1001,'Ergebnis (detailliert)'!$A$17:$A$1001,'Ergebnis (aggregiert)'!$A82,'Ergebnis (detailliert)'!$B$17:$B$1001,'Ergebnis (aggregiert)'!$C82))</f>
        <v/>
      </c>
      <c r="J82" s="96" t="str">
        <f>IFERROR(IF(ISBLANK(A82),"",IF(COUNTIF('Beladung des Speichers'!$A$17:$A$300,'Ergebnis (aggregiert)'!A82)=0,"Fehler: Reiter 'Beladung des Speichers' wurde für diesen Speicher nicht ausgefüllt",IF(COUNTIF('Entladung des Speichers'!$A$17:$A$300,'Ergebnis (aggregiert)'!A82)=0,"Fehler: Reiter 'Entladung des Speichers' wurde für diesen Speicher nicht ausgefüllt",IF(COUNTIF(Füllstände!$A$17:$A$300,'Ergebnis (aggregiert)'!A82)=0,"Fehler: Reiter 'Füllstände' wurde für diesen Speicher nicht ausgefüllt","")))),"Fehler: nicht alle Datenblätter für diesen Speicher wurden vollständig befüllt")</f>
        <v/>
      </c>
    </row>
    <row r="83" spans="1:10" x14ac:dyDescent="0.2">
      <c r="A83" s="116" t="str">
        <f>IF(Stammdaten!A83="","",Stammdaten!A83)</f>
        <v/>
      </c>
      <c r="B83" s="116" t="str">
        <f>IF(A83="","",VLOOKUP(A83,Stammdaten!A83:H366,6,FALSE))</f>
        <v/>
      </c>
      <c r="C83" s="117" t="str">
        <f>IF(A83="","","Beladung aus dem Netz der "&amp;Stammdaten!$F$3)</f>
        <v/>
      </c>
      <c r="D83" s="117" t="str">
        <f t="shared" si="3"/>
        <v/>
      </c>
      <c r="E83" s="118" t="str">
        <f>IF(A83="","",SUMIFS('Ergebnis (detailliert)'!$H$17:$H$300,'Ergebnis (detailliert)'!$A$17:$A$300,'Ergebnis (aggregiert)'!$A83,'Ergebnis (detailliert)'!$B$17:$B$300,'Ergebnis (aggregiert)'!$C83))</f>
        <v/>
      </c>
      <c r="F83" s="119" t="str">
        <f>IF($A83="","",SUMIFS('Ergebnis (detailliert)'!$I$17:$I$300,'Ergebnis (detailliert)'!$A$17:$A$300,'Ergebnis (aggregiert)'!$A83,'Ergebnis (detailliert)'!$B$17:$B$300,'Ergebnis (aggregiert)'!$C83))</f>
        <v/>
      </c>
      <c r="G83" s="118" t="str">
        <f>IF($A83="","",SUMIFS('Ergebnis (detailliert)'!$M$17:$M$1001,'Ergebnis (detailliert)'!$A$17:$A$1001,'Ergebnis (aggregiert)'!$A83,'Ergebnis (detailliert)'!$B$17:$B$1001,'Ergebnis (aggregiert)'!$C83))</f>
        <v/>
      </c>
      <c r="H83" s="120" t="str">
        <f>IF($A83="","",SUMIFS('Ergebnis (detailliert)'!$P$17:$P$1001,'Ergebnis (detailliert)'!$A$17:$A$1001,'Ergebnis (aggregiert)'!$A83,'Ergebnis (detailliert)'!$B$17:$B$1001,'Ergebnis (aggregiert)'!$C83))</f>
        <v/>
      </c>
      <c r="I83" s="121" t="str">
        <f>IF($A83="","",SUMIFS('Ergebnis (detailliert)'!$S$17:$S$1001,'Ergebnis (detailliert)'!$A$17:$A$1001,'Ergebnis (aggregiert)'!$A83,'Ergebnis (detailliert)'!$B$17:$B$1001,'Ergebnis (aggregiert)'!$C83))</f>
        <v/>
      </c>
      <c r="J83" s="96" t="str">
        <f>IFERROR(IF(ISBLANK(A83),"",IF(COUNTIF('Beladung des Speichers'!$A$17:$A$300,'Ergebnis (aggregiert)'!A83)=0,"Fehler: Reiter 'Beladung des Speichers' wurde für diesen Speicher nicht ausgefüllt",IF(COUNTIF('Entladung des Speichers'!$A$17:$A$300,'Ergebnis (aggregiert)'!A83)=0,"Fehler: Reiter 'Entladung des Speichers' wurde für diesen Speicher nicht ausgefüllt",IF(COUNTIF(Füllstände!$A$17:$A$300,'Ergebnis (aggregiert)'!A83)=0,"Fehler: Reiter 'Füllstände' wurde für diesen Speicher nicht ausgefüllt","")))),"Fehler: nicht alle Datenblätter für diesen Speicher wurden vollständig befüllt")</f>
        <v/>
      </c>
    </row>
    <row r="84" spans="1:10" x14ac:dyDescent="0.2">
      <c r="A84" s="116" t="str">
        <f>IF(Stammdaten!A84="","",Stammdaten!A84)</f>
        <v/>
      </c>
      <c r="B84" s="116" t="str">
        <f>IF(A84="","",VLOOKUP(A84,Stammdaten!A84:H367,6,FALSE))</f>
        <v/>
      </c>
      <c r="C84" s="117" t="str">
        <f>IF(A84="","","Beladung aus dem Netz der "&amp;Stammdaten!$F$3)</f>
        <v/>
      </c>
      <c r="D84" s="117" t="str">
        <f t="shared" si="3"/>
        <v/>
      </c>
      <c r="E84" s="118" t="str">
        <f>IF(A84="","",SUMIFS('Ergebnis (detailliert)'!$H$17:$H$300,'Ergebnis (detailliert)'!$A$17:$A$300,'Ergebnis (aggregiert)'!$A84,'Ergebnis (detailliert)'!$B$17:$B$300,'Ergebnis (aggregiert)'!$C84))</f>
        <v/>
      </c>
      <c r="F84" s="119" t="str">
        <f>IF($A84="","",SUMIFS('Ergebnis (detailliert)'!$I$17:$I$300,'Ergebnis (detailliert)'!$A$17:$A$300,'Ergebnis (aggregiert)'!$A84,'Ergebnis (detailliert)'!$B$17:$B$300,'Ergebnis (aggregiert)'!$C84))</f>
        <v/>
      </c>
      <c r="G84" s="118" t="str">
        <f>IF($A84="","",SUMIFS('Ergebnis (detailliert)'!$M$17:$M$1001,'Ergebnis (detailliert)'!$A$17:$A$1001,'Ergebnis (aggregiert)'!$A84,'Ergebnis (detailliert)'!$B$17:$B$1001,'Ergebnis (aggregiert)'!$C84))</f>
        <v/>
      </c>
      <c r="H84" s="120" t="str">
        <f>IF($A84="","",SUMIFS('Ergebnis (detailliert)'!$P$17:$P$1001,'Ergebnis (detailliert)'!$A$17:$A$1001,'Ergebnis (aggregiert)'!$A84,'Ergebnis (detailliert)'!$B$17:$B$1001,'Ergebnis (aggregiert)'!$C84))</f>
        <v/>
      </c>
      <c r="I84" s="121" t="str">
        <f>IF($A84="","",SUMIFS('Ergebnis (detailliert)'!$S$17:$S$1001,'Ergebnis (detailliert)'!$A$17:$A$1001,'Ergebnis (aggregiert)'!$A84,'Ergebnis (detailliert)'!$B$17:$B$1001,'Ergebnis (aggregiert)'!$C84))</f>
        <v/>
      </c>
      <c r="J84" s="96" t="str">
        <f>IFERROR(IF(ISBLANK(A84),"",IF(COUNTIF('Beladung des Speichers'!$A$17:$A$300,'Ergebnis (aggregiert)'!A84)=0,"Fehler: Reiter 'Beladung des Speichers' wurde für diesen Speicher nicht ausgefüllt",IF(COUNTIF('Entladung des Speichers'!$A$17:$A$300,'Ergebnis (aggregiert)'!A84)=0,"Fehler: Reiter 'Entladung des Speichers' wurde für diesen Speicher nicht ausgefüllt",IF(COUNTIF(Füllstände!$A$17:$A$300,'Ergebnis (aggregiert)'!A84)=0,"Fehler: Reiter 'Füllstände' wurde für diesen Speicher nicht ausgefüllt","")))),"Fehler: nicht alle Datenblätter für diesen Speicher wurden vollständig befüllt")</f>
        <v/>
      </c>
    </row>
    <row r="85" spans="1:10" x14ac:dyDescent="0.2">
      <c r="A85" s="116" t="str">
        <f>IF(Stammdaten!A85="","",Stammdaten!A85)</f>
        <v/>
      </c>
      <c r="B85" s="116" t="str">
        <f>IF(A85="","",VLOOKUP(A85,Stammdaten!A85:H368,6,FALSE))</f>
        <v/>
      </c>
      <c r="C85" s="117" t="str">
        <f>IF(A85="","","Beladung aus dem Netz der "&amp;Stammdaten!$F$3)</f>
        <v/>
      </c>
      <c r="D85" s="117" t="str">
        <f t="shared" si="3"/>
        <v/>
      </c>
      <c r="E85" s="118" t="str">
        <f>IF(A85="","",SUMIFS('Ergebnis (detailliert)'!$H$17:$H$300,'Ergebnis (detailliert)'!$A$17:$A$300,'Ergebnis (aggregiert)'!$A85,'Ergebnis (detailliert)'!$B$17:$B$300,'Ergebnis (aggregiert)'!$C85))</f>
        <v/>
      </c>
      <c r="F85" s="119" t="str">
        <f>IF($A85="","",SUMIFS('Ergebnis (detailliert)'!$I$17:$I$300,'Ergebnis (detailliert)'!$A$17:$A$300,'Ergebnis (aggregiert)'!$A85,'Ergebnis (detailliert)'!$B$17:$B$300,'Ergebnis (aggregiert)'!$C85))</f>
        <v/>
      </c>
      <c r="G85" s="118" t="str">
        <f>IF($A85="","",SUMIFS('Ergebnis (detailliert)'!$M$17:$M$1001,'Ergebnis (detailliert)'!$A$17:$A$1001,'Ergebnis (aggregiert)'!$A85,'Ergebnis (detailliert)'!$B$17:$B$1001,'Ergebnis (aggregiert)'!$C85))</f>
        <v/>
      </c>
      <c r="H85" s="120" t="str">
        <f>IF($A85="","",SUMIFS('Ergebnis (detailliert)'!$P$17:$P$1001,'Ergebnis (detailliert)'!$A$17:$A$1001,'Ergebnis (aggregiert)'!$A85,'Ergebnis (detailliert)'!$B$17:$B$1001,'Ergebnis (aggregiert)'!$C85))</f>
        <v/>
      </c>
      <c r="I85" s="121" t="str">
        <f>IF($A85="","",SUMIFS('Ergebnis (detailliert)'!$S$17:$S$1001,'Ergebnis (detailliert)'!$A$17:$A$1001,'Ergebnis (aggregiert)'!$A85,'Ergebnis (detailliert)'!$B$17:$B$1001,'Ergebnis (aggregiert)'!$C85))</f>
        <v/>
      </c>
      <c r="J85" s="96" t="str">
        <f>IFERROR(IF(ISBLANK(A85),"",IF(COUNTIF('Beladung des Speichers'!$A$17:$A$300,'Ergebnis (aggregiert)'!A85)=0,"Fehler: Reiter 'Beladung des Speichers' wurde für diesen Speicher nicht ausgefüllt",IF(COUNTIF('Entladung des Speichers'!$A$17:$A$300,'Ergebnis (aggregiert)'!A85)=0,"Fehler: Reiter 'Entladung des Speichers' wurde für diesen Speicher nicht ausgefüllt",IF(COUNTIF(Füllstände!$A$17:$A$300,'Ergebnis (aggregiert)'!A85)=0,"Fehler: Reiter 'Füllstände' wurde für diesen Speicher nicht ausgefüllt","")))),"Fehler: nicht alle Datenblätter für diesen Speicher wurden vollständig befüllt")</f>
        <v/>
      </c>
    </row>
    <row r="86" spans="1:10" x14ac:dyDescent="0.2">
      <c r="A86" s="116" t="str">
        <f>IF(Stammdaten!A86="","",Stammdaten!A86)</f>
        <v/>
      </c>
      <c r="B86" s="116" t="str">
        <f>IF(A86="","",VLOOKUP(A86,Stammdaten!A86:H369,6,FALSE))</f>
        <v/>
      </c>
      <c r="C86" s="117" t="str">
        <f>IF(A86="","","Beladung aus dem Netz der "&amp;Stammdaten!$F$3)</f>
        <v/>
      </c>
      <c r="D86" s="117" t="str">
        <f t="shared" si="3"/>
        <v/>
      </c>
      <c r="E86" s="118" t="str">
        <f>IF(A86="","",SUMIFS('Ergebnis (detailliert)'!$H$17:$H$300,'Ergebnis (detailliert)'!$A$17:$A$300,'Ergebnis (aggregiert)'!$A86,'Ergebnis (detailliert)'!$B$17:$B$300,'Ergebnis (aggregiert)'!$C86))</f>
        <v/>
      </c>
      <c r="F86" s="119" t="str">
        <f>IF($A86="","",SUMIFS('Ergebnis (detailliert)'!$I$17:$I$300,'Ergebnis (detailliert)'!$A$17:$A$300,'Ergebnis (aggregiert)'!$A86,'Ergebnis (detailliert)'!$B$17:$B$300,'Ergebnis (aggregiert)'!$C86))</f>
        <v/>
      </c>
      <c r="G86" s="118" t="str">
        <f>IF($A86="","",SUMIFS('Ergebnis (detailliert)'!$M$17:$M$1001,'Ergebnis (detailliert)'!$A$17:$A$1001,'Ergebnis (aggregiert)'!$A86,'Ergebnis (detailliert)'!$B$17:$B$1001,'Ergebnis (aggregiert)'!$C86))</f>
        <v/>
      </c>
      <c r="H86" s="120" t="str">
        <f>IF($A86="","",SUMIFS('Ergebnis (detailliert)'!$P$17:$P$1001,'Ergebnis (detailliert)'!$A$17:$A$1001,'Ergebnis (aggregiert)'!$A86,'Ergebnis (detailliert)'!$B$17:$B$1001,'Ergebnis (aggregiert)'!$C86))</f>
        <v/>
      </c>
      <c r="I86" s="121" t="str">
        <f>IF($A86="","",SUMIFS('Ergebnis (detailliert)'!$S$17:$S$1001,'Ergebnis (detailliert)'!$A$17:$A$1001,'Ergebnis (aggregiert)'!$A86,'Ergebnis (detailliert)'!$B$17:$B$1001,'Ergebnis (aggregiert)'!$C86))</f>
        <v/>
      </c>
      <c r="J86" s="96" t="str">
        <f>IFERROR(IF(ISBLANK(A86),"",IF(COUNTIF('Beladung des Speichers'!$A$17:$A$300,'Ergebnis (aggregiert)'!A86)=0,"Fehler: Reiter 'Beladung des Speichers' wurde für diesen Speicher nicht ausgefüllt",IF(COUNTIF('Entladung des Speichers'!$A$17:$A$300,'Ergebnis (aggregiert)'!A86)=0,"Fehler: Reiter 'Entladung des Speichers' wurde für diesen Speicher nicht ausgefüllt",IF(COUNTIF(Füllstände!$A$17:$A$300,'Ergebnis (aggregiert)'!A86)=0,"Fehler: Reiter 'Füllstände' wurde für diesen Speicher nicht ausgefüllt","")))),"Fehler: nicht alle Datenblätter für diesen Speicher wurden vollständig befüllt")</f>
        <v/>
      </c>
    </row>
    <row r="87" spans="1:10" x14ac:dyDescent="0.2">
      <c r="A87" s="116" t="str">
        <f>IF(Stammdaten!A87="","",Stammdaten!A87)</f>
        <v/>
      </c>
      <c r="B87" s="116" t="str">
        <f>IF(A87="","",VLOOKUP(A87,Stammdaten!A87:H370,6,FALSE))</f>
        <v/>
      </c>
      <c r="C87" s="117" t="str">
        <f>IF(A87="","","Beladung aus dem Netz der "&amp;Stammdaten!$F$3)</f>
        <v/>
      </c>
      <c r="D87" s="117" t="str">
        <f t="shared" si="3"/>
        <v/>
      </c>
      <c r="E87" s="118" t="str">
        <f>IF(A87="","",SUMIFS('Ergebnis (detailliert)'!$H$17:$H$300,'Ergebnis (detailliert)'!$A$17:$A$300,'Ergebnis (aggregiert)'!$A87,'Ergebnis (detailliert)'!$B$17:$B$300,'Ergebnis (aggregiert)'!$C87))</f>
        <v/>
      </c>
      <c r="F87" s="119" t="str">
        <f>IF($A87="","",SUMIFS('Ergebnis (detailliert)'!$I$17:$I$300,'Ergebnis (detailliert)'!$A$17:$A$300,'Ergebnis (aggregiert)'!$A87,'Ergebnis (detailliert)'!$B$17:$B$300,'Ergebnis (aggregiert)'!$C87))</f>
        <v/>
      </c>
      <c r="G87" s="118" t="str">
        <f>IF($A87="","",SUMIFS('Ergebnis (detailliert)'!$M$17:$M$1001,'Ergebnis (detailliert)'!$A$17:$A$1001,'Ergebnis (aggregiert)'!$A87,'Ergebnis (detailliert)'!$B$17:$B$1001,'Ergebnis (aggregiert)'!$C87))</f>
        <v/>
      </c>
      <c r="H87" s="120" t="str">
        <f>IF($A87="","",SUMIFS('Ergebnis (detailliert)'!$P$17:$P$1001,'Ergebnis (detailliert)'!$A$17:$A$1001,'Ergebnis (aggregiert)'!$A87,'Ergebnis (detailliert)'!$B$17:$B$1001,'Ergebnis (aggregiert)'!$C87))</f>
        <v/>
      </c>
      <c r="I87" s="121" t="str">
        <f>IF($A87="","",SUMIFS('Ergebnis (detailliert)'!$S$17:$S$1001,'Ergebnis (detailliert)'!$A$17:$A$1001,'Ergebnis (aggregiert)'!$A87,'Ergebnis (detailliert)'!$B$17:$B$1001,'Ergebnis (aggregiert)'!$C87))</f>
        <v/>
      </c>
      <c r="J87" s="96" t="str">
        <f>IFERROR(IF(ISBLANK(A87),"",IF(COUNTIF('Beladung des Speichers'!$A$17:$A$300,'Ergebnis (aggregiert)'!A87)=0,"Fehler: Reiter 'Beladung des Speichers' wurde für diesen Speicher nicht ausgefüllt",IF(COUNTIF('Entladung des Speichers'!$A$17:$A$300,'Ergebnis (aggregiert)'!A87)=0,"Fehler: Reiter 'Entladung des Speichers' wurde für diesen Speicher nicht ausgefüllt",IF(COUNTIF(Füllstände!$A$17:$A$300,'Ergebnis (aggregiert)'!A87)=0,"Fehler: Reiter 'Füllstände' wurde für diesen Speicher nicht ausgefüllt","")))),"Fehler: nicht alle Datenblätter für diesen Speicher wurden vollständig befüllt")</f>
        <v/>
      </c>
    </row>
    <row r="88" spans="1:10" x14ac:dyDescent="0.2">
      <c r="A88" s="116" t="str">
        <f>IF(Stammdaten!A88="","",Stammdaten!A88)</f>
        <v/>
      </c>
      <c r="B88" s="116" t="str">
        <f>IF(A88="","",VLOOKUP(A88,Stammdaten!A88:H371,6,FALSE))</f>
        <v/>
      </c>
      <c r="C88" s="117" t="str">
        <f>IF(A88="","","Beladung aus dem Netz der "&amp;Stammdaten!$F$3)</f>
        <v/>
      </c>
      <c r="D88" s="117" t="str">
        <f t="shared" si="3"/>
        <v/>
      </c>
      <c r="E88" s="118" t="str">
        <f>IF(A88="","",SUMIFS('Ergebnis (detailliert)'!$H$17:$H$300,'Ergebnis (detailliert)'!$A$17:$A$300,'Ergebnis (aggregiert)'!$A88,'Ergebnis (detailliert)'!$B$17:$B$300,'Ergebnis (aggregiert)'!$C88))</f>
        <v/>
      </c>
      <c r="F88" s="119" t="str">
        <f>IF($A88="","",SUMIFS('Ergebnis (detailliert)'!$I$17:$I$300,'Ergebnis (detailliert)'!$A$17:$A$300,'Ergebnis (aggregiert)'!$A88,'Ergebnis (detailliert)'!$B$17:$B$300,'Ergebnis (aggregiert)'!$C88))</f>
        <v/>
      </c>
      <c r="G88" s="118" t="str">
        <f>IF($A88="","",SUMIFS('Ergebnis (detailliert)'!$M$17:$M$1001,'Ergebnis (detailliert)'!$A$17:$A$1001,'Ergebnis (aggregiert)'!$A88,'Ergebnis (detailliert)'!$B$17:$B$1001,'Ergebnis (aggregiert)'!$C88))</f>
        <v/>
      </c>
      <c r="H88" s="120" t="str">
        <f>IF($A88="","",SUMIFS('Ergebnis (detailliert)'!$P$17:$P$1001,'Ergebnis (detailliert)'!$A$17:$A$1001,'Ergebnis (aggregiert)'!$A88,'Ergebnis (detailliert)'!$B$17:$B$1001,'Ergebnis (aggregiert)'!$C88))</f>
        <v/>
      </c>
      <c r="I88" s="121" t="str">
        <f>IF($A88="","",SUMIFS('Ergebnis (detailliert)'!$S$17:$S$1001,'Ergebnis (detailliert)'!$A$17:$A$1001,'Ergebnis (aggregiert)'!$A88,'Ergebnis (detailliert)'!$B$17:$B$1001,'Ergebnis (aggregiert)'!$C88))</f>
        <v/>
      </c>
      <c r="J88" s="96" t="str">
        <f>IFERROR(IF(ISBLANK(A88),"",IF(COUNTIF('Beladung des Speichers'!$A$17:$A$300,'Ergebnis (aggregiert)'!A88)=0,"Fehler: Reiter 'Beladung des Speichers' wurde für diesen Speicher nicht ausgefüllt",IF(COUNTIF('Entladung des Speichers'!$A$17:$A$300,'Ergebnis (aggregiert)'!A88)=0,"Fehler: Reiter 'Entladung des Speichers' wurde für diesen Speicher nicht ausgefüllt",IF(COUNTIF(Füllstände!$A$17:$A$300,'Ergebnis (aggregiert)'!A88)=0,"Fehler: Reiter 'Füllstände' wurde für diesen Speicher nicht ausgefüllt","")))),"Fehler: nicht alle Datenblätter für diesen Speicher wurden vollständig befüllt")</f>
        <v/>
      </c>
    </row>
    <row r="89" spans="1:10" x14ac:dyDescent="0.2">
      <c r="A89" s="116" t="str">
        <f>IF(Stammdaten!A89="","",Stammdaten!A89)</f>
        <v/>
      </c>
      <c r="B89" s="116" t="str">
        <f>IF(A89="","",VLOOKUP(A89,Stammdaten!A89:H372,6,FALSE))</f>
        <v/>
      </c>
      <c r="C89" s="117" t="str">
        <f>IF(A89="","","Beladung aus dem Netz der "&amp;Stammdaten!$F$3)</f>
        <v/>
      </c>
      <c r="D89" s="117" t="str">
        <f t="shared" si="3"/>
        <v/>
      </c>
      <c r="E89" s="118" t="str">
        <f>IF(A89="","",SUMIFS('Ergebnis (detailliert)'!$H$17:$H$300,'Ergebnis (detailliert)'!$A$17:$A$300,'Ergebnis (aggregiert)'!$A89,'Ergebnis (detailliert)'!$B$17:$B$300,'Ergebnis (aggregiert)'!$C89))</f>
        <v/>
      </c>
      <c r="F89" s="119" t="str">
        <f>IF($A89="","",SUMIFS('Ergebnis (detailliert)'!$I$17:$I$300,'Ergebnis (detailliert)'!$A$17:$A$300,'Ergebnis (aggregiert)'!$A89,'Ergebnis (detailliert)'!$B$17:$B$300,'Ergebnis (aggregiert)'!$C89))</f>
        <v/>
      </c>
      <c r="G89" s="118" t="str">
        <f>IF($A89="","",SUMIFS('Ergebnis (detailliert)'!$M$17:$M$1001,'Ergebnis (detailliert)'!$A$17:$A$1001,'Ergebnis (aggregiert)'!$A89,'Ergebnis (detailliert)'!$B$17:$B$1001,'Ergebnis (aggregiert)'!$C89))</f>
        <v/>
      </c>
      <c r="H89" s="120" t="str">
        <f>IF($A89="","",SUMIFS('Ergebnis (detailliert)'!$P$17:$P$1001,'Ergebnis (detailliert)'!$A$17:$A$1001,'Ergebnis (aggregiert)'!$A89,'Ergebnis (detailliert)'!$B$17:$B$1001,'Ergebnis (aggregiert)'!$C89))</f>
        <v/>
      </c>
      <c r="I89" s="121" t="str">
        <f>IF($A89="","",SUMIFS('Ergebnis (detailliert)'!$S$17:$S$1001,'Ergebnis (detailliert)'!$A$17:$A$1001,'Ergebnis (aggregiert)'!$A89,'Ergebnis (detailliert)'!$B$17:$B$1001,'Ergebnis (aggregiert)'!$C89))</f>
        <v/>
      </c>
      <c r="J89" s="96" t="str">
        <f>IFERROR(IF(ISBLANK(A89),"",IF(COUNTIF('Beladung des Speichers'!$A$17:$A$300,'Ergebnis (aggregiert)'!A89)=0,"Fehler: Reiter 'Beladung des Speichers' wurde für diesen Speicher nicht ausgefüllt",IF(COUNTIF('Entladung des Speichers'!$A$17:$A$300,'Ergebnis (aggregiert)'!A89)=0,"Fehler: Reiter 'Entladung des Speichers' wurde für diesen Speicher nicht ausgefüllt",IF(COUNTIF(Füllstände!$A$17:$A$300,'Ergebnis (aggregiert)'!A89)=0,"Fehler: Reiter 'Füllstände' wurde für diesen Speicher nicht ausgefüllt","")))),"Fehler: nicht alle Datenblätter für diesen Speicher wurden vollständig befüllt")</f>
        <v/>
      </c>
    </row>
    <row r="90" spans="1:10" x14ac:dyDescent="0.2">
      <c r="A90" s="116" t="str">
        <f>IF(Stammdaten!A90="","",Stammdaten!A90)</f>
        <v/>
      </c>
      <c r="B90" s="116" t="str">
        <f>IF(A90="","",VLOOKUP(A90,Stammdaten!A90:H373,6,FALSE))</f>
        <v/>
      </c>
      <c r="C90" s="117" t="str">
        <f>IF(A90="","","Beladung aus dem Netz der "&amp;Stammdaten!$F$3)</f>
        <v/>
      </c>
      <c r="D90" s="117" t="str">
        <f t="shared" si="3"/>
        <v/>
      </c>
      <c r="E90" s="118" t="str">
        <f>IF(A90="","",SUMIFS('Ergebnis (detailliert)'!$H$17:$H$300,'Ergebnis (detailliert)'!$A$17:$A$300,'Ergebnis (aggregiert)'!$A90,'Ergebnis (detailliert)'!$B$17:$B$300,'Ergebnis (aggregiert)'!$C90))</f>
        <v/>
      </c>
      <c r="F90" s="119" t="str">
        <f>IF($A90="","",SUMIFS('Ergebnis (detailliert)'!$I$17:$I$300,'Ergebnis (detailliert)'!$A$17:$A$300,'Ergebnis (aggregiert)'!$A90,'Ergebnis (detailliert)'!$B$17:$B$300,'Ergebnis (aggregiert)'!$C90))</f>
        <v/>
      </c>
      <c r="G90" s="118" t="str">
        <f>IF($A90="","",SUMIFS('Ergebnis (detailliert)'!$M$17:$M$1001,'Ergebnis (detailliert)'!$A$17:$A$1001,'Ergebnis (aggregiert)'!$A90,'Ergebnis (detailliert)'!$B$17:$B$1001,'Ergebnis (aggregiert)'!$C90))</f>
        <v/>
      </c>
      <c r="H90" s="120" t="str">
        <f>IF($A90="","",SUMIFS('Ergebnis (detailliert)'!$P$17:$P$1001,'Ergebnis (detailliert)'!$A$17:$A$1001,'Ergebnis (aggregiert)'!$A90,'Ergebnis (detailliert)'!$B$17:$B$1001,'Ergebnis (aggregiert)'!$C90))</f>
        <v/>
      </c>
      <c r="I90" s="121" t="str">
        <f>IF($A90="","",SUMIFS('Ergebnis (detailliert)'!$S$17:$S$1001,'Ergebnis (detailliert)'!$A$17:$A$1001,'Ergebnis (aggregiert)'!$A90,'Ergebnis (detailliert)'!$B$17:$B$1001,'Ergebnis (aggregiert)'!$C90))</f>
        <v/>
      </c>
      <c r="J90" s="96" t="str">
        <f>IFERROR(IF(ISBLANK(A90),"",IF(COUNTIF('Beladung des Speichers'!$A$17:$A$300,'Ergebnis (aggregiert)'!A90)=0,"Fehler: Reiter 'Beladung des Speichers' wurde für diesen Speicher nicht ausgefüllt",IF(COUNTIF('Entladung des Speichers'!$A$17:$A$300,'Ergebnis (aggregiert)'!A90)=0,"Fehler: Reiter 'Entladung des Speichers' wurde für diesen Speicher nicht ausgefüllt",IF(COUNTIF(Füllstände!$A$17:$A$300,'Ergebnis (aggregiert)'!A90)=0,"Fehler: Reiter 'Füllstände' wurde für diesen Speicher nicht ausgefüllt","")))),"Fehler: nicht alle Datenblätter für diesen Speicher wurden vollständig befüllt")</f>
        <v/>
      </c>
    </row>
    <row r="91" spans="1:10" x14ac:dyDescent="0.2">
      <c r="A91" s="116" t="str">
        <f>IF(Stammdaten!A91="","",Stammdaten!A91)</f>
        <v/>
      </c>
      <c r="B91" s="116" t="str">
        <f>IF(A91="","",VLOOKUP(A91,Stammdaten!A91:H374,6,FALSE))</f>
        <v/>
      </c>
      <c r="C91" s="117" t="str">
        <f>IF(A91="","","Beladung aus dem Netz der "&amp;Stammdaten!$F$3)</f>
        <v/>
      </c>
      <c r="D91" s="117" t="str">
        <f t="shared" si="3"/>
        <v/>
      </c>
      <c r="E91" s="118" t="str">
        <f>IF(A91="","",SUMIFS('Ergebnis (detailliert)'!$H$17:$H$300,'Ergebnis (detailliert)'!$A$17:$A$300,'Ergebnis (aggregiert)'!$A91,'Ergebnis (detailliert)'!$B$17:$B$300,'Ergebnis (aggregiert)'!$C91))</f>
        <v/>
      </c>
      <c r="F91" s="119" t="str">
        <f>IF($A91="","",SUMIFS('Ergebnis (detailliert)'!$I$17:$I$300,'Ergebnis (detailliert)'!$A$17:$A$300,'Ergebnis (aggregiert)'!$A91,'Ergebnis (detailliert)'!$B$17:$B$300,'Ergebnis (aggregiert)'!$C91))</f>
        <v/>
      </c>
      <c r="G91" s="118" t="str">
        <f>IF($A91="","",SUMIFS('Ergebnis (detailliert)'!$M$17:$M$1001,'Ergebnis (detailliert)'!$A$17:$A$1001,'Ergebnis (aggregiert)'!$A91,'Ergebnis (detailliert)'!$B$17:$B$1001,'Ergebnis (aggregiert)'!$C91))</f>
        <v/>
      </c>
      <c r="H91" s="120" t="str">
        <f>IF($A91="","",SUMIFS('Ergebnis (detailliert)'!$P$17:$P$1001,'Ergebnis (detailliert)'!$A$17:$A$1001,'Ergebnis (aggregiert)'!$A91,'Ergebnis (detailliert)'!$B$17:$B$1001,'Ergebnis (aggregiert)'!$C91))</f>
        <v/>
      </c>
      <c r="I91" s="121" t="str">
        <f>IF($A91="","",SUMIFS('Ergebnis (detailliert)'!$S$17:$S$1001,'Ergebnis (detailliert)'!$A$17:$A$1001,'Ergebnis (aggregiert)'!$A91,'Ergebnis (detailliert)'!$B$17:$B$1001,'Ergebnis (aggregiert)'!$C91))</f>
        <v/>
      </c>
      <c r="J91" s="96" t="str">
        <f>IFERROR(IF(ISBLANK(A91),"",IF(COUNTIF('Beladung des Speichers'!$A$17:$A$300,'Ergebnis (aggregiert)'!A91)=0,"Fehler: Reiter 'Beladung des Speichers' wurde für diesen Speicher nicht ausgefüllt",IF(COUNTIF('Entladung des Speichers'!$A$17:$A$300,'Ergebnis (aggregiert)'!A91)=0,"Fehler: Reiter 'Entladung des Speichers' wurde für diesen Speicher nicht ausgefüllt",IF(COUNTIF(Füllstände!$A$17:$A$300,'Ergebnis (aggregiert)'!A91)=0,"Fehler: Reiter 'Füllstände' wurde für diesen Speicher nicht ausgefüllt","")))),"Fehler: nicht alle Datenblätter für diesen Speicher wurden vollständig befüllt")</f>
        <v/>
      </c>
    </row>
    <row r="92" spans="1:10" x14ac:dyDescent="0.2">
      <c r="A92" s="116" t="str">
        <f>IF(Stammdaten!A92="","",Stammdaten!A92)</f>
        <v/>
      </c>
      <c r="B92" s="116" t="str">
        <f>IF(A92="","",VLOOKUP(A92,Stammdaten!A92:H375,6,FALSE))</f>
        <v/>
      </c>
      <c r="C92" s="117" t="str">
        <f>IF(A92="","","Beladung aus dem Netz der "&amp;Stammdaten!$F$3)</f>
        <v/>
      </c>
      <c r="D92" s="117" t="str">
        <f t="shared" si="3"/>
        <v/>
      </c>
      <c r="E92" s="118" t="str">
        <f>IF(A92="","",SUMIFS('Ergebnis (detailliert)'!$H$17:$H$300,'Ergebnis (detailliert)'!$A$17:$A$300,'Ergebnis (aggregiert)'!$A92,'Ergebnis (detailliert)'!$B$17:$B$300,'Ergebnis (aggregiert)'!$C92))</f>
        <v/>
      </c>
      <c r="F92" s="119" t="str">
        <f>IF($A92="","",SUMIFS('Ergebnis (detailliert)'!$I$17:$I$300,'Ergebnis (detailliert)'!$A$17:$A$300,'Ergebnis (aggregiert)'!$A92,'Ergebnis (detailliert)'!$B$17:$B$300,'Ergebnis (aggregiert)'!$C92))</f>
        <v/>
      </c>
      <c r="G92" s="118" t="str">
        <f>IF($A92="","",SUMIFS('Ergebnis (detailliert)'!$M$17:$M$1001,'Ergebnis (detailliert)'!$A$17:$A$1001,'Ergebnis (aggregiert)'!$A92,'Ergebnis (detailliert)'!$B$17:$B$1001,'Ergebnis (aggregiert)'!$C92))</f>
        <v/>
      </c>
      <c r="H92" s="120" t="str">
        <f>IF($A92="","",SUMIFS('Ergebnis (detailliert)'!$P$17:$P$1001,'Ergebnis (detailliert)'!$A$17:$A$1001,'Ergebnis (aggregiert)'!$A92,'Ergebnis (detailliert)'!$B$17:$B$1001,'Ergebnis (aggregiert)'!$C92))</f>
        <v/>
      </c>
      <c r="I92" s="121" t="str">
        <f>IF($A92="","",SUMIFS('Ergebnis (detailliert)'!$S$17:$S$1001,'Ergebnis (detailliert)'!$A$17:$A$1001,'Ergebnis (aggregiert)'!$A92,'Ergebnis (detailliert)'!$B$17:$B$1001,'Ergebnis (aggregiert)'!$C92))</f>
        <v/>
      </c>
      <c r="J92" s="96" t="str">
        <f>IFERROR(IF(ISBLANK(A92),"",IF(COUNTIF('Beladung des Speichers'!$A$17:$A$300,'Ergebnis (aggregiert)'!A92)=0,"Fehler: Reiter 'Beladung des Speichers' wurde für diesen Speicher nicht ausgefüllt",IF(COUNTIF('Entladung des Speichers'!$A$17:$A$300,'Ergebnis (aggregiert)'!A92)=0,"Fehler: Reiter 'Entladung des Speichers' wurde für diesen Speicher nicht ausgefüllt",IF(COUNTIF(Füllstände!$A$17:$A$300,'Ergebnis (aggregiert)'!A92)=0,"Fehler: Reiter 'Füllstände' wurde für diesen Speicher nicht ausgefüllt","")))),"Fehler: nicht alle Datenblätter für diesen Speicher wurden vollständig befüllt")</f>
        <v/>
      </c>
    </row>
    <row r="93" spans="1:10" x14ac:dyDescent="0.2">
      <c r="A93" s="116" t="str">
        <f>IF(Stammdaten!A93="","",Stammdaten!A93)</f>
        <v/>
      </c>
      <c r="B93" s="116" t="str">
        <f>IF(A93="","",VLOOKUP(A93,Stammdaten!A93:H376,6,FALSE))</f>
        <v/>
      </c>
      <c r="C93" s="117" t="str">
        <f>IF(A93="","","Beladung aus dem Netz der "&amp;Stammdaten!$F$3)</f>
        <v/>
      </c>
      <c r="D93" s="117" t="str">
        <f t="shared" si="3"/>
        <v/>
      </c>
      <c r="E93" s="118" t="str">
        <f>IF(A93="","",SUMIFS('Ergebnis (detailliert)'!$H$17:$H$300,'Ergebnis (detailliert)'!$A$17:$A$300,'Ergebnis (aggregiert)'!$A93,'Ergebnis (detailliert)'!$B$17:$B$300,'Ergebnis (aggregiert)'!$C93))</f>
        <v/>
      </c>
      <c r="F93" s="119" t="str">
        <f>IF($A93="","",SUMIFS('Ergebnis (detailliert)'!$I$17:$I$300,'Ergebnis (detailliert)'!$A$17:$A$300,'Ergebnis (aggregiert)'!$A93,'Ergebnis (detailliert)'!$B$17:$B$300,'Ergebnis (aggregiert)'!$C93))</f>
        <v/>
      </c>
      <c r="G93" s="118" t="str">
        <f>IF($A93="","",SUMIFS('Ergebnis (detailliert)'!$M$17:$M$1001,'Ergebnis (detailliert)'!$A$17:$A$1001,'Ergebnis (aggregiert)'!$A93,'Ergebnis (detailliert)'!$B$17:$B$1001,'Ergebnis (aggregiert)'!$C93))</f>
        <v/>
      </c>
      <c r="H93" s="120" t="str">
        <f>IF($A93="","",SUMIFS('Ergebnis (detailliert)'!$P$17:$P$1001,'Ergebnis (detailliert)'!$A$17:$A$1001,'Ergebnis (aggregiert)'!$A93,'Ergebnis (detailliert)'!$B$17:$B$1001,'Ergebnis (aggregiert)'!$C93))</f>
        <v/>
      </c>
      <c r="I93" s="121" t="str">
        <f>IF($A93="","",SUMIFS('Ergebnis (detailliert)'!$S$17:$S$1001,'Ergebnis (detailliert)'!$A$17:$A$1001,'Ergebnis (aggregiert)'!$A93,'Ergebnis (detailliert)'!$B$17:$B$1001,'Ergebnis (aggregiert)'!$C93))</f>
        <v/>
      </c>
      <c r="J93" s="96" t="str">
        <f>IFERROR(IF(ISBLANK(A93),"",IF(COUNTIF('Beladung des Speichers'!$A$17:$A$300,'Ergebnis (aggregiert)'!A93)=0,"Fehler: Reiter 'Beladung des Speichers' wurde für diesen Speicher nicht ausgefüllt",IF(COUNTIF('Entladung des Speichers'!$A$17:$A$300,'Ergebnis (aggregiert)'!A93)=0,"Fehler: Reiter 'Entladung des Speichers' wurde für diesen Speicher nicht ausgefüllt",IF(COUNTIF(Füllstände!$A$17:$A$300,'Ergebnis (aggregiert)'!A93)=0,"Fehler: Reiter 'Füllstände' wurde für diesen Speicher nicht ausgefüllt","")))),"Fehler: nicht alle Datenblätter für diesen Speicher wurden vollständig befüllt")</f>
        <v/>
      </c>
    </row>
    <row r="94" spans="1:10" x14ac:dyDescent="0.2">
      <c r="A94" s="116" t="str">
        <f>IF(Stammdaten!A94="","",Stammdaten!A94)</f>
        <v/>
      </c>
      <c r="B94" s="116" t="str">
        <f>IF(A94="","",VLOOKUP(A94,Stammdaten!A94:H377,6,FALSE))</f>
        <v/>
      </c>
      <c r="C94" s="117" t="str">
        <f>IF(A94="","","Beladung aus dem Netz der "&amp;Stammdaten!$F$3)</f>
        <v/>
      </c>
      <c r="D94" s="117" t="str">
        <f t="shared" si="3"/>
        <v/>
      </c>
      <c r="E94" s="118" t="str">
        <f>IF(A94="","",SUMIFS('Ergebnis (detailliert)'!$H$17:$H$300,'Ergebnis (detailliert)'!$A$17:$A$300,'Ergebnis (aggregiert)'!$A94,'Ergebnis (detailliert)'!$B$17:$B$300,'Ergebnis (aggregiert)'!$C94))</f>
        <v/>
      </c>
      <c r="F94" s="119" t="str">
        <f>IF($A94="","",SUMIFS('Ergebnis (detailliert)'!$I$17:$I$300,'Ergebnis (detailliert)'!$A$17:$A$300,'Ergebnis (aggregiert)'!$A94,'Ergebnis (detailliert)'!$B$17:$B$300,'Ergebnis (aggregiert)'!$C94))</f>
        <v/>
      </c>
      <c r="G94" s="118" t="str">
        <f>IF($A94="","",SUMIFS('Ergebnis (detailliert)'!$M$17:$M$1001,'Ergebnis (detailliert)'!$A$17:$A$1001,'Ergebnis (aggregiert)'!$A94,'Ergebnis (detailliert)'!$B$17:$B$1001,'Ergebnis (aggregiert)'!$C94))</f>
        <v/>
      </c>
      <c r="H94" s="120" t="str">
        <f>IF($A94="","",SUMIFS('Ergebnis (detailliert)'!$P$17:$P$1001,'Ergebnis (detailliert)'!$A$17:$A$1001,'Ergebnis (aggregiert)'!$A94,'Ergebnis (detailliert)'!$B$17:$B$1001,'Ergebnis (aggregiert)'!$C94))</f>
        <v/>
      </c>
      <c r="I94" s="121" t="str">
        <f>IF($A94="","",SUMIFS('Ergebnis (detailliert)'!$S$17:$S$1001,'Ergebnis (detailliert)'!$A$17:$A$1001,'Ergebnis (aggregiert)'!$A94,'Ergebnis (detailliert)'!$B$17:$B$1001,'Ergebnis (aggregiert)'!$C94))</f>
        <v/>
      </c>
      <c r="J94" s="96" t="str">
        <f>IFERROR(IF(ISBLANK(A94),"",IF(COUNTIF('Beladung des Speichers'!$A$17:$A$300,'Ergebnis (aggregiert)'!A94)=0,"Fehler: Reiter 'Beladung des Speichers' wurde für diesen Speicher nicht ausgefüllt",IF(COUNTIF('Entladung des Speichers'!$A$17:$A$300,'Ergebnis (aggregiert)'!A94)=0,"Fehler: Reiter 'Entladung des Speichers' wurde für diesen Speicher nicht ausgefüllt",IF(COUNTIF(Füllstände!$A$17:$A$300,'Ergebnis (aggregiert)'!A94)=0,"Fehler: Reiter 'Füllstände' wurde für diesen Speicher nicht ausgefüllt","")))),"Fehler: nicht alle Datenblätter für diesen Speicher wurden vollständig befüllt")</f>
        <v/>
      </c>
    </row>
    <row r="95" spans="1:10" x14ac:dyDescent="0.2">
      <c r="A95" s="116" t="str">
        <f>IF(Stammdaten!A95="","",Stammdaten!A95)</f>
        <v/>
      </c>
      <c r="B95" s="116" t="str">
        <f>IF(A95="","",VLOOKUP(A95,Stammdaten!A95:H378,6,FALSE))</f>
        <v/>
      </c>
      <c r="C95" s="117" t="str">
        <f>IF(A95="","","Beladung aus dem Netz der "&amp;Stammdaten!$F$3)</f>
        <v/>
      </c>
      <c r="D95" s="117" t="str">
        <f t="shared" si="3"/>
        <v/>
      </c>
      <c r="E95" s="118" t="str">
        <f>IF(A95="","",SUMIFS('Ergebnis (detailliert)'!$H$17:$H$300,'Ergebnis (detailliert)'!$A$17:$A$300,'Ergebnis (aggregiert)'!$A95,'Ergebnis (detailliert)'!$B$17:$B$300,'Ergebnis (aggregiert)'!$C95))</f>
        <v/>
      </c>
      <c r="F95" s="119" t="str">
        <f>IF($A95="","",SUMIFS('Ergebnis (detailliert)'!$I$17:$I$300,'Ergebnis (detailliert)'!$A$17:$A$300,'Ergebnis (aggregiert)'!$A95,'Ergebnis (detailliert)'!$B$17:$B$300,'Ergebnis (aggregiert)'!$C95))</f>
        <v/>
      </c>
      <c r="G95" s="118" t="str">
        <f>IF($A95="","",SUMIFS('Ergebnis (detailliert)'!$M$17:$M$1001,'Ergebnis (detailliert)'!$A$17:$A$1001,'Ergebnis (aggregiert)'!$A95,'Ergebnis (detailliert)'!$B$17:$B$1001,'Ergebnis (aggregiert)'!$C95))</f>
        <v/>
      </c>
      <c r="H95" s="120" t="str">
        <f>IF($A95="","",SUMIFS('Ergebnis (detailliert)'!$P$17:$P$1001,'Ergebnis (detailliert)'!$A$17:$A$1001,'Ergebnis (aggregiert)'!$A95,'Ergebnis (detailliert)'!$B$17:$B$1001,'Ergebnis (aggregiert)'!$C95))</f>
        <v/>
      </c>
      <c r="I95" s="121" t="str">
        <f>IF($A95="","",SUMIFS('Ergebnis (detailliert)'!$S$17:$S$1001,'Ergebnis (detailliert)'!$A$17:$A$1001,'Ergebnis (aggregiert)'!$A95,'Ergebnis (detailliert)'!$B$17:$B$1001,'Ergebnis (aggregiert)'!$C95))</f>
        <v/>
      </c>
      <c r="J95" s="96" t="str">
        <f>IFERROR(IF(ISBLANK(A95),"",IF(COUNTIF('Beladung des Speichers'!$A$17:$A$300,'Ergebnis (aggregiert)'!A95)=0,"Fehler: Reiter 'Beladung des Speichers' wurde für diesen Speicher nicht ausgefüllt",IF(COUNTIF('Entladung des Speichers'!$A$17:$A$300,'Ergebnis (aggregiert)'!A95)=0,"Fehler: Reiter 'Entladung des Speichers' wurde für diesen Speicher nicht ausgefüllt",IF(COUNTIF(Füllstände!$A$17:$A$300,'Ergebnis (aggregiert)'!A95)=0,"Fehler: Reiter 'Füllstände' wurde für diesen Speicher nicht ausgefüllt","")))),"Fehler: nicht alle Datenblätter für diesen Speicher wurden vollständig befüllt")</f>
        <v/>
      </c>
    </row>
    <row r="96" spans="1:10" x14ac:dyDescent="0.2">
      <c r="A96" s="116" t="str">
        <f>IF(Stammdaten!A96="","",Stammdaten!A96)</f>
        <v/>
      </c>
      <c r="B96" s="116" t="str">
        <f>IF(A96="","",VLOOKUP(A96,Stammdaten!A96:H379,6,FALSE))</f>
        <v/>
      </c>
      <c r="C96" s="117" t="str">
        <f>IF(A96="","","Beladung aus dem Netz der "&amp;Stammdaten!$F$3)</f>
        <v/>
      </c>
      <c r="D96" s="117" t="str">
        <f t="shared" si="3"/>
        <v/>
      </c>
      <c r="E96" s="118" t="str">
        <f>IF(A96="","",SUMIFS('Ergebnis (detailliert)'!$H$17:$H$300,'Ergebnis (detailliert)'!$A$17:$A$300,'Ergebnis (aggregiert)'!$A96,'Ergebnis (detailliert)'!$B$17:$B$300,'Ergebnis (aggregiert)'!$C96))</f>
        <v/>
      </c>
      <c r="F96" s="119" t="str">
        <f>IF($A96="","",SUMIFS('Ergebnis (detailliert)'!$I$17:$I$300,'Ergebnis (detailliert)'!$A$17:$A$300,'Ergebnis (aggregiert)'!$A96,'Ergebnis (detailliert)'!$B$17:$B$300,'Ergebnis (aggregiert)'!$C96))</f>
        <v/>
      </c>
      <c r="G96" s="118" t="str">
        <f>IF($A96="","",SUMIFS('Ergebnis (detailliert)'!$M$17:$M$1001,'Ergebnis (detailliert)'!$A$17:$A$1001,'Ergebnis (aggregiert)'!$A96,'Ergebnis (detailliert)'!$B$17:$B$1001,'Ergebnis (aggregiert)'!$C96))</f>
        <v/>
      </c>
      <c r="H96" s="120" t="str">
        <f>IF($A96="","",SUMIFS('Ergebnis (detailliert)'!$P$17:$P$1001,'Ergebnis (detailliert)'!$A$17:$A$1001,'Ergebnis (aggregiert)'!$A96,'Ergebnis (detailliert)'!$B$17:$B$1001,'Ergebnis (aggregiert)'!$C96))</f>
        <v/>
      </c>
      <c r="I96" s="121" t="str">
        <f>IF($A96="","",SUMIFS('Ergebnis (detailliert)'!$S$17:$S$1001,'Ergebnis (detailliert)'!$A$17:$A$1001,'Ergebnis (aggregiert)'!$A96,'Ergebnis (detailliert)'!$B$17:$B$1001,'Ergebnis (aggregiert)'!$C96))</f>
        <v/>
      </c>
      <c r="J96" s="96" t="str">
        <f>IFERROR(IF(ISBLANK(A96),"",IF(COUNTIF('Beladung des Speichers'!$A$17:$A$300,'Ergebnis (aggregiert)'!A96)=0,"Fehler: Reiter 'Beladung des Speichers' wurde für diesen Speicher nicht ausgefüllt",IF(COUNTIF('Entladung des Speichers'!$A$17:$A$300,'Ergebnis (aggregiert)'!A96)=0,"Fehler: Reiter 'Entladung des Speichers' wurde für diesen Speicher nicht ausgefüllt",IF(COUNTIF(Füllstände!$A$17:$A$300,'Ergebnis (aggregiert)'!A96)=0,"Fehler: Reiter 'Füllstände' wurde für diesen Speicher nicht ausgefüllt","")))),"Fehler: nicht alle Datenblätter für diesen Speicher wurden vollständig befüllt")</f>
        <v/>
      </c>
    </row>
    <row r="97" spans="1:10" x14ac:dyDescent="0.2">
      <c r="A97" s="116" t="str">
        <f>IF(Stammdaten!A97="","",Stammdaten!A97)</f>
        <v/>
      </c>
      <c r="B97" s="116" t="str">
        <f>IF(A97="","",VLOOKUP(A97,Stammdaten!A97:H380,6,FALSE))</f>
        <v/>
      </c>
      <c r="C97" s="117" t="str">
        <f>IF(A97="","","Beladung aus dem Netz der "&amp;Stammdaten!$F$3)</f>
        <v/>
      </c>
      <c r="D97" s="117" t="str">
        <f t="shared" si="3"/>
        <v/>
      </c>
      <c r="E97" s="118" t="str">
        <f>IF(A97="","",SUMIFS('Ergebnis (detailliert)'!$H$17:$H$300,'Ergebnis (detailliert)'!$A$17:$A$300,'Ergebnis (aggregiert)'!$A97,'Ergebnis (detailliert)'!$B$17:$B$300,'Ergebnis (aggregiert)'!$C97))</f>
        <v/>
      </c>
      <c r="F97" s="119" t="str">
        <f>IF($A97="","",SUMIFS('Ergebnis (detailliert)'!$I$17:$I$300,'Ergebnis (detailliert)'!$A$17:$A$300,'Ergebnis (aggregiert)'!$A97,'Ergebnis (detailliert)'!$B$17:$B$300,'Ergebnis (aggregiert)'!$C97))</f>
        <v/>
      </c>
      <c r="G97" s="118" t="str">
        <f>IF($A97="","",SUMIFS('Ergebnis (detailliert)'!$M$17:$M$1001,'Ergebnis (detailliert)'!$A$17:$A$1001,'Ergebnis (aggregiert)'!$A97,'Ergebnis (detailliert)'!$B$17:$B$1001,'Ergebnis (aggregiert)'!$C97))</f>
        <v/>
      </c>
      <c r="H97" s="120" t="str">
        <f>IF($A97="","",SUMIFS('Ergebnis (detailliert)'!$P$17:$P$1001,'Ergebnis (detailliert)'!$A$17:$A$1001,'Ergebnis (aggregiert)'!$A97,'Ergebnis (detailliert)'!$B$17:$B$1001,'Ergebnis (aggregiert)'!$C97))</f>
        <v/>
      </c>
      <c r="I97" s="121" t="str">
        <f>IF($A97="","",SUMIFS('Ergebnis (detailliert)'!$S$17:$S$1001,'Ergebnis (detailliert)'!$A$17:$A$1001,'Ergebnis (aggregiert)'!$A97,'Ergebnis (detailliert)'!$B$17:$B$1001,'Ergebnis (aggregiert)'!$C97))</f>
        <v/>
      </c>
      <c r="J97" s="96" t="str">
        <f>IFERROR(IF(ISBLANK(A97),"",IF(COUNTIF('Beladung des Speichers'!$A$17:$A$300,'Ergebnis (aggregiert)'!A97)=0,"Fehler: Reiter 'Beladung des Speichers' wurde für diesen Speicher nicht ausgefüllt",IF(COUNTIF('Entladung des Speichers'!$A$17:$A$300,'Ergebnis (aggregiert)'!A97)=0,"Fehler: Reiter 'Entladung des Speichers' wurde für diesen Speicher nicht ausgefüllt",IF(COUNTIF(Füllstände!$A$17:$A$300,'Ergebnis (aggregiert)'!A97)=0,"Fehler: Reiter 'Füllstände' wurde für diesen Speicher nicht ausgefüllt","")))),"Fehler: nicht alle Datenblätter für diesen Speicher wurden vollständig befüllt")</f>
        <v/>
      </c>
    </row>
    <row r="98" spans="1:10" x14ac:dyDescent="0.2">
      <c r="A98" s="116" t="str">
        <f>IF(Stammdaten!A98="","",Stammdaten!A98)</f>
        <v/>
      </c>
      <c r="B98" s="116" t="str">
        <f>IF(A98="","",VLOOKUP(A98,Stammdaten!A98:H381,6,FALSE))</f>
        <v/>
      </c>
      <c r="C98" s="117" t="str">
        <f>IF(A98="","","Beladung aus dem Netz der "&amp;Stammdaten!$F$3)</f>
        <v/>
      </c>
      <c r="D98" s="117" t="str">
        <f t="shared" si="3"/>
        <v/>
      </c>
      <c r="E98" s="118" t="str">
        <f>IF(A98="","",SUMIFS('Ergebnis (detailliert)'!$H$17:$H$300,'Ergebnis (detailliert)'!$A$17:$A$300,'Ergebnis (aggregiert)'!$A98,'Ergebnis (detailliert)'!$B$17:$B$300,'Ergebnis (aggregiert)'!$C98))</f>
        <v/>
      </c>
      <c r="F98" s="119" t="str">
        <f>IF($A98="","",SUMIFS('Ergebnis (detailliert)'!$I$17:$I$300,'Ergebnis (detailliert)'!$A$17:$A$300,'Ergebnis (aggregiert)'!$A98,'Ergebnis (detailliert)'!$B$17:$B$300,'Ergebnis (aggregiert)'!$C98))</f>
        <v/>
      </c>
      <c r="G98" s="118" t="str">
        <f>IF($A98="","",SUMIFS('Ergebnis (detailliert)'!$M$17:$M$1001,'Ergebnis (detailliert)'!$A$17:$A$1001,'Ergebnis (aggregiert)'!$A98,'Ergebnis (detailliert)'!$B$17:$B$1001,'Ergebnis (aggregiert)'!$C98))</f>
        <v/>
      </c>
      <c r="H98" s="120" t="str">
        <f>IF($A98="","",SUMIFS('Ergebnis (detailliert)'!$P$17:$P$1001,'Ergebnis (detailliert)'!$A$17:$A$1001,'Ergebnis (aggregiert)'!$A98,'Ergebnis (detailliert)'!$B$17:$B$1001,'Ergebnis (aggregiert)'!$C98))</f>
        <v/>
      </c>
      <c r="I98" s="121" t="str">
        <f>IF($A98="","",SUMIFS('Ergebnis (detailliert)'!$S$17:$S$1001,'Ergebnis (detailliert)'!$A$17:$A$1001,'Ergebnis (aggregiert)'!$A98,'Ergebnis (detailliert)'!$B$17:$B$1001,'Ergebnis (aggregiert)'!$C98))</f>
        <v/>
      </c>
      <c r="J98" s="96" t="str">
        <f>IFERROR(IF(ISBLANK(A98),"",IF(COUNTIF('Beladung des Speichers'!$A$17:$A$300,'Ergebnis (aggregiert)'!A98)=0,"Fehler: Reiter 'Beladung des Speichers' wurde für diesen Speicher nicht ausgefüllt",IF(COUNTIF('Entladung des Speichers'!$A$17:$A$300,'Ergebnis (aggregiert)'!A98)=0,"Fehler: Reiter 'Entladung des Speichers' wurde für diesen Speicher nicht ausgefüllt",IF(COUNTIF(Füllstände!$A$17:$A$300,'Ergebnis (aggregiert)'!A98)=0,"Fehler: Reiter 'Füllstände' wurde für diesen Speicher nicht ausgefüllt","")))),"Fehler: nicht alle Datenblätter für diesen Speicher wurden vollständig befüllt")</f>
        <v/>
      </c>
    </row>
    <row r="99" spans="1:10" x14ac:dyDescent="0.2">
      <c r="A99" s="116" t="str">
        <f>IF(Stammdaten!A99="","",Stammdaten!A99)</f>
        <v/>
      </c>
      <c r="B99" s="116" t="str">
        <f>IF(A99="","",VLOOKUP(A99,Stammdaten!A99:H382,6,FALSE))</f>
        <v/>
      </c>
      <c r="C99" s="117" t="str">
        <f>IF(A99="","","Beladung aus dem Netz der "&amp;Stammdaten!$F$3)</f>
        <v/>
      </c>
      <c r="D99" s="117" t="str">
        <f t="shared" si="3"/>
        <v/>
      </c>
      <c r="E99" s="118" t="str">
        <f>IF(A99="","",SUMIFS('Ergebnis (detailliert)'!$H$17:$H$300,'Ergebnis (detailliert)'!$A$17:$A$300,'Ergebnis (aggregiert)'!$A99,'Ergebnis (detailliert)'!$B$17:$B$300,'Ergebnis (aggregiert)'!$C99))</f>
        <v/>
      </c>
      <c r="F99" s="119" t="str">
        <f>IF($A99="","",SUMIFS('Ergebnis (detailliert)'!$I$17:$I$300,'Ergebnis (detailliert)'!$A$17:$A$300,'Ergebnis (aggregiert)'!$A99,'Ergebnis (detailliert)'!$B$17:$B$300,'Ergebnis (aggregiert)'!$C99))</f>
        <v/>
      </c>
      <c r="G99" s="118" t="str">
        <f>IF($A99="","",SUMIFS('Ergebnis (detailliert)'!$M$17:$M$1001,'Ergebnis (detailliert)'!$A$17:$A$1001,'Ergebnis (aggregiert)'!$A99,'Ergebnis (detailliert)'!$B$17:$B$1001,'Ergebnis (aggregiert)'!$C99))</f>
        <v/>
      </c>
      <c r="H99" s="120" t="str">
        <f>IF($A99="","",SUMIFS('Ergebnis (detailliert)'!$P$17:$P$1001,'Ergebnis (detailliert)'!$A$17:$A$1001,'Ergebnis (aggregiert)'!$A99,'Ergebnis (detailliert)'!$B$17:$B$1001,'Ergebnis (aggregiert)'!$C99))</f>
        <v/>
      </c>
      <c r="I99" s="121" t="str">
        <f>IF($A99="","",SUMIFS('Ergebnis (detailliert)'!$S$17:$S$1001,'Ergebnis (detailliert)'!$A$17:$A$1001,'Ergebnis (aggregiert)'!$A99,'Ergebnis (detailliert)'!$B$17:$B$1001,'Ergebnis (aggregiert)'!$C99))</f>
        <v/>
      </c>
      <c r="J99" s="96" t="str">
        <f>IFERROR(IF(ISBLANK(A99),"",IF(COUNTIF('Beladung des Speichers'!$A$17:$A$300,'Ergebnis (aggregiert)'!A99)=0,"Fehler: Reiter 'Beladung des Speichers' wurde für diesen Speicher nicht ausgefüllt",IF(COUNTIF('Entladung des Speichers'!$A$17:$A$300,'Ergebnis (aggregiert)'!A99)=0,"Fehler: Reiter 'Entladung des Speichers' wurde für diesen Speicher nicht ausgefüllt",IF(COUNTIF(Füllstände!$A$17:$A$300,'Ergebnis (aggregiert)'!A99)=0,"Fehler: Reiter 'Füllstände' wurde für diesen Speicher nicht ausgefüllt","")))),"Fehler: nicht alle Datenblätter für diesen Speicher wurden vollständig befüllt")</f>
        <v/>
      </c>
    </row>
    <row r="100" spans="1:10" x14ac:dyDescent="0.2">
      <c r="A100" s="116" t="str">
        <f>IF(Stammdaten!A100="","",Stammdaten!A100)</f>
        <v/>
      </c>
      <c r="B100" s="116" t="str">
        <f>IF(A100="","",VLOOKUP(A100,Stammdaten!A100:H383,6,FALSE))</f>
        <v/>
      </c>
      <c r="C100" s="117" t="str">
        <f>IF(A100="","","Beladung aus dem Netz der "&amp;Stammdaten!$F$3)</f>
        <v/>
      </c>
      <c r="D100" s="117" t="str">
        <f t="shared" si="3"/>
        <v/>
      </c>
      <c r="E100" s="118" t="str">
        <f>IF(A100="","",SUMIFS('Ergebnis (detailliert)'!$H$17:$H$300,'Ergebnis (detailliert)'!$A$17:$A$300,'Ergebnis (aggregiert)'!$A100,'Ergebnis (detailliert)'!$B$17:$B$300,'Ergebnis (aggregiert)'!$C100))</f>
        <v/>
      </c>
      <c r="F100" s="119" t="str">
        <f>IF($A100="","",SUMIFS('Ergebnis (detailliert)'!$I$17:$I$300,'Ergebnis (detailliert)'!$A$17:$A$300,'Ergebnis (aggregiert)'!$A100,'Ergebnis (detailliert)'!$B$17:$B$300,'Ergebnis (aggregiert)'!$C100))</f>
        <v/>
      </c>
      <c r="G100" s="118" t="str">
        <f>IF($A100="","",SUMIFS('Ergebnis (detailliert)'!$M$17:$M$1001,'Ergebnis (detailliert)'!$A$17:$A$1001,'Ergebnis (aggregiert)'!$A100,'Ergebnis (detailliert)'!$B$17:$B$1001,'Ergebnis (aggregiert)'!$C100))</f>
        <v/>
      </c>
      <c r="H100" s="120" t="str">
        <f>IF($A100="","",SUMIFS('Ergebnis (detailliert)'!$P$17:$P$1001,'Ergebnis (detailliert)'!$A$17:$A$1001,'Ergebnis (aggregiert)'!$A100,'Ergebnis (detailliert)'!$B$17:$B$1001,'Ergebnis (aggregiert)'!$C100))</f>
        <v/>
      </c>
      <c r="I100" s="121" t="str">
        <f>IF($A100="","",SUMIFS('Ergebnis (detailliert)'!$S$17:$S$1001,'Ergebnis (detailliert)'!$A$17:$A$1001,'Ergebnis (aggregiert)'!$A100,'Ergebnis (detailliert)'!$B$17:$B$1001,'Ergebnis (aggregiert)'!$C100))</f>
        <v/>
      </c>
      <c r="J100" s="96" t="str">
        <f>IFERROR(IF(ISBLANK(A100),"",IF(COUNTIF('Beladung des Speichers'!$A$17:$A$300,'Ergebnis (aggregiert)'!A100)=0,"Fehler: Reiter 'Beladung des Speichers' wurde für diesen Speicher nicht ausgefüllt",IF(COUNTIF('Entladung des Speichers'!$A$17:$A$300,'Ergebnis (aggregiert)'!A100)=0,"Fehler: Reiter 'Entladung des Speichers' wurde für diesen Speicher nicht ausgefüllt",IF(COUNTIF(Füllstände!$A$17:$A$300,'Ergebnis (aggregiert)'!A100)=0,"Fehler: Reiter 'Füllstände' wurde für diesen Speicher nicht ausgefüllt","")))),"Fehler: nicht alle Datenblätter für diesen Speicher wurden vollständig befüllt")</f>
        <v/>
      </c>
    </row>
    <row r="101" spans="1:10" x14ac:dyDescent="0.2">
      <c r="A101" s="116" t="str">
        <f>IF(Stammdaten!A101="","",Stammdaten!A101)</f>
        <v/>
      </c>
      <c r="B101" s="116" t="str">
        <f>IF(A101="","",VLOOKUP(A101,Stammdaten!A101:H384,6,FALSE))</f>
        <v/>
      </c>
      <c r="C101" s="117" t="str">
        <f>IF(A101="","","Beladung aus dem Netz der "&amp;Stammdaten!$F$3)</f>
        <v/>
      </c>
      <c r="D101" s="117" t="str">
        <f t="shared" si="3"/>
        <v/>
      </c>
      <c r="E101" s="118" t="str">
        <f>IF(A101="","",SUMIFS('Ergebnis (detailliert)'!$H$17:$H$300,'Ergebnis (detailliert)'!$A$17:$A$300,'Ergebnis (aggregiert)'!$A101,'Ergebnis (detailliert)'!$B$17:$B$300,'Ergebnis (aggregiert)'!$C101))</f>
        <v/>
      </c>
      <c r="F101" s="119" t="str">
        <f>IF($A101="","",SUMIFS('Ergebnis (detailliert)'!$I$17:$I$300,'Ergebnis (detailliert)'!$A$17:$A$300,'Ergebnis (aggregiert)'!$A101,'Ergebnis (detailliert)'!$B$17:$B$300,'Ergebnis (aggregiert)'!$C101))</f>
        <v/>
      </c>
      <c r="G101" s="118" t="str">
        <f>IF($A101="","",SUMIFS('Ergebnis (detailliert)'!$M$17:$M$1001,'Ergebnis (detailliert)'!$A$17:$A$1001,'Ergebnis (aggregiert)'!$A101,'Ergebnis (detailliert)'!$B$17:$B$1001,'Ergebnis (aggregiert)'!$C101))</f>
        <v/>
      </c>
      <c r="H101" s="120" t="str">
        <f>IF($A101="","",SUMIFS('Ergebnis (detailliert)'!$P$17:$P$1001,'Ergebnis (detailliert)'!$A$17:$A$1001,'Ergebnis (aggregiert)'!$A101,'Ergebnis (detailliert)'!$B$17:$B$1001,'Ergebnis (aggregiert)'!$C101))</f>
        <v/>
      </c>
      <c r="I101" s="121" t="str">
        <f>IF($A101="","",SUMIFS('Ergebnis (detailliert)'!$S$17:$S$1001,'Ergebnis (detailliert)'!$A$17:$A$1001,'Ergebnis (aggregiert)'!$A101,'Ergebnis (detailliert)'!$B$17:$B$1001,'Ergebnis (aggregiert)'!$C101))</f>
        <v/>
      </c>
      <c r="J101" s="96" t="str">
        <f>IFERROR(IF(ISBLANK(A101),"",IF(COUNTIF('Beladung des Speichers'!$A$17:$A$300,'Ergebnis (aggregiert)'!A101)=0,"Fehler: Reiter 'Beladung des Speichers' wurde für diesen Speicher nicht ausgefüllt",IF(COUNTIF('Entladung des Speichers'!$A$17:$A$300,'Ergebnis (aggregiert)'!A101)=0,"Fehler: Reiter 'Entladung des Speichers' wurde für diesen Speicher nicht ausgefüllt",IF(COUNTIF(Füllstände!$A$17:$A$300,'Ergebnis (aggregiert)'!A101)=0,"Fehler: Reiter 'Füllstände' wurde für diesen Speicher nicht ausgefüllt","")))),"Fehler: nicht alle Datenblätter für diesen Speicher wurden vollständig befüllt")</f>
        <v/>
      </c>
    </row>
    <row r="102" spans="1:10" x14ac:dyDescent="0.2">
      <c r="A102" s="116" t="str">
        <f>IF(Stammdaten!A102="","",Stammdaten!A102)</f>
        <v/>
      </c>
      <c r="B102" s="116" t="str">
        <f>IF(A102="","",VLOOKUP(A102,Stammdaten!A102:H385,6,FALSE))</f>
        <v/>
      </c>
      <c r="C102" s="117" t="str">
        <f>IF(A102="","","Beladung aus dem Netz der "&amp;Stammdaten!$F$3)</f>
        <v/>
      </c>
      <c r="D102" s="117" t="str">
        <f t="shared" si="3"/>
        <v/>
      </c>
      <c r="E102" s="118" t="str">
        <f>IF(A102="","",SUMIFS('Ergebnis (detailliert)'!$H$17:$H$300,'Ergebnis (detailliert)'!$A$17:$A$300,'Ergebnis (aggregiert)'!$A102,'Ergebnis (detailliert)'!$B$17:$B$300,'Ergebnis (aggregiert)'!$C102))</f>
        <v/>
      </c>
      <c r="F102" s="119" t="str">
        <f>IF($A102="","",SUMIFS('Ergebnis (detailliert)'!$I$17:$I$300,'Ergebnis (detailliert)'!$A$17:$A$300,'Ergebnis (aggregiert)'!$A102,'Ergebnis (detailliert)'!$B$17:$B$300,'Ergebnis (aggregiert)'!$C102))</f>
        <v/>
      </c>
      <c r="G102" s="118" t="str">
        <f>IF($A102="","",SUMIFS('Ergebnis (detailliert)'!$M$17:$M$1001,'Ergebnis (detailliert)'!$A$17:$A$1001,'Ergebnis (aggregiert)'!$A102,'Ergebnis (detailliert)'!$B$17:$B$1001,'Ergebnis (aggregiert)'!$C102))</f>
        <v/>
      </c>
      <c r="H102" s="120" t="str">
        <f>IF($A102="","",SUMIFS('Ergebnis (detailliert)'!$P$17:$P$1001,'Ergebnis (detailliert)'!$A$17:$A$1001,'Ergebnis (aggregiert)'!$A102,'Ergebnis (detailliert)'!$B$17:$B$1001,'Ergebnis (aggregiert)'!$C102))</f>
        <v/>
      </c>
      <c r="I102" s="121" t="str">
        <f>IF($A102="","",SUMIFS('Ergebnis (detailliert)'!$S$17:$S$1001,'Ergebnis (detailliert)'!$A$17:$A$1001,'Ergebnis (aggregiert)'!$A102,'Ergebnis (detailliert)'!$B$17:$B$1001,'Ergebnis (aggregiert)'!$C102))</f>
        <v/>
      </c>
      <c r="J102" s="96" t="str">
        <f>IFERROR(IF(ISBLANK(A102),"",IF(COUNTIF('Beladung des Speichers'!$A$17:$A$300,'Ergebnis (aggregiert)'!A102)=0,"Fehler: Reiter 'Beladung des Speichers' wurde für diesen Speicher nicht ausgefüllt",IF(COUNTIF('Entladung des Speichers'!$A$17:$A$300,'Ergebnis (aggregiert)'!A102)=0,"Fehler: Reiter 'Entladung des Speichers' wurde für diesen Speicher nicht ausgefüllt",IF(COUNTIF(Füllstände!$A$17:$A$300,'Ergebnis (aggregiert)'!A102)=0,"Fehler: Reiter 'Füllstände' wurde für diesen Speicher nicht ausgefüllt","")))),"Fehler: nicht alle Datenblätter für diesen Speicher wurden vollständig befüllt")</f>
        <v/>
      </c>
    </row>
    <row r="103" spans="1:10" x14ac:dyDescent="0.2">
      <c r="A103" s="116" t="str">
        <f>IF(Stammdaten!A103="","",Stammdaten!A103)</f>
        <v/>
      </c>
      <c r="B103" s="116" t="str">
        <f>IF(A103="","",VLOOKUP(A103,Stammdaten!A103:H386,6,FALSE))</f>
        <v/>
      </c>
      <c r="C103" s="117" t="str">
        <f>IF(A103="","","Beladung aus dem Netz der "&amp;Stammdaten!$F$3)</f>
        <v/>
      </c>
      <c r="D103" s="117" t="str">
        <f t="shared" si="3"/>
        <v/>
      </c>
      <c r="E103" s="118" t="str">
        <f>IF(A103="","",SUMIFS('Ergebnis (detailliert)'!$H$17:$H$300,'Ergebnis (detailliert)'!$A$17:$A$300,'Ergebnis (aggregiert)'!$A103,'Ergebnis (detailliert)'!$B$17:$B$300,'Ergebnis (aggregiert)'!$C103))</f>
        <v/>
      </c>
      <c r="F103" s="119" t="str">
        <f>IF($A103="","",SUMIFS('Ergebnis (detailliert)'!$I$17:$I$300,'Ergebnis (detailliert)'!$A$17:$A$300,'Ergebnis (aggregiert)'!$A103,'Ergebnis (detailliert)'!$B$17:$B$300,'Ergebnis (aggregiert)'!$C103))</f>
        <v/>
      </c>
      <c r="G103" s="118" t="str">
        <f>IF($A103="","",SUMIFS('Ergebnis (detailliert)'!$M$17:$M$1001,'Ergebnis (detailliert)'!$A$17:$A$1001,'Ergebnis (aggregiert)'!$A103,'Ergebnis (detailliert)'!$B$17:$B$1001,'Ergebnis (aggregiert)'!$C103))</f>
        <v/>
      </c>
      <c r="H103" s="120" t="str">
        <f>IF($A103="","",SUMIFS('Ergebnis (detailliert)'!$P$17:$P$1001,'Ergebnis (detailliert)'!$A$17:$A$1001,'Ergebnis (aggregiert)'!$A103,'Ergebnis (detailliert)'!$B$17:$B$1001,'Ergebnis (aggregiert)'!$C103))</f>
        <v/>
      </c>
      <c r="I103" s="121" t="str">
        <f>IF($A103="","",SUMIFS('Ergebnis (detailliert)'!$S$17:$S$1001,'Ergebnis (detailliert)'!$A$17:$A$1001,'Ergebnis (aggregiert)'!$A103,'Ergebnis (detailliert)'!$B$17:$B$1001,'Ergebnis (aggregiert)'!$C103))</f>
        <v/>
      </c>
      <c r="J103" s="96" t="str">
        <f>IFERROR(IF(ISBLANK(A103),"",IF(COUNTIF('Beladung des Speichers'!$A$17:$A$300,'Ergebnis (aggregiert)'!A103)=0,"Fehler: Reiter 'Beladung des Speichers' wurde für diesen Speicher nicht ausgefüllt",IF(COUNTIF('Entladung des Speichers'!$A$17:$A$300,'Ergebnis (aggregiert)'!A103)=0,"Fehler: Reiter 'Entladung des Speichers' wurde für diesen Speicher nicht ausgefüllt",IF(COUNTIF(Füllstände!$A$17:$A$300,'Ergebnis (aggregiert)'!A103)=0,"Fehler: Reiter 'Füllstände' wurde für diesen Speicher nicht ausgefüllt","")))),"Fehler: nicht alle Datenblätter für diesen Speicher wurden vollständig befüllt")</f>
        <v/>
      </c>
    </row>
    <row r="104" spans="1:10" x14ac:dyDescent="0.2">
      <c r="A104" s="116" t="str">
        <f>IF(Stammdaten!A104="","",Stammdaten!A104)</f>
        <v/>
      </c>
      <c r="B104" s="116" t="str">
        <f>IF(A104="","",VLOOKUP(A104,Stammdaten!A104:H387,6,FALSE))</f>
        <v/>
      </c>
      <c r="C104" s="117" t="str">
        <f>IF(A104="","","Beladung aus dem Netz der "&amp;Stammdaten!$F$3)</f>
        <v/>
      </c>
      <c r="D104" s="117" t="str">
        <f t="shared" si="3"/>
        <v/>
      </c>
      <c r="E104" s="118" t="str">
        <f>IF(A104="","",SUMIFS('Ergebnis (detailliert)'!$H$17:$H$300,'Ergebnis (detailliert)'!$A$17:$A$300,'Ergebnis (aggregiert)'!$A104,'Ergebnis (detailliert)'!$B$17:$B$300,'Ergebnis (aggregiert)'!$C104))</f>
        <v/>
      </c>
      <c r="F104" s="119" t="str">
        <f>IF($A104="","",SUMIFS('Ergebnis (detailliert)'!$I$17:$I$300,'Ergebnis (detailliert)'!$A$17:$A$300,'Ergebnis (aggregiert)'!$A104,'Ergebnis (detailliert)'!$B$17:$B$300,'Ergebnis (aggregiert)'!$C104))</f>
        <v/>
      </c>
      <c r="G104" s="118" t="str">
        <f>IF($A104="","",SUMIFS('Ergebnis (detailliert)'!$M$17:$M$1001,'Ergebnis (detailliert)'!$A$17:$A$1001,'Ergebnis (aggregiert)'!$A104,'Ergebnis (detailliert)'!$B$17:$B$1001,'Ergebnis (aggregiert)'!$C104))</f>
        <v/>
      </c>
      <c r="H104" s="120" t="str">
        <f>IF($A104="","",SUMIFS('Ergebnis (detailliert)'!$P$17:$P$1001,'Ergebnis (detailliert)'!$A$17:$A$1001,'Ergebnis (aggregiert)'!$A104,'Ergebnis (detailliert)'!$B$17:$B$1001,'Ergebnis (aggregiert)'!$C104))</f>
        <v/>
      </c>
      <c r="I104" s="121" t="str">
        <f>IF($A104="","",SUMIFS('Ergebnis (detailliert)'!$S$17:$S$1001,'Ergebnis (detailliert)'!$A$17:$A$1001,'Ergebnis (aggregiert)'!$A104,'Ergebnis (detailliert)'!$B$17:$B$1001,'Ergebnis (aggregiert)'!$C104))</f>
        <v/>
      </c>
      <c r="J104" s="96" t="str">
        <f>IFERROR(IF(ISBLANK(A104),"",IF(COUNTIF('Beladung des Speichers'!$A$17:$A$300,'Ergebnis (aggregiert)'!A104)=0,"Fehler: Reiter 'Beladung des Speichers' wurde für diesen Speicher nicht ausgefüllt",IF(COUNTIF('Entladung des Speichers'!$A$17:$A$300,'Ergebnis (aggregiert)'!A104)=0,"Fehler: Reiter 'Entladung des Speichers' wurde für diesen Speicher nicht ausgefüllt",IF(COUNTIF(Füllstände!$A$17:$A$300,'Ergebnis (aggregiert)'!A104)=0,"Fehler: Reiter 'Füllstände' wurde für diesen Speicher nicht ausgefüllt","")))),"Fehler: nicht alle Datenblätter für diesen Speicher wurden vollständig befüllt")</f>
        <v/>
      </c>
    </row>
    <row r="105" spans="1:10" x14ac:dyDescent="0.2">
      <c r="A105" s="116" t="str">
        <f>IF(Stammdaten!A105="","",Stammdaten!A105)</f>
        <v/>
      </c>
      <c r="B105" s="116" t="str">
        <f>IF(A105="","",VLOOKUP(A105,Stammdaten!A105:H388,6,FALSE))</f>
        <v/>
      </c>
      <c r="C105" s="117" t="str">
        <f>IF(A105="","","Beladung aus dem Netz der "&amp;Stammdaten!$F$3)</f>
        <v/>
      </c>
      <c r="D105" s="117" t="str">
        <f t="shared" si="3"/>
        <v/>
      </c>
      <c r="E105" s="118" t="str">
        <f>IF(A105="","",SUMIFS('Ergebnis (detailliert)'!$H$17:$H$300,'Ergebnis (detailliert)'!$A$17:$A$300,'Ergebnis (aggregiert)'!$A105,'Ergebnis (detailliert)'!$B$17:$B$300,'Ergebnis (aggregiert)'!$C105))</f>
        <v/>
      </c>
      <c r="F105" s="119" t="str">
        <f>IF($A105="","",SUMIFS('Ergebnis (detailliert)'!$I$17:$I$300,'Ergebnis (detailliert)'!$A$17:$A$300,'Ergebnis (aggregiert)'!$A105,'Ergebnis (detailliert)'!$B$17:$B$300,'Ergebnis (aggregiert)'!$C105))</f>
        <v/>
      </c>
      <c r="G105" s="118" t="str">
        <f>IF($A105="","",SUMIFS('Ergebnis (detailliert)'!$M$17:$M$1001,'Ergebnis (detailliert)'!$A$17:$A$1001,'Ergebnis (aggregiert)'!$A105,'Ergebnis (detailliert)'!$B$17:$B$1001,'Ergebnis (aggregiert)'!$C105))</f>
        <v/>
      </c>
      <c r="H105" s="120" t="str">
        <f>IF($A105="","",SUMIFS('Ergebnis (detailliert)'!$P$17:$P$1001,'Ergebnis (detailliert)'!$A$17:$A$1001,'Ergebnis (aggregiert)'!$A105,'Ergebnis (detailliert)'!$B$17:$B$1001,'Ergebnis (aggregiert)'!$C105))</f>
        <v/>
      </c>
      <c r="I105" s="121" t="str">
        <f>IF($A105="","",SUMIFS('Ergebnis (detailliert)'!$S$17:$S$1001,'Ergebnis (detailliert)'!$A$17:$A$1001,'Ergebnis (aggregiert)'!$A105,'Ergebnis (detailliert)'!$B$17:$B$1001,'Ergebnis (aggregiert)'!$C105))</f>
        <v/>
      </c>
      <c r="J105" s="96" t="str">
        <f>IFERROR(IF(ISBLANK(A105),"",IF(COUNTIF('Beladung des Speichers'!$A$17:$A$300,'Ergebnis (aggregiert)'!A105)=0,"Fehler: Reiter 'Beladung des Speichers' wurde für diesen Speicher nicht ausgefüllt",IF(COUNTIF('Entladung des Speichers'!$A$17:$A$300,'Ergebnis (aggregiert)'!A105)=0,"Fehler: Reiter 'Entladung des Speichers' wurde für diesen Speicher nicht ausgefüllt",IF(COUNTIF(Füllstände!$A$17:$A$300,'Ergebnis (aggregiert)'!A105)=0,"Fehler: Reiter 'Füllstände' wurde für diesen Speicher nicht ausgefüllt","")))),"Fehler: nicht alle Datenblätter für diesen Speicher wurden vollständig befüllt")</f>
        <v/>
      </c>
    </row>
    <row r="106" spans="1:10" x14ac:dyDescent="0.2">
      <c r="A106" s="116" t="str">
        <f>IF(Stammdaten!A106="","",Stammdaten!A106)</f>
        <v/>
      </c>
      <c r="B106" s="116" t="str">
        <f>IF(A106="","",VLOOKUP(A106,Stammdaten!A106:H389,6,FALSE))</f>
        <v/>
      </c>
      <c r="C106" s="117" t="str">
        <f>IF(A106="","","Beladung aus dem Netz der "&amp;Stammdaten!$F$3)</f>
        <v/>
      </c>
      <c r="D106" s="117" t="str">
        <f t="shared" si="3"/>
        <v/>
      </c>
      <c r="E106" s="118" t="str">
        <f>IF(A106="","",SUMIFS('Ergebnis (detailliert)'!$H$17:$H$300,'Ergebnis (detailliert)'!$A$17:$A$300,'Ergebnis (aggregiert)'!$A106,'Ergebnis (detailliert)'!$B$17:$B$300,'Ergebnis (aggregiert)'!$C106))</f>
        <v/>
      </c>
      <c r="F106" s="119" t="str">
        <f>IF($A106="","",SUMIFS('Ergebnis (detailliert)'!$I$17:$I$300,'Ergebnis (detailliert)'!$A$17:$A$300,'Ergebnis (aggregiert)'!$A106,'Ergebnis (detailliert)'!$B$17:$B$300,'Ergebnis (aggregiert)'!$C106))</f>
        <v/>
      </c>
      <c r="G106" s="118" t="str">
        <f>IF($A106="","",SUMIFS('Ergebnis (detailliert)'!$M$17:$M$1001,'Ergebnis (detailliert)'!$A$17:$A$1001,'Ergebnis (aggregiert)'!$A106,'Ergebnis (detailliert)'!$B$17:$B$1001,'Ergebnis (aggregiert)'!$C106))</f>
        <v/>
      </c>
      <c r="H106" s="120" t="str">
        <f>IF($A106="","",SUMIFS('Ergebnis (detailliert)'!$P$17:$P$1001,'Ergebnis (detailliert)'!$A$17:$A$1001,'Ergebnis (aggregiert)'!$A106,'Ergebnis (detailliert)'!$B$17:$B$1001,'Ergebnis (aggregiert)'!$C106))</f>
        <v/>
      </c>
      <c r="I106" s="121" t="str">
        <f>IF($A106="","",SUMIFS('Ergebnis (detailliert)'!$S$17:$S$1001,'Ergebnis (detailliert)'!$A$17:$A$1001,'Ergebnis (aggregiert)'!$A106,'Ergebnis (detailliert)'!$B$17:$B$1001,'Ergebnis (aggregiert)'!$C106))</f>
        <v/>
      </c>
      <c r="J106" s="96" t="str">
        <f>IFERROR(IF(ISBLANK(A106),"",IF(COUNTIF('Beladung des Speichers'!$A$17:$A$300,'Ergebnis (aggregiert)'!A106)=0,"Fehler: Reiter 'Beladung des Speichers' wurde für diesen Speicher nicht ausgefüllt",IF(COUNTIF('Entladung des Speichers'!$A$17:$A$300,'Ergebnis (aggregiert)'!A106)=0,"Fehler: Reiter 'Entladung des Speichers' wurde für diesen Speicher nicht ausgefüllt",IF(COUNTIF(Füllstände!$A$17:$A$300,'Ergebnis (aggregiert)'!A106)=0,"Fehler: Reiter 'Füllstände' wurde für diesen Speicher nicht ausgefüllt","")))),"Fehler: nicht alle Datenblätter für diesen Speicher wurden vollständig befüllt")</f>
        <v/>
      </c>
    </row>
    <row r="107" spans="1:10" x14ac:dyDescent="0.2">
      <c r="A107" s="116" t="str">
        <f>IF(Stammdaten!A107="","",Stammdaten!A107)</f>
        <v/>
      </c>
      <c r="B107" s="116" t="str">
        <f>IF(A107="","",VLOOKUP(A107,Stammdaten!A107:H390,6,FALSE))</f>
        <v/>
      </c>
      <c r="C107" s="117" t="str">
        <f>IF(A107="","","Beladung aus dem Netz der "&amp;Stammdaten!$F$3)</f>
        <v/>
      </c>
      <c r="D107" s="117" t="str">
        <f t="shared" si="3"/>
        <v/>
      </c>
      <c r="E107" s="118" t="str">
        <f>IF(A107="","",SUMIFS('Ergebnis (detailliert)'!$H$17:$H$300,'Ergebnis (detailliert)'!$A$17:$A$300,'Ergebnis (aggregiert)'!$A107,'Ergebnis (detailliert)'!$B$17:$B$300,'Ergebnis (aggregiert)'!$C107))</f>
        <v/>
      </c>
      <c r="F107" s="119" t="str">
        <f>IF($A107="","",SUMIFS('Ergebnis (detailliert)'!$I$17:$I$300,'Ergebnis (detailliert)'!$A$17:$A$300,'Ergebnis (aggregiert)'!$A107,'Ergebnis (detailliert)'!$B$17:$B$300,'Ergebnis (aggregiert)'!$C107))</f>
        <v/>
      </c>
      <c r="G107" s="118" t="str">
        <f>IF($A107="","",SUMIFS('Ergebnis (detailliert)'!$M$17:$M$1001,'Ergebnis (detailliert)'!$A$17:$A$1001,'Ergebnis (aggregiert)'!$A107,'Ergebnis (detailliert)'!$B$17:$B$1001,'Ergebnis (aggregiert)'!$C107))</f>
        <v/>
      </c>
      <c r="H107" s="120" t="str">
        <f>IF($A107="","",SUMIFS('Ergebnis (detailliert)'!$P$17:$P$1001,'Ergebnis (detailliert)'!$A$17:$A$1001,'Ergebnis (aggregiert)'!$A107,'Ergebnis (detailliert)'!$B$17:$B$1001,'Ergebnis (aggregiert)'!$C107))</f>
        <v/>
      </c>
      <c r="I107" s="121" t="str">
        <f>IF($A107="","",SUMIFS('Ergebnis (detailliert)'!$S$17:$S$1001,'Ergebnis (detailliert)'!$A$17:$A$1001,'Ergebnis (aggregiert)'!$A107,'Ergebnis (detailliert)'!$B$17:$B$1001,'Ergebnis (aggregiert)'!$C107))</f>
        <v/>
      </c>
      <c r="J107" s="96" t="str">
        <f>IFERROR(IF(ISBLANK(A107),"",IF(COUNTIF('Beladung des Speichers'!$A$17:$A$300,'Ergebnis (aggregiert)'!A107)=0,"Fehler: Reiter 'Beladung des Speichers' wurde für diesen Speicher nicht ausgefüllt",IF(COUNTIF('Entladung des Speichers'!$A$17:$A$300,'Ergebnis (aggregiert)'!A107)=0,"Fehler: Reiter 'Entladung des Speichers' wurde für diesen Speicher nicht ausgefüllt",IF(COUNTIF(Füllstände!$A$17:$A$300,'Ergebnis (aggregiert)'!A107)=0,"Fehler: Reiter 'Füllstände' wurde für diesen Speicher nicht ausgefüllt","")))),"Fehler: nicht alle Datenblätter für diesen Speicher wurden vollständig befüllt")</f>
        <v/>
      </c>
    </row>
    <row r="108" spans="1:10" x14ac:dyDescent="0.2">
      <c r="A108" s="116" t="str">
        <f>IF(Stammdaten!A108="","",Stammdaten!A108)</f>
        <v/>
      </c>
      <c r="B108" s="116" t="str">
        <f>IF(A108="","",VLOOKUP(A108,Stammdaten!A108:H391,6,FALSE))</f>
        <v/>
      </c>
      <c r="C108" s="117" t="str">
        <f>IF(A108="","","Beladung aus dem Netz der "&amp;Stammdaten!$F$3)</f>
        <v/>
      </c>
      <c r="D108" s="117" t="str">
        <f t="shared" si="3"/>
        <v/>
      </c>
      <c r="E108" s="118" t="str">
        <f>IF(A108="","",SUMIFS('Ergebnis (detailliert)'!$H$17:$H$300,'Ergebnis (detailliert)'!$A$17:$A$300,'Ergebnis (aggregiert)'!$A108,'Ergebnis (detailliert)'!$B$17:$B$300,'Ergebnis (aggregiert)'!$C108))</f>
        <v/>
      </c>
      <c r="F108" s="119" t="str">
        <f>IF($A108="","",SUMIFS('Ergebnis (detailliert)'!$I$17:$I$300,'Ergebnis (detailliert)'!$A$17:$A$300,'Ergebnis (aggregiert)'!$A108,'Ergebnis (detailliert)'!$B$17:$B$300,'Ergebnis (aggregiert)'!$C108))</f>
        <v/>
      </c>
      <c r="G108" s="118" t="str">
        <f>IF($A108="","",SUMIFS('Ergebnis (detailliert)'!$M$17:$M$1001,'Ergebnis (detailliert)'!$A$17:$A$1001,'Ergebnis (aggregiert)'!$A108,'Ergebnis (detailliert)'!$B$17:$B$1001,'Ergebnis (aggregiert)'!$C108))</f>
        <v/>
      </c>
      <c r="H108" s="120" t="str">
        <f>IF($A108="","",SUMIFS('Ergebnis (detailliert)'!$P$17:$P$1001,'Ergebnis (detailliert)'!$A$17:$A$1001,'Ergebnis (aggregiert)'!$A108,'Ergebnis (detailliert)'!$B$17:$B$1001,'Ergebnis (aggregiert)'!$C108))</f>
        <v/>
      </c>
      <c r="I108" s="121" t="str">
        <f>IF($A108="","",SUMIFS('Ergebnis (detailliert)'!$S$17:$S$1001,'Ergebnis (detailliert)'!$A$17:$A$1001,'Ergebnis (aggregiert)'!$A108,'Ergebnis (detailliert)'!$B$17:$B$1001,'Ergebnis (aggregiert)'!$C108))</f>
        <v/>
      </c>
      <c r="J108" s="96" t="str">
        <f>IFERROR(IF(ISBLANK(A108),"",IF(COUNTIF('Beladung des Speichers'!$A$17:$A$300,'Ergebnis (aggregiert)'!A108)=0,"Fehler: Reiter 'Beladung des Speichers' wurde für diesen Speicher nicht ausgefüllt",IF(COUNTIF('Entladung des Speichers'!$A$17:$A$300,'Ergebnis (aggregiert)'!A108)=0,"Fehler: Reiter 'Entladung des Speichers' wurde für diesen Speicher nicht ausgefüllt",IF(COUNTIF(Füllstände!$A$17:$A$300,'Ergebnis (aggregiert)'!A108)=0,"Fehler: Reiter 'Füllstände' wurde für diesen Speicher nicht ausgefüllt","")))),"Fehler: nicht alle Datenblätter für diesen Speicher wurden vollständig befüllt")</f>
        <v/>
      </c>
    </row>
    <row r="109" spans="1:10" x14ac:dyDescent="0.2">
      <c r="A109" s="116" t="str">
        <f>IF(Stammdaten!A109="","",Stammdaten!A109)</f>
        <v/>
      </c>
      <c r="B109" s="116" t="str">
        <f>IF(A109="","",VLOOKUP(A109,Stammdaten!A109:H392,6,FALSE))</f>
        <v/>
      </c>
      <c r="C109" s="117" t="str">
        <f>IF(A109="","","Beladung aus dem Netz der "&amp;Stammdaten!$F$3)</f>
        <v/>
      </c>
      <c r="D109" s="117" t="str">
        <f t="shared" si="3"/>
        <v/>
      </c>
      <c r="E109" s="118" t="str">
        <f>IF(A109="","",SUMIFS('Ergebnis (detailliert)'!$H$17:$H$300,'Ergebnis (detailliert)'!$A$17:$A$300,'Ergebnis (aggregiert)'!$A109,'Ergebnis (detailliert)'!$B$17:$B$300,'Ergebnis (aggregiert)'!$C109))</f>
        <v/>
      </c>
      <c r="F109" s="119" t="str">
        <f>IF($A109="","",SUMIFS('Ergebnis (detailliert)'!$I$17:$I$300,'Ergebnis (detailliert)'!$A$17:$A$300,'Ergebnis (aggregiert)'!$A109,'Ergebnis (detailliert)'!$B$17:$B$300,'Ergebnis (aggregiert)'!$C109))</f>
        <v/>
      </c>
      <c r="G109" s="118" t="str">
        <f>IF($A109="","",SUMIFS('Ergebnis (detailliert)'!$M$17:$M$1001,'Ergebnis (detailliert)'!$A$17:$A$1001,'Ergebnis (aggregiert)'!$A109,'Ergebnis (detailliert)'!$B$17:$B$1001,'Ergebnis (aggregiert)'!$C109))</f>
        <v/>
      </c>
      <c r="H109" s="120" t="str">
        <f>IF($A109="","",SUMIFS('Ergebnis (detailliert)'!$P$17:$P$1001,'Ergebnis (detailliert)'!$A$17:$A$1001,'Ergebnis (aggregiert)'!$A109,'Ergebnis (detailliert)'!$B$17:$B$1001,'Ergebnis (aggregiert)'!$C109))</f>
        <v/>
      </c>
      <c r="I109" s="121" t="str">
        <f>IF($A109="","",SUMIFS('Ergebnis (detailliert)'!$S$17:$S$1001,'Ergebnis (detailliert)'!$A$17:$A$1001,'Ergebnis (aggregiert)'!$A109,'Ergebnis (detailliert)'!$B$17:$B$1001,'Ergebnis (aggregiert)'!$C109))</f>
        <v/>
      </c>
      <c r="J109" s="96" t="str">
        <f>IFERROR(IF(ISBLANK(A109),"",IF(COUNTIF('Beladung des Speichers'!$A$17:$A$300,'Ergebnis (aggregiert)'!A109)=0,"Fehler: Reiter 'Beladung des Speichers' wurde für diesen Speicher nicht ausgefüllt",IF(COUNTIF('Entladung des Speichers'!$A$17:$A$300,'Ergebnis (aggregiert)'!A109)=0,"Fehler: Reiter 'Entladung des Speichers' wurde für diesen Speicher nicht ausgefüllt",IF(COUNTIF(Füllstände!$A$17:$A$300,'Ergebnis (aggregiert)'!A109)=0,"Fehler: Reiter 'Füllstände' wurde für diesen Speicher nicht ausgefüllt","")))),"Fehler: nicht alle Datenblätter für diesen Speicher wurden vollständig befüllt")</f>
        <v/>
      </c>
    </row>
    <row r="110" spans="1:10" x14ac:dyDescent="0.2">
      <c r="A110" s="116" t="str">
        <f>IF(Stammdaten!A110="","",Stammdaten!A110)</f>
        <v/>
      </c>
      <c r="B110" s="116" t="str">
        <f>IF(A110="","",VLOOKUP(A110,Stammdaten!A110:H393,6,FALSE))</f>
        <v/>
      </c>
      <c r="C110" s="117" t="str">
        <f>IF(A110="","","Beladung aus dem Netz der "&amp;Stammdaten!$F$3)</f>
        <v/>
      </c>
      <c r="D110" s="117" t="str">
        <f t="shared" si="3"/>
        <v/>
      </c>
      <c r="E110" s="118" t="str">
        <f>IF(A110="","",SUMIFS('Ergebnis (detailliert)'!$H$17:$H$300,'Ergebnis (detailliert)'!$A$17:$A$300,'Ergebnis (aggregiert)'!$A110,'Ergebnis (detailliert)'!$B$17:$B$300,'Ergebnis (aggregiert)'!$C110))</f>
        <v/>
      </c>
      <c r="F110" s="119" t="str">
        <f>IF($A110="","",SUMIFS('Ergebnis (detailliert)'!$I$17:$I$300,'Ergebnis (detailliert)'!$A$17:$A$300,'Ergebnis (aggregiert)'!$A110,'Ergebnis (detailliert)'!$B$17:$B$300,'Ergebnis (aggregiert)'!$C110))</f>
        <v/>
      </c>
      <c r="G110" s="118" t="str">
        <f>IF($A110="","",SUMIFS('Ergebnis (detailliert)'!$M$17:$M$1001,'Ergebnis (detailliert)'!$A$17:$A$1001,'Ergebnis (aggregiert)'!$A110,'Ergebnis (detailliert)'!$B$17:$B$1001,'Ergebnis (aggregiert)'!$C110))</f>
        <v/>
      </c>
      <c r="H110" s="120" t="str">
        <f>IF($A110="","",SUMIFS('Ergebnis (detailliert)'!$P$17:$P$1001,'Ergebnis (detailliert)'!$A$17:$A$1001,'Ergebnis (aggregiert)'!$A110,'Ergebnis (detailliert)'!$B$17:$B$1001,'Ergebnis (aggregiert)'!$C110))</f>
        <v/>
      </c>
      <c r="I110" s="121" t="str">
        <f>IF($A110="","",SUMIFS('Ergebnis (detailliert)'!$S$17:$S$1001,'Ergebnis (detailliert)'!$A$17:$A$1001,'Ergebnis (aggregiert)'!$A110,'Ergebnis (detailliert)'!$B$17:$B$1001,'Ergebnis (aggregiert)'!$C110))</f>
        <v/>
      </c>
      <c r="J110" s="96" t="str">
        <f>IFERROR(IF(ISBLANK(A110),"",IF(COUNTIF('Beladung des Speichers'!$A$17:$A$300,'Ergebnis (aggregiert)'!A110)=0,"Fehler: Reiter 'Beladung des Speichers' wurde für diesen Speicher nicht ausgefüllt",IF(COUNTIF('Entladung des Speichers'!$A$17:$A$300,'Ergebnis (aggregiert)'!A110)=0,"Fehler: Reiter 'Entladung des Speichers' wurde für diesen Speicher nicht ausgefüllt",IF(COUNTIF(Füllstände!$A$17:$A$300,'Ergebnis (aggregiert)'!A110)=0,"Fehler: Reiter 'Füllstände' wurde für diesen Speicher nicht ausgefüllt","")))),"Fehler: nicht alle Datenblätter für diesen Speicher wurden vollständig befüllt")</f>
        <v/>
      </c>
    </row>
    <row r="111" spans="1:10" x14ac:dyDescent="0.2">
      <c r="A111" s="116" t="str">
        <f>IF(Stammdaten!A111="","",Stammdaten!A111)</f>
        <v/>
      </c>
      <c r="B111" s="116" t="str">
        <f>IF(A111="","",VLOOKUP(A111,Stammdaten!A111:H394,6,FALSE))</f>
        <v/>
      </c>
      <c r="C111" s="117" t="str">
        <f>IF(A111="","","Beladung aus dem Netz der "&amp;Stammdaten!$F$3)</f>
        <v/>
      </c>
      <c r="D111" s="117" t="str">
        <f t="shared" si="3"/>
        <v/>
      </c>
      <c r="E111" s="118" t="str">
        <f>IF(A111="","",SUMIFS('Ergebnis (detailliert)'!$H$17:$H$300,'Ergebnis (detailliert)'!$A$17:$A$300,'Ergebnis (aggregiert)'!$A111,'Ergebnis (detailliert)'!$B$17:$B$300,'Ergebnis (aggregiert)'!$C111))</f>
        <v/>
      </c>
      <c r="F111" s="119" t="str">
        <f>IF($A111="","",SUMIFS('Ergebnis (detailliert)'!$I$17:$I$300,'Ergebnis (detailliert)'!$A$17:$A$300,'Ergebnis (aggregiert)'!$A111,'Ergebnis (detailliert)'!$B$17:$B$300,'Ergebnis (aggregiert)'!$C111))</f>
        <v/>
      </c>
      <c r="G111" s="118" t="str">
        <f>IF($A111="","",SUMIFS('Ergebnis (detailliert)'!$M$17:$M$1001,'Ergebnis (detailliert)'!$A$17:$A$1001,'Ergebnis (aggregiert)'!$A111,'Ergebnis (detailliert)'!$B$17:$B$1001,'Ergebnis (aggregiert)'!$C111))</f>
        <v/>
      </c>
      <c r="H111" s="120" t="str">
        <f>IF($A111="","",SUMIFS('Ergebnis (detailliert)'!$P$17:$P$1001,'Ergebnis (detailliert)'!$A$17:$A$1001,'Ergebnis (aggregiert)'!$A111,'Ergebnis (detailliert)'!$B$17:$B$1001,'Ergebnis (aggregiert)'!$C111))</f>
        <v/>
      </c>
      <c r="I111" s="121" t="str">
        <f>IF($A111="","",SUMIFS('Ergebnis (detailliert)'!$S$17:$S$1001,'Ergebnis (detailliert)'!$A$17:$A$1001,'Ergebnis (aggregiert)'!$A111,'Ergebnis (detailliert)'!$B$17:$B$1001,'Ergebnis (aggregiert)'!$C111))</f>
        <v/>
      </c>
      <c r="J111" s="96" t="str">
        <f>IFERROR(IF(ISBLANK(A111),"",IF(COUNTIF('Beladung des Speichers'!$A$17:$A$300,'Ergebnis (aggregiert)'!A111)=0,"Fehler: Reiter 'Beladung des Speichers' wurde für diesen Speicher nicht ausgefüllt",IF(COUNTIF('Entladung des Speichers'!$A$17:$A$300,'Ergebnis (aggregiert)'!A111)=0,"Fehler: Reiter 'Entladung des Speichers' wurde für diesen Speicher nicht ausgefüllt",IF(COUNTIF(Füllstände!$A$17:$A$300,'Ergebnis (aggregiert)'!A111)=0,"Fehler: Reiter 'Füllstände' wurde für diesen Speicher nicht ausgefüllt","")))),"Fehler: nicht alle Datenblätter für diesen Speicher wurden vollständig befüllt")</f>
        <v/>
      </c>
    </row>
    <row r="112" spans="1:10" x14ac:dyDescent="0.2">
      <c r="A112" s="116" t="str">
        <f>IF(Stammdaten!A112="","",Stammdaten!A112)</f>
        <v/>
      </c>
      <c r="B112" s="116" t="str">
        <f>IF(A112="","",VLOOKUP(A112,Stammdaten!A112:H395,6,FALSE))</f>
        <v/>
      </c>
      <c r="C112" s="117" t="str">
        <f>IF(A112="","","Beladung aus dem Netz der "&amp;Stammdaten!$F$3)</f>
        <v/>
      </c>
      <c r="D112" s="117" t="str">
        <f t="shared" si="3"/>
        <v/>
      </c>
      <c r="E112" s="118" t="str">
        <f>IF(A112="","",SUMIFS('Ergebnis (detailliert)'!$H$17:$H$300,'Ergebnis (detailliert)'!$A$17:$A$300,'Ergebnis (aggregiert)'!$A112,'Ergebnis (detailliert)'!$B$17:$B$300,'Ergebnis (aggregiert)'!$C112))</f>
        <v/>
      </c>
      <c r="F112" s="119" t="str">
        <f>IF($A112="","",SUMIFS('Ergebnis (detailliert)'!$I$17:$I$300,'Ergebnis (detailliert)'!$A$17:$A$300,'Ergebnis (aggregiert)'!$A112,'Ergebnis (detailliert)'!$B$17:$B$300,'Ergebnis (aggregiert)'!$C112))</f>
        <v/>
      </c>
      <c r="G112" s="118" t="str">
        <f>IF($A112="","",SUMIFS('Ergebnis (detailliert)'!$M$17:$M$1001,'Ergebnis (detailliert)'!$A$17:$A$1001,'Ergebnis (aggregiert)'!$A112,'Ergebnis (detailliert)'!$B$17:$B$1001,'Ergebnis (aggregiert)'!$C112))</f>
        <v/>
      </c>
      <c r="H112" s="120" t="str">
        <f>IF($A112="","",SUMIFS('Ergebnis (detailliert)'!$P$17:$P$1001,'Ergebnis (detailliert)'!$A$17:$A$1001,'Ergebnis (aggregiert)'!$A112,'Ergebnis (detailliert)'!$B$17:$B$1001,'Ergebnis (aggregiert)'!$C112))</f>
        <v/>
      </c>
      <c r="I112" s="121" t="str">
        <f>IF($A112="","",SUMIFS('Ergebnis (detailliert)'!$S$17:$S$1001,'Ergebnis (detailliert)'!$A$17:$A$1001,'Ergebnis (aggregiert)'!$A112,'Ergebnis (detailliert)'!$B$17:$B$1001,'Ergebnis (aggregiert)'!$C112))</f>
        <v/>
      </c>
      <c r="J112" s="96" t="str">
        <f>IFERROR(IF(ISBLANK(A112),"",IF(COUNTIF('Beladung des Speichers'!$A$17:$A$300,'Ergebnis (aggregiert)'!A112)=0,"Fehler: Reiter 'Beladung des Speichers' wurde für diesen Speicher nicht ausgefüllt",IF(COUNTIF('Entladung des Speichers'!$A$17:$A$300,'Ergebnis (aggregiert)'!A112)=0,"Fehler: Reiter 'Entladung des Speichers' wurde für diesen Speicher nicht ausgefüllt",IF(COUNTIF(Füllstände!$A$17:$A$300,'Ergebnis (aggregiert)'!A112)=0,"Fehler: Reiter 'Füllstände' wurde für diesen Speicher nicht ausgefüllt","")))),"Fehler: nicht alle Datenblätter für diesen Speicher wurden vollständig befüllt")</f>
        <v/>
      </c>
    </row>
    <row r="113" spans="1:10" x14ac:dyDescent="0.2">
      <c r="A113" s="116" t="str">
        <f>IF(Stammdaten!A113="","",Stammdaten!A113)</f>
        <v/>
      </c>
      <c r="B113" s="116" t="str">
        <f>IF(A113="","",VLOOKUP(A113,Stammdaten!A113:H396,6,FALSE))</f>
        <v/>
      </c>
      <c r="C113" s="117" t="str">
        <f>IF(A113="","","Beladung aus dem Netz der "&amp;Stammdaten!$F$3)</f>
        <v/>
      </c>
      <c r="D113" s="117" t="str">
        <f t="shared" si="3"/>
        <v/>
      </c>
      <c r="E113" s="118" t="str">
        <f>IF(A113="","",SUMIFS('Ergebnis (detailliert)'!$H$17:$H$300,'Ergebnis (detailliert)'!$A$17:$A$300,'Ergebnis (aggregiert)'!$A113,'Ergebnis (detailliert)'!$B$17:$B$300,'Ergebnis (aggregiert)'!$C113))</f>
        <v/>
      </c>
      <c r="F113" s="119" t="str">
        <f>IF($A113="","",SUMIFS('Ergebnis (detailliert)'!$I$17:$I$300,'Ergebnis (detailliert)'!$A$17:$A$300,'Ergebnis (aggregiert)'!$A113,'Ergebnis (detailliert)'!$B$17:$B$300,'Ergebnis (aggregiert)'!$C113))</f>
        <v/>
      </c>
      <c r="G113" s="118" t="str">
        <f>IF($A113="","",SUMIFS('Ergebnis (detailliert)'!$M$17:$M$1001,'Ergebnis (detailliert)'!$A$17:$A$1001,'Ergebnis (aggregiert)'!$A113,'Ergebnis (detailliert)'!$B$17:$B$1001,'Ergebnis (aggregiert)'!$C113))</f>
        <v/>
      </c>
      <c r="H113" s="120" t="str">
        <f>IF($A113="","",SUMIFS('Ergebnis (detailliert)'!$P$17:$P$1001,'Ergebnis (detailliert)'!$A$17:$A$1001,'Ergebnis (aggregiert)'!$A113,'Ergebnis (detailliert)'!$B$17:$B$1001,'Ergebnis (aggregiert)'!$C113))</f>
        <v/>
      </c>
      <c r="I113" s="121" t="str">
        <f>IF($A113="","",SUMIFS('Ergebnis (detailliert)'!$S$17:$S$1001,'Ergebnis (detailliert)'!$A$17:$A$1001,'Ergebnis (aggregiert)'!$A113,'Ergebnis (detailliert)'!$B$17:$B$1001,'Ergebnis (aggregiert)'!$C113))</f>
        <v/>
      </c>
      <c r="J113" s="96" t="str">
        <f>IFERROR(IF(ISBLANK(A113),"",IF(COUNTIF('Beladung des Speichers'!$A$17:$A$300,'Ergebnis (aggregiert)'!A113)=0,"Fehler: Reiter 'Beladung des Speichers' wurde für diesen Speicher nicht ausgefüllt",IF(COUNTIF('Entladung des Speichers'!$A$17:$A$300,'Ergebnis (aggregiert)'!A113)=0,"Fehler: Reiter 'Entladung des Speichers' wurde für diesen Speicher nicht ausgefüllt",IF(COUNTIF(Füllstände!$A$17:$A$300,'Ergebnis (aggregiert)'!A113)=0,"Fehler: Reiter 'Füllstände' wurde für diesen Speicher nicht ausgefüllt","")))),"Fehler: nicht alle Datenblätter für diesen Speicher wurden vollständig befüllt")</f>
        <v/>
      </c>
    </row>
    <row r="114" spans="1:10" x14ac:dyDescent="0.2">
      <c r="A114" s="116" t="str">
        <f>IF(Stammdaten!A114="","",Stammdaten!A114)</f>
        <v/>
      </c>
      <c r="B114" s="116" t="str">
        <f>IF(A114="","",VLOOKUP(A114,Stammdaten!A114:H397,6,FALSE))</f>
        <v/>
      </c>
      <c r="C114" s="117" t="str">
        <f>IF(A114="","","Beladung aus dem Netz der "&amp;Stammdaten!$F$3)</f>
        <v/>
      </c>
      <c r="D114" s="117" t="str">
        <f t="shared" si="3"/>
        <v/>
      </c>
      <c r="E114" s="118" t="str">
        <f>IF(A114="","",SUMIFS('Ergebnis (detailliert)'!$H$17:$H$300,'Ergebnis (detailliert)'!$A$17:$A$300,'Ergebnis (aggregiert)'!$A114,'Ergebnis (detailliert)'!$B$17:$B$300,'Ergebnis (aggregiert)'!$C114))</f>
        <v/>
      </c>
      <c r="F114" s="119" t="str">
        <f>IF($A114="","",SUMIFS('Ergebnis (detailliert)'!$I$17:$I$300,'Ergebnis (detailliert)'!$A$17:$A$300,'Ergebnis (aggregiert)'!$A114,'Ergebnis (detailliert)'!$B$17:$B$300,'Ergebnis (aggregiert)'!$C114))</f>
        <v/>
      </c>
      <c r="G114" s="118" t="str">
        <f>IF($A114="","",SUMIFS('Ergebnis (detailliert)'!$M$17:$M$1001,'Ergebnis (detailliert)'!$A$17:$A$1001,'Ergebnis (aggregiert)'!$A114,'Ergebnis (detailliert)'!$B$17:$B$1001,'Ergebnis (aggregiert)'!$C114))</f>
        <v/>
      </c>
      <c r="H114" s="120" t="str">
        <f>IF($A114="","",SUMIFS('Ergebnis (detailliert)'!$P$17:$P$1001,'Ergebnis (detailliert)'!$A$17:$A$1001,'Ergebnis (aggregiert)'!$A114,'Ergebnis (detailliert)'!$B$17:$B$1001,'Ergebnis (aggregiert)'!$C114))</f>
        <v/>
      </c>
      <c r="I114" s="121" t="str">
        <f>IF($A114="","",SUMIFS('Ergebnis (detailliert)'!$S$17:$S$1001,'Ergebnis (detailliert)'!$A$17:$A$1001,'Ergebnis (aggregiert)'!$A114,'Ergebnis (detailliert)'!$B$17:$B$1001,'Ergebnis (aggregiert)'!$C114))</f>
        <v/>
      </c>
      <c r="J114" s="96" t="str">
        <f>IFERROR(IF(ISBLANK(A114),"",IF(COUNTIF('Beladung des Speichers'!$A$17:$A$300,'Ergebnis (aggregiert)'!A114)=0,"Fehler: Reiter 'Beladung des Speichers' wurde für diesen Speicher nicht ausgefüllt",IF(COUNTIF('Entladung des Speichers'!$A$17:$A$300,'Ergebnis (aggregiert)'!A114)=0,"Fehler: Reiter 'Entladung des Speichers' wurde für diesen Speicher nicht ausgefüllt",IF(COUNTIF(Füllstände!$A$17:$A$300,'Ergebnis (aggregiert)'!A114)=0,"Fehler: Reiter 'Füllstände' wurde für diesen Speicher nicht ausgefüllt","")))),"Fehler: nicht alle Datenblätter für diesen Speicher wurden vollständig befüllt")</f>
        <v/>
      </c>
    </row>
    <row r="115" spans="1:10" x14ac:dyDescent="0.2">
      <c r="A115" s="116" t="str">
        <f>IF(Stammdaten!A115="","",Stammdaten!A115)</f>
        <v/>
      </c>
      <c r="B115" s="116" t="str">
        <f>IF(A115="","",VLOOKUP(A115,Stammdaten!A115:H398,6,FALSE))</f>
        <v/>
      </c>
      <c r="C115" s="117" t="str">
        <f>IF(A115="","","Beladung aus dem Netz der "&amp;Stammdaten!$F$3)</f>
        <v/>
      </c>
      <c r="D115" s="117" t="str">
        <f t="shared" si="3"/>
        <v/>
      </c>
      <c r="E115" s="118" t="str">
        <f>IF(A115="","",SUMIFS('Ergebnis (detailliert)'!$H$17:$H$300,'Ergebnis (detailliert)'!$A$17:$A$300,'Ergebnis (aggregiert)'!$A115,'Ergebnis (detailliert)'!$B$17:$B$300,'Ergebnis (aggregiert)'!$C115))</f>
        <v/>
      </c>
      <c r="F115" s="119" t="str">
        <f>IF($A115="","",SUMIFS('Ergebnis (detailliert)'!$I$17:$I$300,'Ergebnis (detailliert)'!$A$17:$A$300,'Ergebnis (aggregiert)'!$A115,'Ergebnis (detailliert)'!$B$17:$B$300,'Ergebnis (aggregiert)'!$C115))</f>
        <v/>
      </c>
      <c r="G115" s="118" t="str">
        <f>IF($A115="","",SUMIFS('Ergebnis (detailliert)'!$M$17:$M$1001,'Ergebnis (detailliert)'!$A$17:$A$1001,'Ergebnis (aggregiert)'!$A115,'Ergebnis (detailliert)'!$B$17:$B$1001,'Ergebnis (aggregiert)'!$C115))</f>
        <v/>
      </c>
      <c r="H115" s="120" t="str">
        <f>IF($A115="","",SUMIFS('Ergebnis (detailliert)'!$P$17:$P$1001,'Ergebnis (detailliert)'!$A$17:$A$1001,'Ergebnis (aggregiert)'!$A115,'Ergebnis (detailliert)'!$B$17:$B$1001,'Ergebnis (aggregiert)'!$C115))</f>
        <v/>
      </c>
      <c r="I115" s="121" t="str">
        <f>IF($A115="","",SUMIFS('Ergebnis (detailliert)'!$S$17:$S$1001,'Ergebnis (detailliert)'!$A$17:$A$1001,'Ergebnis (aggregiert)'!$A115,'Ergebnis (detailliert)'!$B$17:$B$1001,'Ergebnis (aggregiert)'!$C115))</f>
        <v/>
      </c>
      <c r="J115" s="96" t="str">
        <f>IFERROR(IF(ISBLANK(A115),"",IF(COUNTIF('Beladung des Speichers'!$A$17:$A$300,'Ergebnis (aggregiert)'!A115)=0,"Fehler: Reiter 'Beladung des Speichers' wurde für diesen Speicher nicht ausgefüllt",IF(COUNTIF('Entladung des Speichers'!$A$17:$A$300,'Ergebnis (aggregiert)'!A115)=0,"Fehler: Reiter 'Entladung des Speichers' wurde für diesen Speicher nicht ausgefüllt",IF(COUNTIF(Füllstände!$A$17:$A$300,'Ergebnis (aggregiert)'!A115)=0,"Fehler: Reiter 'Füllstände' wurde für diesen Speicher nicht ausgefüllt","")))),"Fehler: nicht alle Datenblätter für diesen Speicher wurden vollständig befüllt")</f>
        <v/>
      </c>
    </row>
    <row r="116" spans="1:10" x14ac:dyDescent="0.2">
      <c r="A116" s="116" t="str">
        <f>IF(Stammdaten!A116="","",Stammdaten!A116)</f>
        <v/>
      </c>
      <c r="B116" s="116" t="str">
        <f>IF(A116="","",VLOOKUP(A116,Stammdaten!A116:H399,6,FALSE))</f>
        <v/>
      </c>
      <c r="C116" s="117" t="str">
        <f>IF(A116="","","Beladung aus dem Netz der "&amp;Stammdaten!$F$3)</f>
        <v/>
      </c>
      <c r="D116" s="117" t="str">
        <f t="shared" si="3"/>
        <v/>
      </c>
      <c r="E116" s="118" t="str">
        <f>IF(A116="","",SUMIFS('Ergebnis (detailliert)'!$H$17:$H$300,'Ergebnis (detailliert)'!$A$17:$A$300,'Ergebnis (aggregiert)'!$A116,'Ergebnis (detailliert)'!$B$17:$B$300,'Ergebnis (aggregiert)'!$C116))</f>
        <v/>
      </c>
      <c r="F116" s="119" t="str">
        <f>IF($A116="","",SUMIFS('Ergebnis (detailliert)'!$I$17:$I$300,'Ergebnis (detailliert)'!$A$17:$A$300,'Ergebnis (aggregiert)'!$A116,'Ergebnis (detailliert)'!$B$17:$B$300,'Ergebnis (aggregiert)'!$C116))</f>
        <v/>
      </c>
      <c r="G116" s="118" t="str">
        <f>IF($A116="","",SUMIFS('Ergebnis (detailliert)'!$M$17:$M$1001,'Ergebnis (detailliert)'!$A$17:$A$1001,'Ergebnis (aggregiert)'!$A116,'Ergebnis (detailliert)'!$B$17:$B$1001,'Ergebnis (aggregiert)'!$C116))</f>
        <v/>
      </c>
      <c r="H116" s="120" t="str">
        <f>IF($A116="","",SUMIFS('Ergebnis (detailliert)'!$P$17:$P$1001,'Ergebnis (detailliert)'!$A$17:$A$1001,'Ergebnis (aggregiert)'!$A116,'Ergebnis (detailliert)'!$B$17:$B$1001,'Ergebnis (aggregiert)'!$C116))</f>
        <v/>
      </c>
      <c r="I116" s="121" t="str">
        <f>IF($A116="","",SUMIFS('Ergebnis (detailliert)'!$S$17:$S$1001,'Ergebnis (detailliert)'!$A$17:$A$1001,'Ergebnis (aggregiert)'!$A116,'Ergebnis (detailliert)'!$B$17:$B$1001,'Ergebnis (aggregiert)'!$C116))</f>
        <v/>
      </c>
      <c r="J116" s="96" t="str">
        <f>IFERROR(IF(ISBLANK(A116),"",IF(COUNTIF('Beladung des Speichers'!$A$17:$A$300,'Ergebnis (aggregiert)'!A116)=0,"Fehler: Reiter 'Beladung des Speichers' wurde für diesen Speicher nicht ausgefüllt",IF(COUNTIF('Entladung des Speichers'!$A$17:$A$300,'Ergebnis (aggregiert)'!A116)=0,"Fehler: Reiter 'Entladung des Speichers' wurde für diesen Speicher nicht ausgefüllt",IF(COUNTIF(Füllstände!$A$17:$A$300,'Ergebnis (aggregiert)'!A116)=0,"Fehler: Reiter 'Füllstände' wurde für diesen Speicher nicht ausgefüllt","")))),"Fehler: nicht alle Datenblätter für diesen Speicher wurden vollständig befüllt")</f>
        <v/>
      </c>
    </row>
    <row r="117" spans="1:10" x14ac:dyDescent="0.2">
      <c r="A117" s="116" t="str">
        <f>IF(Stammdaten!A117="","",Stammdaten!A117)</f>
        <v/>
      </c>
      <c r="B117" s="116" t="str">
        <f>IF(A117="","",VLOOKUP(A117,Stammdaten!A117:H400,6,FALSE))</f>
        <v/>
      </c>
      <c r="C117" s="117" t="str">
        <f>IF(A117="","","Beladung aus dem Netz der "&amp;Stammdaten!$F$3)</f>
        <v/>
      </c>
      <c r="D117" s="117" t="str">
        <f t="shared" si="3"/>
        <v/>
      </c>
      <c r="E117" s="118" t="str">
        <f>IF(A117="","",SUMIFS('Ergebnis (detailliert)'!$H$17:$H$300,'Ergebnis (detailliert)'!$A$17:$A$300,'Ergebnis (aggregiert)'!$A117,'Ergebnis (detailliert)'!$B$17:$B$300,'Ergebnis (aggregiert)'!$C117))</f>
        <v/>
      </c>
      <c r="F117" s="119" t="str">
        <f>IF($A117="","",SUMIFS('Ergebnis (detailliert)'!$I$17:$I$300,'Ergebnis (detailliert)'!$A$17:$A$300,'Ergebnis (aggregiert)'!$A117,'Ergebnis (detailliert)'!$B$17:$B$300,'Ergebnis (aggregiert)'!$C117))</f>
        <v/>
      </c>
      <c r="G117" s="118" t="str">
        <f>IF($A117="","",SUMIFS('Ergebnis (detailliert)'!$M$17:$M$1001,'Ergebnis (detailliert)'!$A$17:$A$1001,'Ergebnis (aggregiert)'!$A117,'Ergebnis (detailliert)'!$B$17:$B$1001,'Ergebnis (aggregiert)'!$C117))</f>
        <v/>
      </c>
      <c r="H117" s="120" t="str">
        <f>IF($A117="","",SUMIFS('Ergebnis (detailliert)'!$P$17:$P$1001,'Ergebnis (detailliert)'!$A$17:$A$1001,'Ergebnis (aggregiert)'!$A117,'Ergebnis (detailliert)'!$B$17:$B$1001,'Ergebnis (aggregiert)'!$C117))</f>
        <v/>
      </c>
      <c r="I117" s="121" t="str">
        <f>IF($A117="","",SUMIFS('Ergebnis (detailliert)'!$S$17:$S$1001,'Ergebnis (detailliert)'!$A$17:$A$1001,'Ergebnis (aggregiert)'!$A117,'Ergebnis (detailliert)'!$B$17:$B$1001,'Ergebnis (aggregiert)'!$C117))</f>
        <v/>
      </c>
      <c r="J117" s="96" t="str">
        <f>IFERROR(IF(ISBLANK(A117),"",IF(COUNTIF('Beladung des Speichers'!$A$17:$A$300,'Ergebnis (aggregiert)'!A117)=0,"Fehler: Reiter 'Beladung des Speichers' wurde für diesen Speicher nicht ausgefüllt",IF(COUNTIF('Entladung des Speichers'!$A$17:$A$300,'Ergebnis (aggregiert)'!A117)=0,"Fehler: Reiter 'Entladung des Speichers' wurde für diesen Speicher nicht ausgefüllt",IF(COUNTIF(Füllstände!$A$17:$A$300,'Ergebnis (aggregiert)'!A117)=0,"Fehler: Reiter 'Füllstände' wurde für diesen Speicher nicht ausgefüllt","")))),"Fehler: nicht alle Datenblätter für diesen Speicher wurden vollständig befüllt")</f>
        <v/>
      </c>
    </row>
    <row r="118" spans="1:10" x14ac:dyDescent="0.2">
      <c r="A118" s="116" t="str">
        <f>IF(Stammdaten!A118="","",Stammdaten!A118)</f>
        <v/>
      </c>
      <c r="B118" s="116" t="str">
        <f>IF(A118="","",VLOOKUP(A118,Stammdaten!A118:H401,6,FALSE))</f>
        <v/>
      </c>
      <c r="C118" s="117" t="str">
        <f>IF(A118="","","Beladung aus dem Netz der "&amp;Stammdaten!$F$3)</f>
        <v/>
      </c>
      <c r="D118" s="117" t="str">
        <f t="shared" si="3"/>
        <v/>
      </c>
      <c r="E118" s="118" t="str">
        <f>IF(A118="","",SUMIFS('Ergebnis (detailliert)'!$H$17:$H$300,'Ergebnis (detailliert)'!$A$17:$A$300,'Ergebnis (aggregiert)'!$A118,'Ergebnis (detailliert)'!$B$17:$B$300,'Ergebnis (aggregiert)'!$C118))</f>
        <v/>
      </c>
      <c r="F118" s="119" t="str">
        <f>IF($A118="","",SUMIFS('Ergebnis (detailliert)'!$I$17:$I$300,'Ergebnis (detailliert)'!$A$17:$A$300,'Ergebnis (aggregiert)'!$A118,'Ergebnis (detailliert)'!$B$17:$B$300,'Ergebnis (aggregiert)'!$C118))</f>
        <v/>
      </c>
      <c r="G118" s="118" t="str">
        <f>IF($A118="","",SUMIFS('Ergebnis (detailliert)'!$M$17:$M$1001,'Ergebnis (detailliert)'!$A$17:$A$1001,'Ergebnis (aggregiert)'!$A118,'Ergebnis (detailliert)'!$B$17:$B$1001,'Ergebnis (aggregiert)'!$C118))</f>
        <v/>
      </c>
      <c r="H118" s="120" t="str">
        <f>IF($A118="","",SUMIFS('Ergebnis (detailliert)'!$P$17:$P$1001,'Ergebnis (detailliert)'!$A$17:$A$1001,'Ergebnis (aggregiert)'!$A118,'Ergebnis (detailliert)'!$B$17:$B$1001,'Ergebnis (aggregiert)'!$C118))</f>
        <v/>
      </c>
      <c r="I118" s="121" t="str">
        <f>IF($A118="","",SUMIFS('Ergebnis (detailliert)'!$S$17:$S$1001,'Ergebnis (detailliert)'!$A$17:$A$1001,'Ergebnis (aggregiert)'!$A118,'Ergebnis (detailliert)'!$B$17:$B$1001,'Ergebnis (aggregiert)'!$C118))</f>
        <v/>
      </c>
      <c r="J118" s="96" t="str">
        <f>IFERROR(IF(ISBLANK(A118),"",IF(COUNTIF('Beladung des Speichers'!$A$17:$A$300,'Ergebnis (aggregiert)'!A118)=0,"Fehler: Reiter 'Beladung des Speichers' wurde für diesen Speicher nicht ausgefüllt",IF(COUNTIF('Entladung des Speichers'!$A$17:$A$300,'Ergebnis (aggregiert)'!A118)=0,"Fehler: Reiter 'Entladung des Speichers' wurde für diesen Speicher nicht ausgefüllt",IF(COUNTIF(Füllstände!$A$17:$A$300,'Ergebnis (aggregiert)'!A118)=0,"Fehler: Reiter 'Füllstände' wurde für diesen Speicher nicht ausgefüllt","")))),"Fehler: nicht alle Datenblätter für diesen Speicher wurden vollständig befüllt")</f>
        <v/>
      </c>
    </row>
    <row r="119" spans="1:10" x14ac:dyDescent="0.2">
      <c r="A119" s="116" t="str">
        <f>IF(Stammdaten!A119="","",Stammdaten!A119)</f>
        <v/>
      </c>
      <c r="B119" s="116" t="str">
        <f>IF(A119="","",VLOOKUP(A119,Stammdaten!A119:H402,6,FALSE))</f>
        <v/>
      </c>
      <c r="C119" s="117" t="str">
        <f>IF(A119="","","Beladung aus dem Netz der "&amp;Stammdaten!$F$3)</f>
        <v/>
      </c>
      <c r="D119" s="117" t="str">
        <f t="shared" si="3"/>
        <v/>
      </c>
      <c r="E119" s="118" t="str">
        <f>IF(A119="","",SUMIFS('Ergebnis (detailliert)'!$H$17:$H$300,'Ergebnis (detailliert)'!$A$17:$A$300,'Ergebnis (aggregiert)'!$A119,'Ergebnis (detailliert)'!$B$17:$B$300,'Ergebnis (aggregiert)'!$C119))</f>
        <v/>
      </c>
      <c r="F119" s="119" t="str">
        <f>IF($A119="","",SUMIFS('Ergebnis (detailliert)'!$I$17:$I$300,'Ergebnis (detailliert)'!$A$17:$A$300,'Ergebnis (aggregiert)'!$A119,'Ergebnis (detailliert)'!$B$17:$B$300,'Ergebnis (aggregiert)'!$C119))</f>
        <v/>
      </c>
      <c r="G119" s="118" t="str">
        <f>IF($A119="","",SUMIFS('Ergebnis (detailliert)'!$M$17:$M$1001,'Ergebnis (detailliert)'!$A$17:$A$1001,'Ergebnis (aggregiert)'!$A119,'Ergebnis (detailliert)'!$B$17:$B$1001,'Ergebnis (aggregiert)'!$C119))</f>
        <v/>
      </c>
      <c r="H119" s="120" t="str">
        <f>IF($A119="","",SUMIFS('Ergebnis (detailliert)'!$P$17:$P$1001,'Ergebnis (detailliert)'!$A$17:$A$1001,'Ergebnis (aggregiert)'!$A119,'Ergebnis (detailliert)'!$B$17:$B$1001,'Ergebnis (aggregiert)'!$C119))</f>
        <v/>
      </c>
      <c r="I119" s="121" t="str">
        <f>IF($A119="","",SUMIFS('Ergebnis (detailliert)'!$S$17:$S$1001,'Ergebnis (detailliert)'!$A$17:$A$1001,'Ergebnis (aggregiert)'!$A119,'Ergebnis (detailliert)'!$B$17:$B$1001,'Ergebnis (aggregiert)'!$C119))</f>
        <v/>
      </c>
      <c r="J119" s="96" t="str">
        <f>IFERROR(IF(ISBLANK(A119),"",IF(COUNTIF('Beladung des Speichers'!$A$17:$A$300,'Ergebnis (aggregiert)'!A119)=0,"Fehler: Reiter 'Beladung des Speichers' wurde für diesen Speicher nicht ausgefüllt",IF(COUNTIF('Entladung des Speichers'!$A$17:$A$300,'Ergebnis (aggregiert)'!A119)=0,"Fehler: Reiter 'Entladung des Speichers' wurde für diesen Speicher nicht ausgefüllt",IF(COUNTIF(Füllstände!$A$17:$A$300,'Ergebnis (aggregiert)'!A119)=0,"Fehler: Reiter 'Füllstände' wurde für diesen Speicher nicht ausgefüllt","")))),"Fehler: nicht alle Datenblätter für diesen Speicher wurden vollständig befüllt")</f>
        <v/>
      </c>
    </row>
    <row r="120" spans="1:10" x14ac:dyDescent="0.2">
      <c r="A120" s="116" t="str">
        <f>IF(Stammdaten!A120="","",Stammdaten!A120)</f>
        <v/>
      </c>
      <c r="B120" s="116" t="str">
        <f>IF(A120="","",VLOOKUP(A120,Stammdaten!A120:H403,6,FALSE))</f>
        <v/>
      </c>
      <c r="C120" s="117" t="str">
        <f>IF(A120="","","Beladung aus dem Netz der "&amp;Stammdaten!$F$3)</f>
        <v/>
      </c>
      <c r="D120" s="117" t="str">
        <f t="shared" si="3"/>
        <v/>
      </c>
      <c r="E120" s="118" t="str">
        <f>IF(A120="","",SUMIFS('Ergebnis (detailliert)'!$H$17:$H$300,'Ergebnis (detailliert)'!$A$17:$A$300,'Ergebnis (aggregiert)'!$A120,'Ergebnis (detailliert)'!$B$17:$B$300,'Ergebnis (aggregiert)'!$C120))</f>
        <v/>
      </c>
      <c r="F120" s="119" t="str">
        <f>IF($A120="","",SUMIFS('Ergebnis (detailliert)'!$I$17:$I$300,'Ergebnis (detailliert)'!$A$17:$A$300,'Ergebnis (aggregiert)'!$A120,'Ergebnis (detailliert)'!$B$17:$B$300,'Ergebnis (aggregiert)'!$C120))</f>
        <v/>
      </c>
      <c r="G120" s="118" t="str">
        <f>IF($A120="","",SUMIFS('Ergebnis (detailliert)'!$M$17:$M$1001,'Ergebnis (detailliert)'!$A$17:$A$1001,'Ergebnis (aggregiert)'!$A120,'Ergebnis (detailliert)'!$B$17:$B$1001,'Ergebnis (aggregiert)'!$C120))</f>
        <v/>
      </c>
      <c r="H120" s="120" t="str">
        <f>IF($A120="","",SUMIFS('Ergebnis (detailliert)'!$P$17:$P$1001,'Ergebnis (detailliert)'!$A$17:$A$1001,'Ergebnis (aggregiert)'!$A120,'Ergebnis (detailliert)'!$B$17:$B$1001,'Ergebnis (aggregiert)'!$C120))</f>
        <v/>
      </c>
      <c r="I120" s="121" t="str">
        <f>IF($A120="","",SUMIFS('Ergebnis (detailliert)'!$S$17:$S$1001,'Ergebnis (detailliert)'!$A$17:$A$1001,'Ergebnis (aggregiert)'!$A120,'Ergebnis (detailliert)'!$B$17:$B$1001,'Ergebnis (aggregiert)'!$C120))</f>
        <v/>
      </c>
      <c r="J120" s="96" t="str">
        <f>IFERROR(IF(ISBLANK(A120),"",IF(COUNTIF('Beladung des Speichers'!$A$17:$A$300,'Ergebnis (aggregiert)'!A120)=0,"Fehler: Reiter 'Beladung des Speichers' wurde für diesen Speicher nicht ausgefüllt",IF(COUNTIF('Entladung des Speichers'!$A$17:$A$300,'Ergebnis (aggregiert)'!A120)=0,"Fehler: Reiter 'Entladung des Speichers' wurde für diesen Speicher nicht ausgefüllt",IF(COUNTIF(Füllstände!$A$17:$A$300,'Ergebnis (aggregiert)'!A120)=0,"Fehler: Reiter 'Füllstände' wurde für diesen Speicher nicht ausgefüllt","")))),"Fehler: nicht alle Datenblätter für diesen Speicher wurden vollständig befüllt")</f>
        <v/>
      </c>
    </row>
    <row r="121" spans="1:10" x14ac:dyDescent="0.2">
      <c r="A121" s="116" t="str">
        <f>IF(Stammdaten!A121="","",Stammdaten!A121)</f>
        <v/>
      </c>
      <c r="B121" s="116" t="str">
        <f>IF(A121="","",VLOOKUP(A121,Stammdaten!A121:H404,6,FALSE))</f>
        <v/>
      </c>
      <c r="C121" s="117" t="str">
        <f>IF(A121="","","Beladung aus dem Netz der "&amp;Stammdaten!$F$3)</f>
        <v/>
      </c>
      <c r="D121" s="117" t="str">
        <f t="shared" si="3"/>
        <v/>
      </c>
      <c r="E121" s="118" t="str">
        <f>IF(A121="","",SUMIFS('Ergebnis (detailliert)'!$H$17:$H$300,'Ergebnis (detailliert)'!$A$17:$A$300,'Ergebnis (aggregiert)'!$A121,'Ergebnis (detailliert)'!$B$17:$B$300,'Ergebnis (aggregiert)'!$C121))</f>
        <v/>
      </c>
      <c r="F121" s="119" t="str">
        <f>IF($A121="","",SUMIFS('Ergebnis (detailliert)'!$I$17:$I$300,'Ergebnis (detailliert)'!$A$17:$A$300,'Ergebnis (aggregiert)'!$A121,'Ergebnis (detailliert)'!$B$17:$B$300,'Ergebnis (aggregiert)'!$C121))</f>
        <v/>
      </c>
      <c r="G121" s="118" t="str">
        <f>IF($A121="","",SUMIFS('Ergebnis (detailliert)'!$M$17:$M$1001,'Ergebnis (detailliert)'!$A$17:$A$1001,'Ergebnis (aggregiert)'!$A121,'Ergebnis (detailliert)'!$B$17:$B$1001,'Ergebnis (aggregiert)'!$C121))</f>
        <v/>
      </c>
      <c r="H121" s="120" t="str">
        <f>IF($A121="","",SUMIFS('Ergebnis (detailliert)'!$P$17:$P$1001,'Ergebnis (detailliert)'!$A$17:$A$1001,'Ergebnis (aggregiert)'!$A121,'Ergebnis (detailliert)'!$B$17:$B$1001,'Ergebnis (aggregiert)'!$C121))</f>
        <v/>
      </c>
      <c r="I121" s="121" t="str">
        <f>IF($A121="","",SUMIFS('Ergebnis (detailliert)'!$S$17:$S$1001,'Ergebnis (detailliert)'!$A$17:$A$1001,'Ergebnis (aggregiert)'!$A121,'Ergebnis (detailliert)'!$B$17:$B$1001,'Ergebnis (aggregiert)'!$C121))</f>
        <v/>
      </c>
      <c r="J121" s="96" t="str">
        <f>IFERROR(IF(ISBLANK(A121),"",IF(COUNTIF('Beladung des Speichers'!$A$17:$A$300,'Ergebnis (aggregiert)'!A121)=0,"Fehler: Reiter 'Beladung des Speichers' wurde für diesen Speicher nicht ausgefüllt",IF(COUNTIF('Entladung des Speichers'!$A$17:$A$300,'Ergebnis (aggregiert)'!A121)=0,"Fehler: Reiter 'Entladung des Speichers' wurde für diesen Speicher nicht ausgefüllt",IF(COUNTIF(Füllstände!$A$17:$A$300,'Ergebnis (aggregiert)'!A121)=0,"Fehler: Reiter 'Füllstände' wurde für diesen Speicher nicht ausgefüllt","")))),"Fehler: nicht alle Datenblätter für diesen Speicher wurden vollständig befüllt")</f>
        <v/>
      </c>
    </row>
    <row r="122" spans="1:10" x14ac:dyDescent="0.2">
      <c r="A122" s="116" t="str">
        <f>IF(Stammdaten!A122="","",Stammdaten!A122)</f>
        <v/>
      </c>
      <c r="B122" s="116" t="str">
        <f>IF(A122="","",VLOOKUP(A122,Stammdaten!A122:H405,6,FALSE))</f>
        <v/>
      </c>
      <c r="C122" s="117" t="str">
        <f>IF(A122="","","Beladung aus dem Netz der "&amp;Stammdaten!$F$3)</f>
        <v/>
      </c>
      <c r="D122" s="117" t="str">
        <f t="shared" si="3"/>
        <v/>
      </c>
      <c r="E122" s="118" t="str">
        <f>IF(A122="","",SUMIFS('Ergebnis (detailliert)'!$H$17:$H$300,'Ergebnis (detailliert)'!$A$17:$A$300,'Ergebnis (aggregiert)'!$A122,'Ergebnis (detailliert)'!$B$17:$B$300,'Ergebnis (aggregiert)'!$C122))</f>
        <v/>
      </c>
      <c r="F122" s="119" t="str">
        <f>IF($A122="","",SUMIFS('Ergebnis (detailliert)'!$I$17:$I$300,'Ergebnis (detailliert)'!$A$17:$A$300,'Ergebnis (aggregiert)'!$A122,'Ergebnis (detailliert)'!$B$17:$B$300,'Ergebnis (aggregiert)'!$C122))</f>
        <v/>
      </c>
      <c r="G122" s="118" t="str">
        <f>IF($A122="","",SUMIFS('Ergebnis (detailliert)'!$M$17:$M$1001,'Ergebnis (detailliert)'!$A$17:$A$1001,'Ergebnis (aggregiert)'!$A122,'Ergebnis (detailliert)'!$B$17:$B$1001,'Ergebnis (aggregiert)'!$C122))</f>
        <v/>
      </c>
      <c r="H122" s="120" t="str">
        <f>IF($A122="","",SUMIFS('Ergebnis (detailliert)'!$P$17:$P$1001,'Ergebnis (detailliert)'!$A$17:$A$1001,'Ergebnis (aggregiert)'!$A122,'Ergebnis (detailliert)'!$B$17:$B$1001,'Ergebnis (aggregiert)'!$C122))</f>
        <v/>
      </c>
      <c r="I122" s="121" t="str">
        <f>IF($A122="","",SUMIFS('Ergebnis (detailliert)'!$S$17:$S$1001,'Ergebnis (detailliert)'!$A$17:$A$1001,'Ergebnis (aggregiert)'!$A122,'Ergebnis (detailliert)'!$B$17:$B$1001,'Ergebnis (aggregiert)'!$C122))</f>
        <v/>
      </c>
      <c r="J122" s="96" t="str">
        <f>IFERROR(IF(ISBLANK(A122),"",IF(COUNTIF('Beladung des Speichers'!$A$17:$A$300,'Ergebnis (aggregiert)'!A122)=0,"Fehler: Reiter 'Beladung des Speichers' wurde für diesen Speicher nicht ausgefüllt",IF(COUNTIF('Entladung des Speichers'!$A$17:$A$300,'Ergebnis (aggregiert)'!A122)=0,"Fehler: Reiter 'Entladung des Speichers' wurde für diesen Speicher nicht ausgefüllt",IF(COUNTIF(Füllstände!$A$17:$A$300,'Ergebnis (aggregiert)'!A122)=0,"Fehler: Reiter 'Füllstände' wurde für diesen Speicher nicht ausgefüllt","")))),"Fehler: nicht alle Datenblätter für diesen Speicher wurden vollständig befüllt")</f>
        <v/>
      </c>
    </row>
    <row r="123" spans="1:10" x14ac:dyDescent="0.2">
      <c r="A123" s="116" t="str">
        <f>IF(Stammdaten!A123="","",Stammdaten!A123)</f>
        <v/>
      </c>
      <c r="B123" s="116" t="str">
        <f>IF(A123="","",VLOOKUP(A123,Stammdaten!A123:H406,6,FALSE))</f>
        <v/>
      </c>
      <c r="C123" s="117" t="str">
        <f>IF(A123="","","Beladung aus dem Netz der "&amp;Stammdaten!$F$3)</f>
        <v/>
      </c>
      <c r="D123" s="117" t="str">
        <f t="shared" si="3"/>
        <v/>
      </c>
      <c r="E123" s="118" t="str">
        <f>IF(A123="","",SUMIFS('Ergebnis (detailliert)'!$H$17:$H$300,'Ergebnis (detailliert)'!$A$17:$A$300,'Ergebnis (aggregiert)'!$A123,'Ergebnis (detailliert)'!$B$17:$B$300,'Ergebnis (aggregiert)'!$C123))</f>
        <v/>
      </c>
      <c r="F123" s="119" t="str">
        <f>IF($A123="","",SUMIFS('Ergebnis (detailliert)'!$I$17:$I$300,'Ergebnis (detailliert)'!$A$17:$A$300,'Ergebnis (aggregiert)'!$A123,'Ergebnis (detailliert)'!$B$17:$B$300,'Ergebnis (aggregiert)'!$C123))</f>
        <v/>
      </c>
      <c r="G123" s="118" t="str">
        <f>IF($A123="","",SUMIFS('Ergebnis (detailliert)'!$M$17:$M$1001,'Ergebnis (detailliert)'!$A$17:$A$1001,'Ergebnis (aggregiert)'!$A123,'Ergebnis (detailliert)'!$B$17:$B$1001,'Ergebnis (aggregiert)'!$C123))</f>
        <v/>
      </c>
      <c r="H123" s="120" t="str">
        <f>IF($A123="","",SUMIFS('Ergebnis (detailliert)'!$P$17:$P$1001,'Ergebnis (detailliert)'!$A$17:$A$1001,'Ergebnis (aggregiert)'!$A123,'Ergebnis (detailliert)'!$B$17:$B$1001,'Ergebnis (aggregiert)'!$C123))</f>
        <v/>
      </c>
      <c r="I123" s="121" t="str">
        <f>IF($A123="","",SUMIFS('Ergebnis (detailliert)'!$S$17:$S$1001,'Ergebnis (detailliert)'!$A$17:$A$1001,'Ergebnis (aggregiert)'!$A123,'Ergebnis (detailliert)'!$B$17:$B$1001,'Ergebnis (aggregiert)'!$C123))</f>
        <v/>
      </c>
      <c r="J123" s="96" t="str">
        <f>IFERROR(IF(ISBLANK(A123),"",IF(COUNTIF('Beladung des Speichers'!$A$17:$A$300,'Ergebnis (aggregiert)'!A123)=0,"Fehler: Reiter 'Beladung des Speichers' wurde für diesen Speicher nicht ausgefüllt",IF(COUNTIF('Entladung des Speichers'!$A$17:$A$300,'Ergebnis (aggregiert)'!A123)=0,"Fehler: Reiter 'Entladung des Speichers' wurde für diesen Speicher nicht ausgefüllt",IF(COUNTIF(Füllstände!$A$17:$A$300,'Ergebnis (aggregiert)'!A123)=0,"Fehler: Reiter 'Füllstände' wurde für diesen Speicher nicht ausgefüllt","")))),"Fehler: nicht alle Datenblätter für diesen Speicher wurden vollständig befüllt")</f>
        <v/>
      </c>
    </row>
    <row r="124" spans="1:10" x14ac:dyDescent="0.2">
      <c r="A124" s="116" t="str">
        <f>IF(Stammdaten!A124="","",Stammdaten!A124)</f>
        <v/>
      </c>
      <c r="B124" s="116" t="str">
        <f>IF(A124="","",VLOOKUP(A124,Stammdaten!A124:H407,6,FALSE))</f>
        <v/>
      </c>
      <c r="C124" s="117" t="str">
        <f>IF(A124="","","Beladung aus dem Netz der "&amp;Stammdaten!$F$3)</f>
        <v/>
      </c>
      <c r="D124" s="117" t="str">
        <f t="shared" si="3"/>
        <v/>
      </c>
      <c r="E124" s="118" t="str">
        <f>IF(A124="","",SUMIFS('Ergebnis (detailliert)'!$H$17:$H$300,'Ergebnis (detailliert)'!$A$17:$A$300,'Ergebnis (aggregiert)'!$A124,'Ergebnis (detailliert)'!$B$17:$B$300,'Ergebnis (aggregiert)'!$C124))</f>
        <v/>
      </c>
      <c r="F124" s="119" t="str">
        <f>IF($A124="","",SUMIFS('Ergebnis (detailliert)'!$I$17:$I$300,'Ergebnis (detailliert)'!$A$17:$A$300,'Ergebnis (aggregiert)'!$A124,'Ergebnis (detailliert)'!$B$17:$B$300,'Ergebnis (aggregiert)'!$C124))</f>
        <v/>
      </c>
      <c r="G124" s="118" t="str">
        <f>IF($A124="","",SUMIFS('Ergebnis (detailliert)'!$M$17:$M$1001,'Ergebnis (detailliert)'!$A$17:$A$1001,'Ergebnis (aggregiert)'!$A124,'Ergebnis (detailliert)'!$B$17:$B$1001,'Ergebnis (aggregiert)'!$C124))</f>
        <v/>
      </c>
      <c r="H124" s="120" t="str">
        <f>IF($A124="","",SUMIFS('Ergebnis (detailliert)'!$P$17:$P$1001,'Ergebnis (detailliert)'!$A$17:$A$1001,'Ergebnis (aggregiert)'!$A124,'Ergebnis (detailliert)'!$B$17:$B$1001,'Ergebnis (aggregiert)'!$C124))</f>
        <v/>
      </c>
      <c r="I124" s="121" t="str">
        <f>IF($A124="","",SUMIFS('Ergebnis (detailliert)'!$S$17:$S$1001,'Ergebnis (detailliert)'!$A$17:$A$1001,'Ergebnis (aggregiert)'!$A124,'Ergebnis (detailliert)'!$B$17:$B$1001,'Ergebnis (aggregiert)'!$C124))</f>
        <v/>
      </c>
      <c r="J124" s="96" t="str">
        <f>IFERROR(IF(ISBLANK(A124),"",IF(COUNTIF('Beladung des Speichers'!$A$17:$A$300,'Ergebnis (aggregiert)'!A124)=0,"Fehler: Reiter 'Beladung des Speichers' wurde für diesen Speicher nicht ausgefüllt",IF(COUNTIF('Entladung des Speichers'!$A$17:$A$300,'Ergebnis (aggregiert)'!A124)=0,"Fehler: Reiter 'Entladung des Speichers' wurde für diesen Speicher nicht ausgefüllt",IF(COUNTIF(Füllstände!$A$17:$A$300,'Ergebnis (aggregiert)'!A124)=0,"Fehler: Reiter 'Füllstände' wurde für diesen Speicher nicht ausgefüllt","")))),"Fehler: nicht alle Datenblätter für diesen Speicher wurden vollständig befüllt")</f>
        <v/>
      </c>
    </row>
    <row r="125" spans="1:10" x14ac:dyDescent="0.2">
      <c r="A125" s="116" t="str">
        <f>IF(Stammdaten!A125="","",Stammdaten!A125)</f>
        <v/>
      </c>
      <c r="B125" s="116" t="str">
        <f>IF(A125="","",VLOOKUP(A125,Stammdaten!A125:H408,6,FALSE))</f>
        <v/>
      </c>
      <c r="C125" s="117" t="str">
        <f>IF(A125="","","Beladung aus dem Netz der "&amp;Stammdaten!$F$3)</f>
        <v/>
      </c>
      <c r="D125" s="117" t="str">
        <f t="shared" si="3"/>
        <v/>
      </c>
      <c r="E125" s="118" t="str">
        <f>IF(A125="","",SUMIFS('Ergebnis (detailliert)'!$H$17:$H$300,'Ergebnis (detailliert)'!$A$17:$A$300,'Ergebnis (aggregiert)'!$A125,'Ergebnis (detailliert)'!$B$17:$B$300,'Ergebnis (aggregiert)'!$C125))</f>
        <v/>
      </c>
      <c r="F125" s="119" t="str">
        <f>IF($A125="","",SUMIFS('Ergebnis (detailliert)'!$I$17:$I$300,'Ergebnis (detailliert)'!$A$17:$A$300,'Ergebnis (aggregiert)'!$A125,'Ergebnis (detailliert)'!$B$17:$B$300,'Ergebnis (aggregiert)'!$C125))</f>
        <v/>
      </c>
      <c r="G125" s="118" t="str">
        <f>IF($A125="","",SUMIFS('Ergebnis (detailliert)'!$M$17:$M$1001,'Ergebnis (detailliert)'!$A$17:$A$1001,'Ergebnis (aggregiert)'!$A125,'Ergebnis (detailliert)'!$B$17:$B$1001,'Ergebnis (aggregiert)'!$C125))</f>
        <v/>
      </c>
      <c r="H125" s="120" t="str">
        <f>IF($A125="","",SUMIFS('Ergebnis (detailliert)'!$P$17:$P$1001,'Ergebnis (detailliert)'!$A$17:$A$1001,'Ergebnis (aggregiert)'!$A125,'Ergebnis (detailliert)'!$B$17:$B$1001,'Ergebnis (aggregiert)'!$C125))</f>
        <v/>
      </c>
      <c r="I125" s="121" t="str">
        <f>IF($A125="","",SUMIFS('Ergebnis (detailliert)'!$S$17:$S$1001,'Ergebnis (detailliert)'!$A$17:$A$1001,'Ergebnis (aggregiert)'!$A125,'Ergebnis (detailliert)'!$B$17:$B$1001,'Ergebnis (aggregiert)'!$C125))</f>
        <v/>
      </c>
      <c r="J125" s="96" t="str">
        <f>IFERROR(IF(ISBLANK(A125),"",IF(COUNTIF('Beladung des Speichers'!$A$17:$A$300,'Ergebnis (aggregiert)'!A125)=0,"Fehler: Reiter 'Beladung des Speichers' wurde für diesen Speicher nicht ausgefüllt",IF(COUNTIF('Entladung des Speichers'!$A$17:$A$300,'Ergebnis (aggregiert)'!A125)=0,"Fehler: Reiter 'Entladung des Speichers' wurde für diesen Speicher nicht ausgefüllt",IF(COUNTIF(Füllstände!$A$17:$A$300,'Ergebnis (aggregiert)'!A125)=0,"Fehler: Reiter 'Füllstände' wurde für diesen Speicher nicht ausgefüllt","")))),"Fehler: nicht alle Datenblätter für diesen Speicher wurden vollständig befüllt")</f>
        <v/>
      </c>
    </row>
    <row r="126" spans="1:10" x14ac:dyDescent="0.2">
      <c r="A126" s="116" t="str">
        <f>IF(Stammdaten!A126="","",Stammdaten!A126)</f>
        <v/>
      </c>
      <c r="B126" s="116" t="str">
        <f>IF(A126="","",VLOOKUP(A126,Stammdaten!A126:H409,6,FALSE))</f>
        <v/>
      </c>
      <c r="C126" s="117" t="str">
        <f>IF(A126="","","Beladung aus dem Netz der "&amp;Stammdaten!$F$3)</f>
        <v/>
      </c>
      <c r="D126" s="117" t="str">
        <f t="shared" si="3"/>
        <v/>
      </c>
      <c r="E126" s="118" t="str">
        <f>IF(A126="","",SUMIFS('Ergebnis (detailliert)'!$H$17:$H$300,'Ergebnis (detailliert)'!$A$17:$A$300,'Ergebnis (aggregiert)'!$A126,'Ergebnis (detailliert)'!$B$17:$B$300,'Ergebnis (aggregiert)'!$C126))</f>
        <v/>
      </c>
      <c r="F126" s="119" t="str">
        <f>IF($A126="","",SUMIFS('Ergebnis (detailliert)'!$I$17:$I$300,'Ergebnis (detailliert)'!$A$17:$A$300,'Ergebnis (aggregiert)'!$A126,'Ergebnis (detailliert)'!$B$17:$B$300,'Ergebnis (aggregiert)'!$C126))</f>
        <v/>
      </c>
      <c r="G126" s="118" t="str">
        <f>IF($A126="","",SUMIFS('Ergebnis (detailliert)'!$M$17:$M$1001,'Ergebnis (detailliert)'!$A$17:$A$1001,'Ergebnis (aggregiert)'!$A126,'Ergebnis (detailliert)'!$B$17:$B$1001,'Ergebnis (aggregiert)'!$C126))</f>
        <v/>
      </c>
      <c r="H126" s="120" t="str">
        <f>IF($A126="","",SUMIFS('Ergebnis (detailliert)'!$P$17:$P$1001,'Ergebnis (detailliert)'!$A$17:$A$1001,'Ergebnis (aggregiert)'!$A126,'Ergebnis (detailliert)'!$B$17:$B$1001,'Ergebnis (aggregiert)'!$C126))</f>
        <v/>
      </c>
      <c r="I126" s="121" t="str">
        <f>IF($A126="","",SUMIFS('Ergebnis (detailliert)'!$S$17:$S$1001,'Ergebnis (detailliert)'!$A$17:$A$1001,'Ergebnis (aggregiert)'!$A126,'Ergebnis (detailliert)'!$B$17:$B$1001,'Ergebnis (aggregiert)'!$C126))</f>
        <v/>
      </c>
      <c r="J126" s="96" t="str">
        <f>IFERROR(IF(ISBLANK(A126),"",IF(COUNTIF('Beladung des Speichers'!$A$17:$A$300,'Ergebnis (aggregiert)'!A126)=0,"Fehler: Reiter 'Beladung des Speichers' wurde für diesen Speicher nicht ausgefüllt",IF(COUNTIF('Entladung des Speichers'!$A$17:$A$300,'Ergebnis (aggregiert)'!A126)=0,"Fehler: Reiter 'Entladung des Speichers' wurde für diesen Speicher nicht ausgefüllt",IF(COUNTIF(Füllstände!$A$17:$A$300,'Ergebnis (aggregiert)'!A126)=0,"Fehler: Reiter 'Füllstände' wurde für diesen Speicher nicht ausgefüllt","")))),"Fehler: nicht alle Datenblätter für diesen Speicher wurden vollständig befüllt")</f>
        <v/>
      </c>
    </row>
    <row r="127" spans="1:10" x14ac:dyDescent="0.2">
      <c r="A127" s="116" t="str">
        <f>IF(Stammdaten!A127="","",Stammdaten!A127)</f>
        <v/>
      </c>
      <c r="B127" s="116" t="str">
        <f>IF(A127="","",VLOOKUP(A127,Stammdaten!A127:H410,6,FALSE))</f>
        <v/>
      </c>
      <c r="C127" s="117" t="str">
        <f>IF(A127="","","Beladung aus dem Netz der "&amp;Stammdaten!$F$3)</f>
        <v/>
      </c>
      <c r="D127" s="117" t="str">
        <f t="shared" si="3"/>
        <v/>
      </c>
      <c r="E127" s="118" t="str">
        <f>IF(A127="","",SUMIFS('Ergebnis (detailliert)'!$H$17:$H$300,'Ergebnis (detailliert)'!$A$17:$A$300,'Ergebnis (aggregiert)'!$A127,'Ergebnis (detailliert)'!$B$17:$B$300,'Ergebnis (aggregiert)'!$C127))</f>
        <v/>
      </c>
      <c r="F127" s="119" t="str">
        <f>IF($A127="","",SUMIFS('Ergebnis (detailliert)'!$I$17:$I$300,'Ergebnis (detailliert)'!$A$17:$A$300,'Ergebnis (aggregiert)'!$A127,'Ergebnis (detailliert)'!$B$17:$B$300,'Ergebnis (aggregiert)'!$C127))</f>
        <v/>
      </c>
      <c r="G127" s="118" t="str">
        <f>IF($A127="","",SUMIFS('Ergebnis (detailliert)'!$M$17:$M$1001,'Ergebnis (detailliert)'!$A$17:$A$1001,'Ergebnis (aggregiert)'!$A127,'Ergebnis (detailliert)'!$B$17:$B$1001,'Ergebnis (aggregiert)'!$C127))</f>
        <v/>
      </c>
      <c r="H127" s="120" t="str">
        <f>IF($A127="","",SUMIFS('Ergebnis (detailliert)'!$P$17:$P$1001,'Ergebnis (detailliert)'!$A$17:$A$1001,'Ergebnis (aggregiert)'!$A127,'Ergebnis (detailliert)'!$B$17:$B$1001,'Ergebnis (aggregiert)'!$C127))</f>
        <v/>
      </c>
      <c r="I127" s="121" t="str">
        <f>IF($A127="","",SUMIFS('Ergebnis (detailliert)'!$S$17:$S$1001,'Ergebnis (detailliert)'!$A$17:$A$1001,'Ergebnis (aggregiert)'!$A127,'Ergebnis (detailliert)'!$B$17:$B$1001,'Ergebnis (aggregiert)'!$C127))</f>
        <v/>
      </c>
      <c r="J127" s="96" t="str">
        <f>IFERROR(IF(ISBLANK(A127),"",IF(COUNTIF('Beladung des Speichers'!$A$17:$A$300,'Ergebnis (aggregiert)'!A127)=0,"Fehler: Reiter 'Beladung des Speichers' wurde für diesen Speicher nicht ausgefüllt",IF(COUNTIF('Entladung des Speichers'!$A$17:$A$300,'Ergebnis (aggregiert)'!A127)=0,"Fehler: Reiter 'Entladung des Speichers' wurde für diesen Speicher nicht ausgefüllt",IF(COUNTIF(Füllstände!$A$17:$A$300,'Ergebnis (aggregiert)'!A127)=0,"Fehler: Reiter 'Füllstände' wurde für diesen Speicher nicht ausgefüllt","")))),"Fehler: nicht alle Datenblätter für diesen Speicher wurden vollständig befüllt")</f>
        <v/>
      </c>
    </row>
    <row r="128" spans="1:10" x14ac:dyDescent="0.2">
      <c r="A128" s="116" t="str">
        <f>IF(Stammdaten!A128="","",Stammdaten!A128)</f>
        <v/>
      </c>
      <c r="B128" s="116" t="str">
        <f>IF(A128="","",VLOOKUP(A128,Stammdaten!A128:H411,6,FALSE))</f>
        <v/>
      </c>
      <c r="C128" s="117" t="str">
        <f>IF(A128="","","Beladung aus dem Netz der "&amp;Stammdaten!$F$3)</f>
        <v/>
      </c>
      <c r="D128" s="117" t="str">
        <f t="shared" si="3"/>
        <v/>
      </c>
      <c r="E128" s="118" t="str">
        <f>IF(A128="","",SUMIFS('Ergebnis (detailliert)'!$H$17:$H$300,'Ergebnis (detailliert)'!$A$17:$A$300,'Ergebnis (aggregiert)'!$A128,'Ergebnis (detailliert)'!$B$17:$B$300,'Ergebnis (aggregiert)'!$C128))</f>
        <v/>
      </c>
      <c r="F128" s="119" t="str">
        <f>IF($A128="","",SUMIFS('Ergebnis (detailliert)'!$I$17:$I$300,'Ergebnis (detailliert)'!$A$17:$A$300,'Ergebnis (aggregiert)'!$A128,'Ergebnis (detailliert)'!$B$17:$B$300,'Ergebnis (aggregiert)'!$C128))</f>
        <v/>
      </c>
      <c r="G128" s="118" t="str">
        <f>IF($A128="","",SUMIFS('Ergebnis (detailliert)'!$M$17:$M$1001,'Ergebnis (detailliert)'!$A$17:$A$1001,'Ergebnis (aggregiert)'!$A128,'Ergebnis (detailliert)'!$B$17:$B$1001,'Ergebnis (aggregiert)'!$C128))</f>
        <v/>
      </c>
      <c r="H128" s="120" t="str">
        <f>IF($A128="","",SUMIFS('Ergebnis (detailliert)'!$P$17:$P$1001,'Ergebnis (detailliert)'!$A$17:$A$1001,'Ergebnis (aggregiert)'!$A128,'Ergebnis (detailliert)'!$B$17:$B$1001,'Ergebnis (aggregiert)'!$C128))</f>
        <v/>
      </c>
      <c r="I128" s="121" t="str">
        <f>IF($A128="","",SUMIFS('Ergebnis (detailliert)'!$S$17:$S$1001,'Ergebnis (detailliert)'!$A$17:$A$1001,'Ergebnis (aggregiert)'!$A128,'Ergebnis (detailliert)'!$B$17:$B$1001,'Ergebnis (aggregiert)'!$C128))</f>
        <v/>
      </c>
      <c r="J128" s="96" t="str">
        <f>IFERROR(IF(ISBLANK(A128),"",IF(COUNTIF('Beladung des Speichers'!$A$17:$A$300,'Ergebnis (aggregiert)'!A128)=0,"Fehler: Reiter 'Beladung des Speichers' wurde für diesen Speicher nicht ausgefüllt",IF(COUNTIF('Entladung des Speichers'!$A$17:$A$300,'Ergebnis (aggregiert)'!A128)=0,"Fehler: Reiter 'Entladung des Speichers' wurde für diesen Speicher nicht ausgefüllt",IF(COUNTIF(Füllstände!$A$17:$A$300,'Ergebnis (aggregiert)'!A128)=0,"Fehler: Reiter 'Füllstände' wurde für diesen Speicher nicht ausgefüllt","")))),"Fehler: nicht alle Datenblätter für diesen Speicher wurden vollständig befüllt")</f>
        <v/>
      </c>
    </row>
    <row r="129" spans="1:10" x14ac:dyDescent="0.2">
      <c r="A129" s="116" t="str">
        <f>IF(Stammdaten!A129="","",Stammdaten!A129)</f>
        <v/>
      </c>
      <c r="B129" s="116" t="str">
        <f>IF(A129="","",VLOOKUP(A129,Stammdaten!A129:H412,6,FALSE))</f>
        <v/>
      </c>
      <c r="C129" s="117" t="str">
        <f>IF(A129="","","Beladung aus dem Netz der "&amp;Stammdaten!$F$3)</f>
        <v/>
      </c>
      <c r="D129" s="117" t="str">
        <f t="shared" si="3"/>
        <v/>
      </c>
      <c r="E129" s="118" t="str">
        <f>IF(A129="","",SUMIFS('Ergebnis (detailliert)'!$H$17:$H$300,'Ergebnis (detailliert)'!$A$17:$A$300,'Ergebnis (aggregiert)'!$A129,'Ergebnis (detailliert)'!$B$17:$B$300,'Ergebnis (aggregiert)'!$C129))</f>
        <v/>
      </c>
      <c r="F129" s="119" t="str">
        <f>IF($A129="","",SUMIFS('Ergebnis (detailliert)'!$I$17:$I$300,'Ergebnis (detailliert)'!$A$17:$A$300,'Ergebnis (aggregiert)'!$A129,'Ergebnis (detailliert)'!$B$17:$B$300,'Ergebnis (aggregiert)'!$C129))</f>
        <v/>
      </c>
      <c r="G129" s="118" t="str">
        <f>IF($A129="","",SUMIFS('Ergebnis (detailliert)'!$M$17:$M$1001,'Ergebnis (detailliert)'!$A$17:$A$1001,'Ergebnis (aggregiert)'!$A129,'Ergebnis (detailliert)'!$B$17:$B$1001,'Ergebnis (aggregiert)'!$C129))</f>
        <v/>
      </c>
      <c r="H129" s="120" t="str">
        <f>IF($A129="","",SUMIFS('Ergebnis (detailliert)'!$P$17:$P$1001,'Ergebnis (detailliert)'!$A$17:$A$1001,'Ergebnis (aggregiert)'!$A129,'Ergebnis (detailliert)'!$B$17:$B$1001,'Ergebnis (aggregiert)'!$C129))</f>
        <v/>
      </c>
      <c r="I129" s="121" t="str">
        <f>IF($A129="","",SUMIFS('Ergebnis (detailliert)'!$S$17:$S$1001,'Ergebnis (detailliert)'!$A$17:$A$1001,'Ergebnis (aggregiert)'!$A129,'Ergebnis (detailliert)'!$B$17:$B$1001,'Ergebnis (aggregiert)'!$C129))</f>
        <v/>
      </c>
      <c r="J129" s="96" t="str">
        <f>IFERROR(IF(ISBLANK(A129),"",IF(COUNTIF('Beladung des Speichers'!$A$17:$A$300,'Ergebnis (aggregiert)'!A129)=0,"Fehler: Reiter 'Beladung des Speichers' wurde für diesen Speicher nicht ausgefüllt",IF(COUNTIF('Entladung des Speichers'!$A$17:$A$300,'Ergebnis (aggregiert)'!A129)=0,"Fehler: Reiter 'Entladung des Speichers' wurde für diesen Speicher nicht ausgefüllt",IF(COUNTIF(Füllstände!$A$17:$A$300,'Ergebnis (aggregiert)'!A129)=0,"Fehler: Reiter 'Füllstände' wurde für diesen Speicher nicht ausgefüllt","")))),"Fehler: nicht alle Datenblätter für diesen Speicher wurden vollständig befüllt")</f>
        <v/>
      </c>
    </row>
    <row r="130" spans="1:10" x14ac:dyDescent="0.2">
      <c r="A130" s="116" t="str">
        <f>IF(Stammdaten!A130="","",Stammdaten!A130)</f>
        <v/>
      </c>
      <c r="B130" s="116" t="str">
        <f>IF(A130="","",VLOOKUP(A130,Stammdaten!A130:H413,6,FALSE))</f>
        <v/>
      </c>
      <c r="C130" s="117" t="str">
        <f>IF(A130="","","Beladung aus dem Netz der "&amp;Stammdaten!$F$3)</f>
        <v/>
      </c>
      <c r="D130" s="117" t="str">
        <f t="shared" si="3"/>
        <v/>
      </c>
      <c r="E130" s="118" t="str">
        <f>IF(A130="","",SUMIFS('Ergebnis (detailliert)'!$H$17:$H$300,'Ergebnis (detailliert)'!$A$17:$A$300,'Ergebnis (aggregiert)'!$A130,'Ergebnis (detailliert)'!$B$17:$B$300,'Ergebnis (aggregiert)'!$C130))</f>
        <v/>
      </c>
      <c r="F130" s="119" t="str">
        <f>IF($A130="","",SUMIFS('Ergebnis (detailliert)'!$I$17:$I$300,'Ergebnis (detailliert)'!$A$17:$A$300,'Ergebnis (aggregiert)'!$A130,'Ergebnis (detailliert)'!$B$17:$B$300,'Ergebnis (aggregiert)'!$C130))</f>
        <v/>
      </c>
      <c r="G130" s="118" t="str">
        <f>IF($A130="","",SUMIFS('Ergebnis (detailliert)'!$M$17:$M$1001,'Ergebnis (detailliert)'!$A$17:$A$1001,'Ergebnis (aggregiert)'!$A130,'Ergebnis (detailliert)'!$B$17:$B$1001,'Ergebnis (aggregiert)'!$C130))</f>
        <v/>
      </c>
      <c r="H130" s="120" t="str">
        <f>IF($A130="","",SUMIFS('Ergebnis (detailliert)'!$P$17:$P$1001,'Ergebnis (detailliert)'!$A$17:$A$1001,'Ergebnis (aggregiert)'!$A130,'Ergebnis (detailliert)'!$B$17:$B$1001,'Ergebnis (aggregiert)'!$C130))</f>
        <v/>
      </c>
      <c r="I130" s="121" t="str">
        <f>IF($A130="","",SUMIFS('Ergebnis (detailliert)'!$S$17:$S$1001,'Ergebnis (detailliert)'!$A$17:$A$1001,'Ergebnis (aggregiert)'!$A130,'Ergebnis (detailliert)'!$B$17:$B$1001,'Ergebnis (aggregiert)'!$C130))</f>
        <v/>
      </c>
      <c r="J130" s="96" t="str">
        <f>IFERROR(IF(ISBLANK(A130),"",IF(COUNTIF('Beladung des Speichers'!$A$17:$A$300,'Ergebnis (aggregiert)'!A130)=0,"Fehler: Reiter 'Beladung des Speichers' wurde für diesen Speicher nicht ausgefüllt",IF(COUNTIF('Entladung des Speichers'!$A$17:$A$300,'Ergebnis (aggregiert)'!A130)=0,"Fehler: Reiter 'Entladung des Speichers' wurde für diesen Speicher nicht ausgefüllt",IF(COUNTIF(Füllstände!$A$17:$A$300,'Ergebnis (aggregiert)'!A130)=0,"Fehler: Reiter 'Füllstände' wurde für diesen Speicher nicht ausgefüllt","")))),"Fehler: nicht alle Datenblätter für diesen Speicher wurden vollständig befüllt")</f>
        <v/>
      </c>
    </row>
    <row r="131" spans="1:10" x14ac:dyDescent="0.2">
      <c r="A131" s="116" t="str">
        <f>IF(Stammdaten!A131="","",Stammdaten!A131)</f>
        <v/>
      </c>
      <c r="B131" s="116" t="str">
        <f>IF(A131="","",VLOOKUP(A131,Stammdaten!A131:H414,6,FALSE))</f>
        <v/>
      </c>
      <c r="C131" s="117" t="str">
        <f>IF(A131="","","Beladung aus dem Netz der "&amp;Stammdaten!$F$3)</f>
        <v/>
      </c>
      <c r="D131" s="117" t="str">
        <f t="shared" si="3"/>
        <v/>
      </c>
      <c r="E131" s="118" t="str">
        <f>IF(A131="","",SUMIFS('Ergebnis (detailliert)'!$H$17:$H$300,'Ergebnis (detailliert)'!$A$17:$A$300,'Ergebnis (aggregiert)'!$A131,'Ergebnis (detailliert)'!$B$17:$B$300,'Ergebnis (aggregiert)'!$C131))</f>
        <v/>
      </c>
      <c r="F131" s="119" t="str">
        <f>IF($A131="","",SUMIFS('Ergebnis (detailliert)'!$I$17:$I$300,'Ergebnis (detailliert)'!$A$17:$A$300,'Ergebnis (aggregiert)'!$A131,'Ergebnis (detailliert)'!$B$17:$B$300,'Ergebnis (aggregiert)'!$C131))</f>
        <v/>
      </c>
      <c r="G131" s="118" t="str">
        <f>IF($A131="","",SUMIFS('Ergebnis (detailliert)'!$M$17:$M$1001,'Ergebnis (detailliert)'!$A$17:$A$1001,'Ergebnis (aggregiert)'!$A131,'Ergebnis (detailliert)'!$B$17:$B$1001,'Ergebnis (aggregiert)'!$C131))</f>
        <v/>
      </c>
      <c r="H131" s="120" t="str">
        <f>IF($A131="","",SUMIFS('Ergebnis (detailliert)'!$P$17:$P$1001,'Ergebnis (detailliert)'!$A$17:$A$1001,'Ergebnis (aggregiert)'!$A131,'Ergebnis (detailliert)'!$B$17:$B$1001,'Ergebnis (aggregiert)'!$C131))</f>
        <v/>
      </c>
      <c r="I131" s="121" t="str">
        <f>IF($A131="","",SUMIFS('Ergebnis (detailliert)'!$S$17:$S$1001,'Ergebnis (detailliert)'!$A$17:$A$1001,'Ergebnis (aggregiert)'!$A131,'Ergebnis (detailliert)'!$B$17:$B$1001,'Ergebnis (aggregiert)'!$C131))</f>
        <v/>
      </c>
      <c r="J131" s="96" t="str">
        <f>IFERROR(IF(ISBLANK(A131),"",IF(COUNTIF('Beladung des Speichers'!$A$17:$A$300,'Ergebnis (aggregiert)'!A131)=0,"Fehler: Reiter 'Beladung des Speichers' wurde für diesen Speicher nicht ausgefüllt",IF(COUNTIF('Entladung des Speichers'!$A$17:$A$300,'Ergebnis (aggregiert)'!A131)=0,"Fehler: Reiter 'Entladung des Speichers' wurde für diesen Speicher nicht ausgefüllt",IF(COUNTIF(Füllstände!$A$17:$A$300,'Ergebnis (aggregiert)'!A131)=0,"Fehler: Reiter 'Füllstände' wurde für diesen Speicher nicht ausgefüllt","")))),"Fehler: nicht alle Datenblätter für diesen Speicher wurden vollständig befüllt")</f>
        <v/>
      </c>
    </row>
    <row r="132" spans="1:10" x14ac:dyDescent="0.2">
      <c r="A132" s="116" t="str">
        <f>IF(Stammdaten!A132="","",Stammdaten!A132)</f>
        <v/>
      </c>
      <c r="B132" s="116" t="str">
        <f>IF(A132="","",VLOOKUP(A132,Stammdaten!A132:H415,6,FALSE))</f>
        <v/>
      </c>
      <c r="C132" s="117" t="str">
        <f>IF(A132="","","Beladung aus dem Netz der "&amp;Stammdaten!$F$3)</f>
        <v/>
      </c>
      <c r="D132" s="117" t="str">
        <f t="shared" si="3"/>
        <v/>
      </c>
      <c r="E132" s="118" t="str">
        <f>IF(A132="","",SUMIFS('Ergebnis (detailliert)'!$H$17:$H$300,'Ergebnis (detailliert)'!$A$17:$A$300,'Ergebnis (aggregiert)'!$A132,'Ergebnis (detailliert)'!$B$17:$B$300,'Ergebnis (aggregiert)'!$C132))</f>
        <v/>
      </c>
      <c r="F132" s="119" t="str">
        <f>IF($A132="","",SUMIFS('Ergebnis (detailliert)'!$I$17:$I$300,'Ergebnis (detailliert)'!$A$17:$A$300,'Ergebnis (aggregiert)'!$A132,'Ergebnis (detailliert)'!$B$17:$B$300,'Ergebnis (aggregiert)'!$C132))</f>
        <v/>
      </c>
      <c r="G132" s="118" t="str">
        <f>IF($A132="","",SUMIFS('Ergebnis (detailliert)'!$M$17:$M$1001,'Ergebnis (detailliert)'!$A$17:$A$1001,'Ergebnis (aggregiert)'!$A132,'Ergebnis (detailliert)'!$B$17:$B$1001,'Ergebnis (aggregiert)'!$C132))</f>
        <v/>
      </c>
      <c r="H132" s="120" t="str">
        <f>IF($A132="","",SUMIFS('Ergebnis (detailliert)'!$P$17:$P$1001,'Ergebnis (detailliert)'!$A$17:$A$1001,'Ergebnis (aggregiert)'!$A132,'Ergebnis (detailliert)'!$B$17:$B$1001,'Ergebnis (aggregiert)'!$C132))</f>
        <v/>
      </c>
      <c r="I132" s="121" t="str">
        <f>IF($A132="","",SUMIFS('Ergebnis (detailliert)'!$S$17:$S$1001,'Ergebnis (detailliert)'!$A$17:$A$1001,'Ergebnis (aggregiert)'!$A132,'Ergebnis (detailliert)'!$B$17:$B$1001,'Ergebnis (aggregiert)'!$C132))</f>
        <v/>
      </c>
      <c r="J132" s="96" t="str">
        <f>IFERROR(IF(ISBLANK(A132),"",IF(COUNTIF('Beladung des Speichers'!$A$17:$A$300,'Ergebnis (aggregiert)'!A132)=0,"Fehler: Reiter 'Beladung des Speichers' wurde für diesen Speicher nicht ausgefüllt",IF(COUNTIF('Entladung des Speichers'!$A$17:$A$300,'Ergebnis (aggregiert)'!A132)=0,"Fehler: Reiter 'Entladung des Speichers' wurde für diesen Speicher nicht ausgefüllt",IF(COUNTIF(Füllstände!$A$17:$A$300,'Ergebnis (aggregiert)'!A132)=0,"Fehler: Reiter 'Füllstände' wurde für diesen Speicher nicht ausgefüllt","")))),"Fehler: nicht alle Datenblätter für diesen Speicher wurden vollständig befüllt")</f>
        <v/>
      </c>
    </row>
    <row r="133" spans="1:10" x14ac:dyDescent="0.2">
      <c r="A133" s="116" t="str">
        <f>IF(Stammdaten!A133="","",Stammdaten!A133)</f>
        <v/>
      </c>
      <c r="B133" s="116" t="str">
        <f>IF(A133="","",VLOOKUP(A133,Stammdaten!A133:H416,6,FALSE))</f>
        <v/>
      </c>
      <c r="C133" s="117" t="str">
        <f>IF(A133="","","Beladung aus dem Netz der "&amp;Stammdaten!$F$3)</f>
        <v/>
      </c>
      <c r="D133" s="117" t="str">
        <f t="shared" si="3"/>
        <v/>
      </c>
      <c r="E133" s="118" t="str">
        <f>IF(A133="","",SUMIFS('Ergebnis (detailliert)'!$H$17:$H$300,'Ergebnis (detailliert)'!$A$17:$A$300,'Ergebnis (aggregiert)'!$A133,'Ergebnis (detailliert)'!$B$17:$B$300,'Ergebnis (aggregiert)'!$C133))</f>
        <v/>
      </c>
      <c r="F133" s="119" t="str">
        <f>IF($A133="","",SUMIFS('Ergebnis (detailliert)'!$I$17:$I$300,'Ergebnis (detailliert)'!$A$17:$A$300,'Ergebnis (aggregiert)'!$A133,'Ergebnis (detailliert)'!$B$17:$B$300,'Ergebnis (aggregiert)'!$C133))</f>
        <v/>
      </c>
      <c r="G133" s="118" t="str">
        <f>IF($A133="","",SUMIFS('Ergebnis (detailliert)'!$M$17:$M$1001,'Ergebnis (detailliert)'!$A$17:$A$1001,'Ergebnis (aggregiert)'!$A133,'Ergebnis (detailliert)'!$B$17:$B$1001,'Ergebnis (aggregiert)'!$C133))</f>
        <v/>
      </c>
      <c r="H133" s="120" t="str">
        <f>IF($A133="","",SUMIFS('Ergebnis (detailliert)'!$P$17:$P$1001,'Ergebnis (detailliert)'!$A$17:$A$1001,'Ergebnis (aggregiert)'!$A133,'Ergebnis (detailliert)'!$B$17:$B$1001,'Ergebnis (aggregiert)'!$C133))</f>
        <v/>
      </c>
      <c r="I133" s="121" t="str">
        <f>IF($A133="","",SUMIFS('Ergebnis (detailliert)'!$S$17:$S$1001,'Ergebnis (detailliert)'!$A$17:$A$1001,'Ergebnis (aggregiert)'!$A133,'Ergebnis (detailliert)'!$B$17:$B$1001,'Ergebnis (aggregiert)'!$C133))</f>
        <v/>
      </c>
      <c r="J133" s="96" t="str">
        <f>IFERROR(IF(ISBLANK(A133),"",IF(COUNTIF('Beladung des Speichers'!$A$17:$A$300,'Ergebnis (aggregiert)'!A133)=0,"Fehler: Reiter 'Beladung des Speichers' wurde für diesen Speicher nicht ausgefüllt",IF(COUNTIF('Entladung des Speichers'!$A$17:$A$300,'Ergebnis (aggregiert)'!A133)=0,"Fehler: Reiter 'Entladung des Speichers' wurde für diesen Speicher nicht ausgefüllt",IF(COUNTIF(Füllstände!$A$17:$A$300,'Ergebnis (aggregiert)'!A133)=0,"Fehler: Reiter 'Füllstände' wurde für diesen Speicher nicht ausgefüllt","")))),"Fehler: nicht alle Datenblätter für diesen Speicher wurden vollständig befüllt")</f>
        <v/>
      </c>
    </row>
    <row r="134" spans="1:10" x14ac:dyDescent="0.2">
      <c r="A134" s="116" t="str">
        <f>IF(Stammdaten!A134="","",Stammdaten!A134)</f>
        <v/>
      </c>
      <c r="B134" s="116" t="str">
        <f>IF(A134="","",VLOOKUP(A134,Stammdaten!A134:H417,6,FALSE))</f>
        <v/>
      </c>
      <c r="C134" s="117" t="str">
        <f>IF(A134="","","Beladung aus dem Netz der "&amp;Stammdaten!$F$3)</f>
        <v/>
      </c>
      <c r="D134" s="117" t="str">
        <f t="shared" si="3"/>
        <v/>
      </c>
      <c r="E134" s="118" t="str">
        <f>IF(A134="","",SUMIFS('Ergebnis (detailliert)'!$H$17:$H$300,'Ergebnis (detailliert)'!$A$17:$A$300,'Ergebnis (aggregiert)'!$A134,'Ergebnis (detailliert)'!$B$17:$B$300,'Ergebnis (aggregiert)'!$C134))</f>
        <v/>
      </c>
      <c r="F134" s="119" t="str">
        <f>IF($A134="","",SUMIFS('Ergebnis (detailliert)'!$I$17:$I$300,'Ergebnis (detailliert)'!$A$17:$A$300,'Ergebnis (aggregiert)'!$A134,'Ergebnis (detailliert)'!$B$17:$B$300,'Ergebnis (aggregiert)'!$C134))</f>
        <v/>
      </c>
      <c r="G134" s="118" t="str">
        <f>IF($A134="","",SUMIFS('Ergebnis (detailliert)'!$M$17:$M$1001,'Ergebnis (detailliert)'!$A$17:$A$1001,'Ergebnis (aggregiert)'!$A134,'Ergebnis (detailliert)'!$B$17:$B$1001,'Ergebnis (aggregiert)'!$C134))</f>
        <v/>
      </c>
      <c r="H134" s="120" t="str">
        <f>IF($A134="","",SUMIFS('Ergebnis (detailliert)'!$P$17:$P$1001,'Ergebnis (detailliert)'!$A$17:$A$1001,'Ergebnis (aggregiert)'!$A134,'Ergebnis (detailliert)'!$B$17:$B$1001,'Ergebnis (aggregiert)'!$C134))</f>
        <v/>
      </c>
      <c r="I134" s="121" t="str">
        <f>IF($A134="","",SUMIFS('Ergebnis (detailliert)'!$S$17:$S$1001,'Ergebnis (detailliert)'!$A$17:$A$1001,'Ergebnis (aggregiert)'!$A134,'Ergebnis (detailliert)'!$B$17:$B$1001,'Ergebnis (aggregiert)'!$C134))</f>
        <v/>
      </c>
      <c r="J134" s="96" t="str">
        <f>IFERROR(IF(ISBLANK(A134),"",IF(COUNTIF('Beladung des Speichers'!$A$17:$A$300,'Ergebnis (aggregiert)'!A134)=0,"Fehler: Reiter 'Beladung des Speichers' wurde für diesen Speicher nicht ausgefüllt",IF(COUNTIF('Entladung des Speichers'!$A$17:$A$300,'Ergebnis (aggregiert)'!A134)=0,"Fehler: Reiter 'Entladung des Speichers' wurde für diesen Speicher nicht ausgefüllt",IF(COUNTIF(Füllstände!$A$17:$A$300,'Ergebnis (aggregiert)'!A134)=0,"Fehler: Reiter 'Füllstände' wurde für diesen Speicher nicht ausgefüllt","")))),"Fehler: nicht alle Datenblätter für diesen Speicher wurden vollständig befüllt")</f>
        <v/>
      </c>
    </row>
    <row r="135" spans="1:10" x14ac:dyDescent="0.2">
      <c r="A135" s="116" t="str">
        <f>IF(Stammdaten!A135="","",Stammdaten!A135)</f>
        <v/>
      </c>
      <c r="B135" s="116" t="str">
        <f>IF(A135="","",VLOOKUP(A135,Stammdaten!A135:H418,6,FALSE))</f>
        <v/>
      </c>
      <c r="C135" s="117" t="str">
        <f>IF(A135="","","Beladung aus dem Netz der "&amp;Stammdaten!$F$3)</f>
        <v/>
      </c>
      <c r="D135" s="117" t="str">
        <f t="shared" si="3"/>
        <v/>
      </c>
      <c r="E135" s="118" t="str">
        <f>IF(A135="","",SUMIFS('Ergebnis (detailliert)'!$H$17:$H$300,'Ergebnis (detailliert)'!$A$17:$A$300,'Ergebnis (aggregiert)'!$A135,'Ergebnis (detailliert)'!$B$17:$B$300,'Ergebnis (aggregiert)'!$C135))</f>
        <v/>
      </c>
      <c r="F135" s="119" t="str">
        <f>IF($A135="","",SUMIFS('Ergebnis (detailliert)'!$I$17:$I$300,'Ergebnis (detailliert)'!$A$17:$A$300,'Ergebnis (aggregiert)'!$A135,'Ergebnis (detailliert)'!$B$17:$B$300,'Ergebnis (aggregiert)'!$C135))</f>
        <v/>
      </c>
      <c r="G135" s="118" t="str">
        <f>IF($A135="","",SUMIFS('Ergebnis (detailliert)'!$M$17:$M$1001,'Ergebnis (detailliert)'!$A$17:$A$1001,'Ergebnis (aggregiert)'!$A135,'Ergebnis (detailliert)'!$B$17:$B$1001,'Ergebnis (aggregiert)'!$C135))</f>
        <v/>
      </c>
      <c r="H135" s="120" t="str">
        <f>IF($A135="","",SUMIFS('Ergebnis (detailliert)'!$P$17:$P$1001,'Ergebnis (detailliert)'!$A$17:$A$1001,'Ergebnis (aggregiert)'!$A135,'Ergebnis (detailliert)'!$B$17:$B$1001,'Ergebnis (aggregiert)'!$C135))</f>
        <v/>
      </c>
      <c r="I135" s="121" t="str">
        <f>IF($A135="","",SUMIFS('Ergebnis (detailliert)'!$S$17:$S$1001,'Ergebnis (detailliert)'!$A$17:$A$1001,'Ergebnis (aggregiert)'!$A135,'Ergebnis (detailliert)'!$B$17:$B$1001,'Ergebnis (aggregiert)'!$C135))</f>
        <v/>
      </c>
      <c r="J135" s="96" t="str">
        <f>IFERROR(IF(ISBLANK(A135),"",IF(COUNTIF('Beladung des Speichers'!$A$17:$A$300,'Ergebnis (aggregiert)'!A135)=0,"Fehler: Reiter 'Beladung des Speichers' wurde für diesen Speicher nicht ausgefüllt",IF(COUNTIF('Entladung des Speichers'!$A$17:$A$300,'Ergebnis (aggregiert)'!A135)=0,"Fehler: Reiter 'Entladung des Speichers' wurde für diesen Speicher nicht ausgefüllt",IF(COUNTIF(Füllstände!$A$17:$A$300,'Ergebnis (aggregiert)'!A135)=0,"Fehler: Reiter 'Füllstände' wurde für diesen Speicher nicht ausgefüllt","")))),"Fehler: nicht alle Datenblätter für diesen Speicher wurden vollständig befüllt")</f>
        <v/>
      </c>
    </row>
    <row r="136" spans="1:10" x14ac:dyDescent="0.2">
      <c r="A136" s="116" t="str">
        <f>IF(Stammdaten!A136="","",Stammdaten!A136)</f>
        <v/>
      </c>
      <c r="B136" s="116" t="str">
        <f>IF(A136="","",VLOOKUP(A136,Stammdaten!A136:H419,6,FALSE))</f>
        <v/>
      </c>
      <c r="C136" s="117" t="str">
        <f>IF(A136="","","Beladung aus dem Netz der "&amp;Stammdaten!$F$3)</f>
        <v/>
      </c>
      <c r="D136" s="117" t="str">
        <f t="shared" si="3"/>
        <v/>
      </c>
      <c r="E136" s="118" t="str">
        <f>IF(A136="","",SUMIFS('Ergebnis (detailliert)'!$H$17:$H$300,'Ergebnis (detailliert)'!$A$17:$A$300,'Ergebnis (aggregiert)'!$A136,'Ergebnis (detailliert)'!$B$17:$B$300,'Ergebnis (aggregiert)'!$C136))</f>
        <v/>
      </c>
      <c r="F136" s="119" t="str">
        <f>IF($A136="","",SUMIFS('Ergebnis (detailliert)'!$I$17:$I$300,'Ergebnis (detailliert)'!$A$17:$A$300,'Ergebnis (aggregiert)'!$A136,'Ergebnis (detailliert)'!$B$17:$B$300,'Ergebnis (aggregiert)'!$C136))</f>
        <v/>
      </c>
      <c r="G136" s="118" t="str">
        <f>IF($A136="","",SUMIFS('Ergebnis (detailliert)'!$M$17:$M$1001,'Ergebnis (detailliert)'!$A$17:$A$1001,'Ergebnis (aggregiert)'!$A136,'Ergebnis (detailliert)'!$B$17:$B$1001,'Ergebnis (aggregiert)'!$C136))</f>
        <v/>
      </c>
      <c r="H136" s="120" t="str">
        <f>IF($A136="","",SUMIFS('Ergebnis (detailliert)'!$P$17:$P$1001,'Ergebnis (detailliert)'!$A$17:$A$1001,'Ergebnis (aggregiert)'!$A136,'Ergebnis (detailliert)'!$B$17:$B$1001,'Ergebnis (aggregiert)'!$C136))</f>
        <v/>
      </c>
      <c r="I136" s="121" t="str">
        <f>IF($A136="","",SUMIFS('Ergebnis (detailliert)'!$S$17:$S$1001,'Ergebnis (detailliert)'!$A$17:$A$1001,'Ergebnis (aggregiert)'!$A136,'Ergebnis (detailliert)'!$B$17:$B$1001,'Ergebnis (aggregiert)'!$C136))</f>
        <v/>
      </c>
      <c r="J136" s="96" t="str">
        <f>IFERROR(IF(ISBLANK(A136),"",IF(COUNTIF('Beladung des Speichers'!$A$17:$A$300,'Ergebnis (aggregiert)'!A136)=0,"Fehler: Reiter 'Beladung des Speichers' wurde für diesen Speicher nicht ausgefüllt",IF(COUNTIF('Entladung des Speichers'!$A$17:$A$300,'Ergebnis (aggregiert)'!A136)=0,"Fehler: Reiter 'Entladung des Speichers' wurde für diesen Speicher nicht ausgefüllt",IF(COUNTIF(Füllstände!$A$17:$A$300,'Ergebnis (aggregiert)'!A136)=0,"Fehler: Reiter 'Füllstände' wurde für diesen Speicher nicht ausgefüllt","")))),"Fehler: nicht alle Datenblätter für diesen Speicher wurden vollständig befüllt")</f>
        <v/>
      </c>
    </row>
    <row r="137" spans="1:10" x14ac:dyDescent="0.2">
      <c r="A137" s="116" t="str">
        <f>IF(Stammdaten!A137="","",Stammdaten!A137)</f>
        <v/>
      </c>
      <c r="B137" s="116" t="str">
        <f>IF(A137="","",VLOOKUP(A137,Stammdaten!A137:H420,6,FALSE))</f>
        <v/>
      </c>
      <c r="C137" s="117" t="str">
        <f>IF(A137="","","Beladung aus dem Netz der "&amp;Stammdaten!$F$3)</f>
        <v/>
      </c>
      <c r="D137" s="117" t="str">
        <f t="shared" si="3"/>
        <v/>
      </c>
      <c r="E137" s="118" t="str">
        <f>IF(A137="","",SUMIFS('Ergebnis (detailliert)'!$H$17:$H$300,'Ergebnis (detailliert)'!$A$17:$A$300,'Ergebnis (aggregiert)'!$A137,'Ergebnis (detailliert)'!$B$17:$B$300,'Ergebnis (aggregiert)'!$C137))</f>
        <v/>
      </c>
      <c r="F137" s="119" t="str">
        <f>IF($A137="","",SUMIFS('Ergebnis (detailliert)'!$I$17:$I$300,'Ergebnis (detailliert)'!$A$17:$A$300,'Ergebnis (aggregiert)'!$A137,'Ergebnis (detailliert)'!$B$17:$B$300,'Ergebnis (aggregiert)'!$C137))</f>
        <v/>
      </c>
      <c r="G137" s="118" t="str">
        <f>IF($A137="","",SUMIFS('Ergebnis (detailliert)'!$M$17:$M$1001,'Ergebnis (detailliert)'!$A$17:$A$1001,'Ergebnis (aggregiert)'!$A137,'Ergebnis (detailliert)'!$B$17:$B$1001,'Ergebnis (aggregiert)'!$C137))</f>
        <v/>
      </c>
      <c r="H137" s="120" t="str">
        <f>IF($A137="","",SUMIFS('Ergebnis (detailliert)'!$P$17:$P$1001,'Ergebnis (detailliert)'!$A$17:$A$1001,'Ergebnis (aggregiert)'!$A137,'Ergebnis (detailliert)'!$B$17:$B$1001,'Ergebnis (aggregiert)'!$C137))</f>
        <v/>
      </c>
      <c r="I137" s="121" t="str">
        <f>IF($A137="","",SUMIFS('Ergebnis (detailliert)'!$S$17:$S$1001,'Ergebnis (detailliert)'!$A$17:$A$1001,'Ergebnis (aggregiert)'!$A137,'Ergebnis (detailliert)'!$B$17:$B$1001,'Ergebnis (aggregiert)'!$C137))</f>
        <v/>
      </c>
      <c r="J137" s="96" t="str">
        <f>IFERROR(IF(ISBLANK(A137),"",IF(COUNTIF('Beladung des Speichers'!$A$17:$A$300,'Ergebnis (aggregiert)'!A137)=0,"Fehler: Reiter 'Beladung des Speichers' wurde für diesen Speicher nicht ausgefüllt",IF(COUNTIF('Entladung des Speichers'!$A$17:$A$300,'Ergebnis (aggregiert)'!A137)=0,"Fehler: Reiter 'Entladung des Speichers' wurde für diesen Speicher nicht ausgefüllt",IF(COUNTIF(Füllstände!$A$17:$A$300,'Ergebnis (aggregiert)'!A137)=0,"Fehler: Reiter 'Füllstände' wurde für diesen Speicher nicht ausgefüllt","")))),"Fehler: nicht alle Datenblätter für diesen Speicher wurden vollständig befüllt")</f>
        <v/>
      </c>
    </row>
    <row r="138" spans="1:10" x14ac:dyDescent="0.2">
      <c r="A138" s="116" t="str">
        <f>IF(Stammdaten!A138="","",Stammdaten!A138)</f>
        <v/>
      </c>
      <c r="B138" s="116" t="str">
        <f>IF(A138="","",VLOOKUP(A138,Stammdaten!A138:H421,6,FALSE))</f>
        <v/>
      </c>
      <c r="C138" s="117" t="str">
        <f>IF(A138="","","Beladung aus dem Netz der "&amp;Stammdaten!$F$3)</f>
        <v/>
      </c>
      <c r="D138" s="117" t="str">
        <f t="shared" si="3"/>
        <v/>
      </c>
      <c r="E138" s="118" t="str">
        <f>IF(A138="","",SUMIFS('Ergebnis (detailliert)'!$H$17:$H$300,'Ergebnis (detailliert)'!$A$17:$A$300,'Ergebnis (aggregiert)'!$A138,'Ergebnis (detailliert)'!$B$17:$B$300,'Ergebnis (aggregiert)'!$C138))</f>
        <v/>
      </c>
      <c r="F138" s="119" t="str">
        <f>IF($A138="","",SUMIFS('Ergebnis (detailliert)'!$I$17:$I$300,'Ergebnis (detailliert)'!$A$17:$A$300,'Ergebnis (aggregiert)'!$A138,'Ergebnis (detailliert)'!$B$17:$B$300,'Ergebnis (aggregiert)'!$C138))</f>
        <v/>
      </c>
      <c r="G138" s="118" t="str">
        <f>IF($A138="","",SUMIFS('Ergebnis (detailliert)'!$M$17:$M$1001,'Ergebnis (detailliert)'!$A$17:$A$1001,'Ergebnis (aggregiert)'!$A138,'Ergebnis (detailliert)'!$B$17:$B$1001,'Ergebnis (aggregiert)'!$C138))</f>
        <v/>
      </c>
      <c r="H138" s="120" t="str">
        <f>IF($A138="","",SUMIFS('Ergebnis (detailliert)'!$P$17:$P$1001,'Ergebnis (detailliert)'!$A$17:$A$1001,'Ergebnis (aggregiert)'!$A138,'Ergebnis (detailliert)'!$B$17:$B$1001,'Ergebnis (aggregiert)'!$C138))</f>
        <v/>
      </c>
      <c r="I138" s="121" t="str">
        <f>IF($A138="","",SUMIFS('Ergebnis (detailliert)'!$S$17:$S$1001,'Ergebnis (detailliert)'!$A$17:$A$1001,'Ergebnis (aggregiert)'!$A138,'Ergebnis (detailliert)'!$B$17:$B$1001,'Ergebnis (aggregiert)'!$C138))</f>
        <v/>
      </c>
      <c r="J138" s="96" t="str">
        <f>IFERROR(IF(ISBLANK(A138),"",IF(COUNTIF('Beladung des Speichers'!$A$17:$A$300,'Ergebnis (aggregiert)'!A138)=0,"Fehler: Reiter 'Beladung des Speichers' wurde für diesen Speicher nicht ausgefüllt",IF(COUNTIF('Entladung des Speichers'!$A$17:$A$300,'Ergebnis (aggregiert)'!A138)=0,"Fehler: Reiter 'Entladung des Speichers' wurde für diesen Speicher nicht ausgefüllt",IF(COUNTIF(Füllstände!$A$17:$A$300,'Ergebnis (aggregiert)'!A138)=0,"Fehler: Reiter 'Füllstände' wurde für diesen Speicher nicht ausgefüllt","")))),"Fehler: nicht alle Datenblätter für diesen Speicher wurden vollständig befüllt")</f>
        <v/>
      </c>
    </row>
    <row r="139" spans="1:10" x14ac:dyDescent="0.2">
      <c r="A139" s="116" t="str">
        <f>IF(Stammdaten!A139="","",Stammdaten!A139)</f>
        <v/>
      </c>
      <c r="B139" s="116" t="str">
        <f>IF(A139="","",VLOOKUP(A139,Stammdaten!A139:H422,6,FALSE))</f>
        <v/>
      </c>
      <c r="C139" s="117" t="str">
        <f>IF(A139="","","Beladung aus dem Netz der "&amp;Stammdaten!$F$3)</f>
        <v/>
      </c>
      <c r="D139" s="117" t="str">
        <f t="shared" si="3"/>
        <v/>
      </c>
      <c r="E139" s="118" t="str">
        <f>IF(A139="","",SUMIFS('Ergebnis (detailliert)'!$H$17:$H$300,'Ergebnis (detailliert)'!$A$17:$A$300,'Ergebnis (aggregiert)'!$A139,'Ergebnis (detailliert)'!$B$17:$B$300,'Ergebnis (aggregiert)'!$C139))</f>
        <v/>
      </c>
      <c r="F139" s="119" t="str">
        <f>IF($A139="","",SUMIFS('Ergebnis (detailliert)'!$I$17:$I$300,'Ergebnis (detailliert)'!$A$17:$A$300,'Ergebnis (aggregiert)'!$A139,'Ergebnis (detailliert)'!$B$17:$B$300,'Ergebnis (aggregiert)'!$C139))</f>
        <v/>
      </c>
      <c r="G139" s="118" t="str">
        <f>IF($A139="","",SUMIFS('Ergebnis (detailliert)'!$M$17:$M$1001,'Ergebnis (detailliert)'!$A$17:$A$1001,'Ergebnis (aggregiert)'!$A139,'Ergebnis (detailliert)'!$B$17:$B$1001,'Ergebnis (aggregiert)'!$C139))</f>
        <v/>
      </c>
      <c r="H139" s="120" t="str">
        <f>IF($A139="","",SUMIFS('Ergebnis (detailliert)'!$P$17:$P$1001,'Ergebnis (detailliert)'!$A$17:$A$1001,'Ergebnis (aggregiert)'!$A139,'Ergebnis (detailliert)'!$B$17:$B$1001,'Ergebnis (aggregiert)'!$C139))</f>
        <v/>
      </c>
      <c r="I139" s="121" t="str">
        <f>IF($A139="","",SUMIFS('Ergebnis (detailliert)'!$S$17:$S$1001,'Ergebnis (detailliert)'!$A$17:$A$1001,'Ergebnis (aggregiert)'!$A139,'Ergebnis (detailliert)'!$B$17:$B$1001,'Ergebnis (aggregiert)'!$C139))</f>
        <v/>
      </c>
      <c r="J139" s="96" t="str">
        <f>IFERROR(IF(ISBLANK(A139),"",IF(COUNTIF('Beladung des Speichers'!$A$17:$A$300,'Ergebnis (aggregiert)'!A139)=0,"Fehler: Reiter 'Beladung des Speichers' wurde für diesen Speicher nicht ausgefüllt",IF(COUNTIF('Entladung des Speichers'!$A$17:$A$300,'Ergebnis (aggregiert)'!A139)=0,"Fehler: Reiter 'Entladung des Speichers' wurde für diesen Speicher nicht ausgefüllt",IF(COUNTIF(Füllstände!$A$17:$A$300,'Ergebnis (aggregiert)'!A139)=0,"Fehler: Reiter 'Füllstände' wurde für diesen Speicher nicht ausgefüllt","")))),"Fehler: nicht alle Datenblätter für diesen Speicher wurden vollständig befüllt")</f>
        <v/>
      </c>
    </row>
    <row r="140" spans="1:10" x14ac:dyDescent="0.2">
      <c r="A140" s="116" t="str">
        <f>IF(Stammdaten!A140="","",Stammdaten!A140)</f>
        <v/>
      </c>
      <c r="B140" s="116" t="str">
        <f>IF(A140="","",VLOOKUP(A140,Stammdaten!A140:H423,6,FALSE))</f>
        <v/>
      </c>
      <c r="C140" s="117" t="str">
        <f>IF(A140="","","Beladung aus dem Netz der "&amp;Stammdaten!$F$3)</f>
        <v/>
      </c>
      <c r="D140" s="117" t="str">
        <f t="shared" si="3"/>
        <v/>
      </c>
      <c r="E140" s="118" t="str">
        <f>IF(A140="","",SUMIFS('Ergebnis (detailliert)'!$H$17:$H$300,'Ergebnis (detailliert)'!$A$17:$A$300,'Ergebnis (aggregiert)'!$A140,'Ergebnis (detailliert)'!$B$17:$B$300,'Ergebnis (aggregiert)'!$C140))</f>
        <v/>
      </c>
      <c r="F140" s="119" t="str">
        <f>IF($A140="","",SUMIFS('Ergebnis (detailliert)'!$I$17:$I$300,'Ergebnis (detailliert)'!$A$17:$A$300,'Ergebnis (aggregiert)'!$A140,'Ergebnis (detailliert)'!$B$17:$B$300,'Ergebnis (aggregiert)'!$C140))</f>
        <v/>
      </c>
      <c r="G140" s="118" t="str">
        <f>IF($A140="","",SUMIFS('Ergebnis (detailliert)'!$M$17:$M$1001,'Ergebnis (detailliert)'!$A$17:$A$1001,'Ergebnis (aggregiert)'!$A140,'Ergebnis (detailliert)'!$B$17:$B$1001,'Ergebnis (aggregiert)'!$C140))</f>
        <v/>
      </c>
      <c r="H140" s="120" t="str">
        <f>IF($A140="","",SUMIFS('Ergebnis (detailliert)'!$P$17:$P$1001,'Ergebnis (detailliert)'!$A$17:$A$1001,'Ergebnis (aggregiert)'!$A140,'Ergebnis (detailliert)'!$B$17:$B$1001,'Ergebnis (aggregiert)'!$C140))</f>
        <v/>
      </c>
      <c r="I140" s="121" t="str">
        <f>IF($A140="","",SUMIFS('Ergebnis (detailliert)'!$S$17:$S$1001,'Ergebnis (detailliert)'!$A$17:$A$1001,'Ergebnis (aggregiert)'!$A140,'Ergebnis (detailliert)'!$B$17:$B$1001,'Ergebnis (aggregiert)'!$C140))</f>
        <v/>
      </c>
      <c r="J140" s="96" t="str">
        <f>IFERROR(IF(ISBLANK(A140),"",IF(COUNTIF('Beladung des Speichers'!$A$17:$A$300,'Ergebnis (aggregiert)'!A140)=0,"Fehler: Reiter 'Beladung des Speichers' wurde für diesen Speicher nicht ausgefüllt",IF(COUNTIF('Entladung des Speichers'!$A$17:$A$300,'Ergebnis (aggregiert)'!A140)=0,"Fehler: Reiter 'Entladung des Speichers' wurde für diesen Speicher nicht ausgefüllt",IF(COUNTIF(Füllstände!$A$17:$A$300,'Ergebnis (aggregiert)'!A140)=0,"Fehler: Reiter 'Füllstände' wurde für diesen Speicher nicht ausgefüllt","")))),"Fehler: nicht alle Datenblätter für diesen Speicher wurden vollständig befüllt")</f>
        <v/>
      </c>
    </row>
    <row r="141" spans="1:10" x14ac:dyDescent="0.2">
      <c r="A141" s="116" t="str">
        <f>IF(Stammdaten!A141="","",Stammdaten!A141)</f>
        <v/>
      </c>
      <c r="B141" s="116" t="str">
        <f>IF(A141="","",VLOOKUP(A141,Stammdaten!A141:H424,6,FALSE))</f>
        <v/>
      </c>
      <c r="C141" s="117" t="str">
        <f>IF(A141="","","Beladung aus dem Netz der "&amp;Stammdaten!$F$3)</f>
        <v/>
      </c>
      <c r="D141" s="117" t="str">
        <f t="shared" si="3"/>
        <v/>
      </c>
      <c r="E141" s="118" t="str">
        <f>IF(A141="","",SUMIFS('Ergebnis (detailliert)'!$H$17:$H$300,'Ergebnis (detailliert)'!$A$17:$A$300,'Ergebnis (aggregiert)'!$A141,'Ergebnis (detailliert)'!$B$17:$B$300,'Ergebnis (aggregiert)'!$C141))</f>
        <v/>
      </c>
      <c r="F141" s="119" t="str">
        <f>IF($A141="","",SUMIFS('Ergebnis (detailliert)'!$I$17:$I$300,'Ergebnis (detailliert)'!$A$17:$A$300,'Ergebnis (aggregiert)'!$A141,'Ergebnis (detailliert)'!$B$17:$B$300,'Ergebnis (aggregiert)'!$C141))</f>
        <v/>
      </c>
      <c r="G141" s="118" t="str">
        <f>IF($A141="","",SUMIFS('Ergebnis (detailliert)'!$M$17:$M$1001,'Ergebnis (detailliert)'!$A$17:$A$1001,'Ergebnis (aggregiert)'!$A141,'Ergebnis (detailliert)'!$B$17:$B$1001,'Ergebnis (aggregiert)'!$C141))</f>
        <v/>
      </c>
      <c r="H141" s="120" t="str">
        <f>IF($A141="","",SUMIFS('Ergebnis (detailliert)'!$P$17:$P$1001,'Ergebnis (detailliert)'!$A$17:$A$1001,'Ergebnis (aggregiert)'!$A141,'Ergebnis (detailliert)'!$B$17:$B$1001,'Ergebnis (aggregiert)'!$C141))</f>
        <v/>
      </c>
      <c r="I141" s="121" t="str">
        <f>IF($A141="","",SUMIFS('Ergebnis (detailliert)'!$S$17:$S$1001,'Ergebnis (detailliert)'!$A$17:$A$1001,'Ergebnis (aggregiert)'!$A141,'Ergebnis (detailliert)'!$B$17:$B$1001,'Ergebnis (aggregiert)'!$C141))</f>
        <v/>
      </c>
      <c r="J141" s="96" t="str">
        <f>IFERROR(IF(ISBLANK(A141),"",IF(COUNTIF('Beladung des Speichers'!$A$17:$A$300,'Ergebnis (aggregiert)'!A141)=0,"Fehler: Reiter 'Beladung des Speichers' wurde für diesen Speicher nicht ausgefüllt",IF(COUNTIF('Entladung des Speichers'!$A$17:$A$300,'Ergebnis (aggregiert)'!A141)=0,"Fehler: Reiter 'Entladung des Speichers' wurde für diesen Speicher nicht ausgefüllt",IF(COUNTIF(Füllstände!$A$17:$A$300,'Ergebnis (aggregiert)'!A141)=0,"Fehler: Reiter 'Füllstände' wurde für diesen Speicher nicht ausgefüllt","")))),"Fehler: nicht alle Datenblätter für diesen Speicher wurden vollständig befüllt")</f>
        <v/>
      </c>
    </row>
    <row r="142" spans="1:10" x14ac:dyDescent="0.2">
      <c r="A142" s="116" t="str">
        <f>IF(Stammdaten!A142="","",Stammdaten!A142)</f>
        <v/>
      </c>
      <c r="B142" s="116" t="str">
        <f>IF(A142="","",VLOOKUP(A142,Stammdaten!A142:H425,6,FALSE))</f>
        <v/>
      </c>
      <c r="C142" s="117" t="str">
        <f>IF(A142="","","Beladung aus dem Netz der "&amp;Stammdaten!$F$3)</f>
        <v/>
      </c>
      <c r="D142" s="117" t="str">
        <f t="shared" si="3"/>
        <v/>
      </c>
      <c r="E142" s="118" t="str">
        <f>IF(A142="","",SUMIFS('Ergebnis (detailliert)'!$H$17:$H$300,'Ergebnis (detailliert)'!$A$17:$A$300,'Ergebnis (aggregiert)'!$A142,'Ergebnis (detailliert)'!$B$17:$B$300,'Ergebnis (aggregiert)'!$C142))</f>
        <v/>
      </c>
      <c r="F142" s="119" t="str">
        <f>IF($A142="","",SUMIFS('Ergebnis (detailliert)'!$I$17:$I$300,'Ergebnis (detailliert)'!$A$17:$A$300,'Ergebnis (aggregiert)'!$A142,'Ergebnis (detailliert)'!$B$17:$B$300,'Ergebnis (aggregiert)'!$C142))</f>
        <v/>
      </c>
      <c r="G142" s="118" t="str">
        <f>IF($A142="","",SUMIFS('Ergebnis (detailliert)'!$M$17:$M$1001,'Ergebnis (detailliert)'!$A$17:$A$1001,'Ergebnis (aggregiert)'!$A142,'Ergebnis (detailliert)'!$B$17:$B$1001,'Ergebnis (aggregiert)'!$C142))</f>
        <v/>
      </c>
      <c r="H142" s="120" t="str">
        <f>IF($A142="","",SUMIFS('Ergebnis (detailliert)'!$P$17:$P$1001,'Ergebnis (detailliert)'!$A$17:$A$1001,'Ergebnis (aggregiert)'!$A142,'Ergebnis (detailliert)'!$B$17:$B$1001,'Ergebnis (aggregiert)'!$C142))</f>
        <v/>
      </c>
      <c r="I142" s="121" t="str">
        <f>IF($A142="","",SUMIFS('Ergebnis (detailliert)'!$S$17:$S$1001,'Ergebnis (detailliert)'!$A$17:$A$1001,'Ergebnis (aggregiert)'!$A142,'Ergebnis (detailliert)'!$B$17:$B$1001,'Ergebnis (aggregiert)'!$C142))</f>
        <v/>
      </c>
      <c r="J142" s="96" t="str">
        <f>IFERROR(IF(ISBLANK(A142),"",IF(COUNTIF('Beladung des Speichers'!$A$17:$A$300,'Ergebnis (aggregiert)'!A142)=0,"Fehler: Reiter 'Beladung des Speichers' wurde für diesen Speicher nicht ausgefüllt",IF(COUNTIF('Entladung des Speichers'!$A$17:$A$300,'Ergebnis (aggregiert)'!A142)=0,"Fehler: Reiter 'Entladung des Speichers' wurde für diesen Speicher nicht ausgefüllt",IF(COUNTIF(Füllstände!$A$17:$A$300,'Ergebnis (aggregiert)'!A142)=0,"Fehler: Reiter 'Füllstände' wurde für diesen Speicher nicht ausgefüllt","")))),"Fehler: nicht alle Datenblätter für diesen Speicher wurden vollständig befüllt")</f>
        <v/>
      </c>
    </row>
    <row r="143" spans="1:10" x14ac:dyDescent="0.2">
      <c r="A143" s="116" t="str">
        <f>IF(Stammdaten!A143="","",Stammdaten!A143)</f>
        <v/>
      </c>
      <c r="B143" s="116" t="str">
        <f>IF(A143="","",VLOOKUP(A143,Stammdaten!A143:H426,6,FALSE))</f>
        <v/>
      </c>
      <c r="C143" s="117" t="str">
        <f>IF(A143="","","Beladung aus dem Netz der "&amp;Stammdaten!$F$3)</f>
        <v/>
      </c>
      <c r="D143" s="117" t="str">
        <f t="shared" si="3"/>
        <v/>
      </c>
      <c r="E143" s="118" t="str">
        <f>IF(A143="","",SUMIFS('Ergebnis (detailliert)'!$H$17:$H$300,'Ergebnis (detailliert)'!$A$17:$A$300,'Ergebnis (aggregiert)'!$A143,'Ergebnis (detailliert)'!$B$17:$B$300,'Ergebnis (aggregiert)'!$C143))</f>
        <v/>
      </c>
      <c r="F143" s="119" t="str">
        <f>IF($A143="","",SUMIFS('Ergebnis (detailliert)'!$I$17:$I$300,'Ergebnis (detailliert)'!$A$17:$A$300,'Ergebnis (aggregiert)'!$A143,'Ergebnis (detailliert)'!$B$17:$B$300,'Ergebnis (aggregiert)'!$C143))</f>
        <v/>
      </c>
      <c r="G143" s="118" t="str">
        <f>IF($A143="","",SUMIFS('Ergebnis (detailliert)'!$M$17:$M$1001,'Ergebnis (detailliert)'!$A$17:$A$1001,'Ergebnis (aggregiert)'!$A143,'Ergebnis (detailliert)'!$B$17:$B$1001,'Ergebnis (aggregiert)'!$C143))</f>
        <v/>
      </c>
      <c r="H143" s="120" t="str">
        <f>IF($A143="","",SUMIFS('Ergebnis (detailliert)'!$P$17:$P$1001,'Ergebnis (detailliert)'!$A$17:$A$1001,'Ergebnis (aggregiert)'!$A143,'Ergebnis (detailliert)'!$B$17:$B$1001,'Ergebnis (aggregiert)'!$C143))</f>
        <v/>
      </c>
      <c r="I143" s="121" t="str">
        <f>IF($A143="","",SUMIFS('Ergebnis (detailliert)'!$S$17:$S$1001,'Ergebnis (detailliert)'!$A$17:$A$1001,'Ergebnis (aggregiert)'!$A143,'Ergebnis (detailliert)'!$B$17:$B$1001,'Ergebnis (aggregiert)'!$C143))</f>
        <v/>
      </c>
      <c r="J143" s="96" t="str">
        <f>IFERROR(IF(ISBLANK(A143),"",IF(COUNTIF('Beladung des Speichers'!$A$17:$A$300,'Ergebnis (aggregiert)'!A143)=0,"Fehler: Reiter 'Beladung des Speichers' wurde für diesen Speicher nicht ausgefüllt",IF(COUNTIF('Entladung des Speichers'!$A$17:$A$300,'Ergebnis (aggregiert)'!A143)=0,"Fehler: Reiter 'Entladung des Speichers' wurde für diesen Speicher nicht ausgefüllt",IF(COUNTIF(Füllstände!$A$17:$A$300,'Ergebnis (aggregiert)'!A143)=0,"Fehler: Reiter 'Füllstände' wurde für diesen Speicher nicht ausgefüllt","")))),"Fehler: nicht alle Datenblätter für diesen Speicher wurden vollständig befüllt")</f>
        <v/>
      </c>
    </row>
    <row r="144" spans="1:10" x14ac:dyDescent="0.2">
      <c r="A144" s="116" t="str">
        <f>IF(Stammdaten!A144="","",Stammdaten!A144)</f>
        <v/>
      </c>
      <c r="B144" s="116" t="str">
        <f>IF(A144="","",VLOOKUP(A144,Stammdaten!A144:H427,6,FALSE))</f>
        <v/>
      </c>
      <c r="C144" s="117" t="str">
        <f>IF(A144="","","Beladung aus dem Netz der "&amp;Stammdaten!$F$3)</f>
        <v/>
      </c>
      <c r="D144" s="117" t="str">
        <f t="shared" si="3"/>
        <v/>
      </c>
      <c r="E144" s="118" t="str">
        <f>IF(A144="","",SUMIFS('Ergebnis (detailliert)'!$H$17:$H$300,'Ergebnis (detailliert)'!$A$17:$A$300,'Ergebnis (aggregiert)'!$A144,'Ergebnis (detailliert)'!$B$17:$B$300,'Ergebnis (aggregiert)'!$C144))</f>
        <v/>
      </c>
      <c r="F144" s="119" t="str">
        <f>IF($A144="","",SUMIFS('Ergebnis (detailliert)'!$I$17:$I$300,'Ergebnis (detailliert)'!$A$17:$A$300,'Ergebnis (aggregiert)'!$A144,'Ergebnis (detailliert)'!$B$17:$B$300,'Ergebnis (aggregiert)'!$C144))</f>
        <v/>
      </c>
      <c r="G144" s="118" t="str">
        <f>IF($A144="","",SUMIFS('Ergebnis (detailliert)'!$M$17:$M$1001,'Ergebnis (detailliert)'!$A$17:$A$1001,'Ergebnis (aggregiert)'!$A144,'Ergebnis (detailliert)'!$B$17:$B$1001,'Ergebnis (aggregiert)'!$C144))</f>
        <v/>
      </c>
      <c r="H144" s="120" t="str">
        <f>IF($A144="","",SUMIFS('Ergebnis (detailliert)'!$P$17:$P$1001,'Ergebnis (detailliert)'!$A$17:$A$1001,'Ergebnis (aggregiert)'!$A144,'Ergebnis (detailliert)'!$B$17:$B$1001,'Ergebnis (aggregiert)'!$C144))</f>
        <v/>
      </c>
      <c r="I144" s="121" t="str">
        <f>IF($A144="","",SUMIFS('Ergebnis (detailliert)'!$S$17:$S$1001,'Ergebnis (detailliert)'!$A$17:$A$1001,'Ergebnis (aggregiert)'!$A144,'Ergebnis (detailliert)'!$B$17:$B$1001,'Ergebnis (aggregiert)'!$C144))</f>
        <v/>
      </c>
      <c r="J144" s="96" t="str">
        <f>IFERROR(IF(ISBLANK(A144),"",IF(COUNTIF('Beladung des Speichers'!$A$17:$A$300,'Ergebnis (aggregiert)'!A144)=0,"Fehler: Reiter 'Beladung des Speichers' wurde für diesen Speicher nicht ausgefüllt",IF(COUNTIF('Entladung des Speichers'!$A$17:$A$300,'Ergebnis (aggregiert)'!A144)=0,"Fehler: Reiter 'Entladung des Speichers' wurde für diesen Speicher nicht ausgefüllt",IF(COUNTIF(Füllstände!$A$17:$A$300,'Ergebnis (aggregiert)'!A144)=0,"Fehler: Reiter 'Füllstände' wurde für diesen Speicher nicht ausgefüllt","")))),"Fehler: nicht alle Datenblätter für diesen Speicher wurden vollständig befüllt")</f>
        <v/>
      </c>
    </row>
    <row r="145" spans="1:10" x14ac:dyDescent="0.2">
      <c r="A145" s="116" t="str">
        <f>IF(Stammdaten!A145="","",Stammdaten!A145)</f>
        <v/>
      </c>
      <c r="B145" s="116" t="str">
        <f>IF(A145="","",VLOOKUP(A145,Stammdaten!A145:H428,6,FALSE))</f>
        <v/>
      </c>
      <c r="C145" s="117" t="str">
        <f>IF(A145="","","Beladung aus dem Netz der "&amp;Stammdaten!$F$3)</f>
        <v/>
      </c>
      <c r="D145" s="117" t="str">
        <f t="shared" ref="D145:D208" si="4">IF(A145="","",$B$11)</f>
        <v/>
      </c>
      <c r="E145" s="118" t="str">
        <f>IF(A145="","",SUMIFS('Ergebnis (detailliert)'!$H$17:$H$300,'Ergebnis (detailliert)'!$A$17:$A$300,'Ergebnis (aggregiert)'!$A145,'Ergebnis (detailliert)'!$B$17:$B$300,'Ergebnis (aggregiert)'!$C145))</f>
        <v/>
      </c>
      <c r="F145" s="119" t="str">
        <f>IF($A145="","",SUMIFS('Ergebnis (detailliert)'!$I$17:$I$300,'Ergebnis (detailliert)'!$A$17:$A$300,'Ergebnis (aggregiert)'!$A145,'Ergebnis (detailliert)'!$B$17:$B$300,'Ergebnis (aggregiert)'!$C145))</f>
        <v/>
      </c>
      <c r="G145" s="118" t="str">
        <f>IF($A145="","",SUMIFS('Ergebnis (detailliert)'!$M$17:$M$1001,'Ergebnis (detailliert)'!$A$17:$A$1001,'Ergebnis (aggregiert)'!$A145,'Ergebnis (detailliert)'!$B$17:$B$1001,'Ergebnis (aggregiert)'!$C145))</f>
        <v/>
      </c>
      <c r="H145" s="120" t="str">
        <f>IF($A145="","",SUMIFS('Ergebnis (detailliert)'!$P$17:$P$1001,'Ergebnis (detailliert)'!$A$17:$A$1001,'Ergebnis (aggregiert)'!$A145,'Ergebnis (detailliert)'!$B$17:$B$1001,'Ergebnis (aggregiert)'!$C145))</f>
        <v/>
      </c>
      <c r="I145" s="121" t="str">
        <f>IF($A145="","",SUMIFS('Ergebnis (detailliert)'!$S$17:$S$1001,'Ergebnis (detailliert)'!$A$17:$A$1001,'Ergebnis (aggregiert)'!$A145,'Ergebnis (detailliert)'!$B$17:$B$1001,'Ergebnis (aggregiert)'!$C145))</f>
        <v/>
      </c>
      <c r="J145" s="96" t="str">
        <f>IFERROR(IF(ISBLANK(A145),"",IF(COUNTIF('Beladung des Speichers'!$A$17:$A$300,'Ergebnis (aggregiert)'!A145)=0,"Fehler: Reiter 'Beladung des Speichers' wurde für diesen Speicher nicht ausgefüllt",IF(COUNTIF('Entladung des Speichers'!$A$17:$A$300,'Ergebnis (aggregiert)'!A145)=0,"Fehler: Reiter 'Entladung des Speichers' wurde für diesen Speicher nicht ausgefüllt",IF(COUNTIF(Füllstände!$A$17:$A$300,'Ergebnis (aggregiert)'!A145)=0,"Fehler: Reiter 'Füllstände' wurde für diesen Speicher nicht ausgefüllt","")))),"Fehler: nicht alle Datenblätter für diesen Speicher wurden vollständig befüllt")</f>
        <v/>
      </c>
    </row>
    <row r="146" spans="1:10" x14ac:dyDescent="0.2">
      <c r="A146" s="116" t="str">
        <f>IF(Stammdaten!A146="","",Stammdaten!A146)</f>
        <v/>
      </c>
      <c r="B146" s="116" t="str">
        <f>IF(A146="","",VLOOKUP(A146,Stammdaten!A146:H429,6,FALSE))</f>
        <v/>
      </c>
      <c r="C146" s="117" t="str">
        <f>IF(A146="","","Beladung aus dem Netz der "&amp;Stammdaten!$F$3)</f>
        <v/>
      </c>
      <c r="D146" s="117" t="str">
        <f t="shared" si="4"/>
        <v/>
      </c>
      <c r="E146" s="118" t="str">
        <f>IF(A146="","",SUMIFS('Ergebnis (detailliert)'!$H$17:$H$300,'Ergebnis (detailliert)'!$A$17:$A$300,'Ergebnis (aggregiert)'!$A146,'Ergebnis (detailliert)'!$B$17:$B$300,'Ergebnis (aggregiert)'!$C146))</f>
        <v/>
      </c>
      <c r="F146" s="119" t="str">
        <f>IF($A146="","",SUMIFS('Ergebnis (detailliert)'!$I$17:$I$300,'Ergebnis (detailliert)'!$A$17:$A$300,'Ergebnis (aggregiert)'!$A146,'Ergebnis (detailliert)'!$B$17:$B$300,'Ergebnis (aggregiert)'!$C146))</f>
        <v/>
      </c>
      <c r="G146" s="118" t="str">
        <f>IF($A146="","",SUMIFS('Ergebnis (detailliert)'!$M$17:$M$1001,'Ergebnis (detailliert)'!$A$17:$A$1001,'Ergebnis (aggregiert)'!$A146,'Ergebnis (detailliert)'!$B$17:$B$1001,'Ergebnis (aggregiert)'!$C146))</f>
        <v/>
      </c>
      <c r="H146" s="120" t="str">
        <f>IF($A146="","",SUMIFS('Ergebnis (detailliert)'!$P$17:$P$1001,'Ergebnis (detailliert)'!$A$17:$A$1001,'Ergebnis (aggregiert)'!$A146,'Ergebnis (detailliert)'!$B$17:$B$1001,'Ergebnis (aggregiert)'!$C146))</f>
        <v/>
      </c>
      <c r="I146" s="121" t="str">
        <f>IF($A146="","",SUMIFS('Ergebnis (detailliert)'!$S$17:$S$1001,'Ergebnis (detailliert)'!$A$17:$A$1001,'Ergebnis (aggregiert)'!$A146,'Ergebnis (detailliert)'!$B$17:$B$1001,'Ergebnis (aggregiert)'!$C146))</f>
        <v/>
      </c>
      <c r="J146" s="96" t="str">
        <f>IFERROR(IF(ISBLANK(A146),"",IF(COUNTIF('Beladung des Speichers'!$A$17:$A$300,'Ergebnis (aggregiert)'!A146)=0,"Fehler: Reiter 'Beladung des Speichers' wurde für diesen Speicher nicht ausgefüllt",IF(COUNTIF('Entladung des Speichers'!$A$17:$A$300,'Ergebnis (aggregiert)'!A146)=0,"Fehler: Reiter 'Entladung des Speichers' wurde für diesen Speicher nicht ausgefüllt",IF(COUNTIF(Füllstände!$A$17:$A$300,'Ergebnis (aggregiert)'!A146)=0,"Fehler: Reiter 'Füllstände' wurde für diesen Speicher nicht ausgefüllt","")))),"Fehler: nicht alle Datenblätter für diesen Speicher wurden vollständig befüllt")</f>
        <v/>
      </c>
    </row>
    <row r="147" spans="1:10" x14ac:dyDescent="0.2">
      <c r="A147" s="116" t="str">
        <f>IF(Stammdaten!A147="","",Stammdaten!A147)</f>
        <v/>
      </c>
      <c r="B147" s="116" t="str">
        <f>IF(A147="","",VLOOKUP(A147,Stammdaten!A147:H430,6,FALSE))</f>
        <v/>
      </c>
      <c r="C147" s="117" t="str">
        <f>IF(A147="","","Beladung aus dem Netz der "&amp;Stammdaten!$F$3)</f>
        <v/>
      </c>
      <c r="D147" s="117" t="str">
        <f t="shared" si="4"/>
        <v/>
      </c>
      <c r="E147" s="118" t="str">
        <f>IF(A147="","",SUMIFS('Ergebnis (detailliert)'!$H$17:$H$300,'Ergebnis (detailliert)'!$A$17:$A$300,'Ergebnis (aggregiert)'!$A147,'Ergebnis (detailliert)'!$B$17:$B$300,'Ergebnis (aggregiert)'!$C147))</f>
        <v/>
      </c>
      <c r="F147" s="119" t="str">
        <f>IF($A147="","",SUMIFS('Ergebnis (detailliert)'!$I$17:$I$300,'Ergebnis (detailliert)'!$A$17:$A$300,'Ergebnis (aggregiert)'!$A147,'Ergebnis (detailliert)'!$B$17:$B$300,'Ergebnis (aggregiert)'!$C147))</f>
        <v/>
      </c>
      <c r="G147" s="118" t="str">
        <f>IF($A147="","",SUMIFS('Ergebnis (detailliert)'!$M$17:$M$1001,'Ergebnis (detailliert)'!$A$17:$A$1001,'Ergebnis (aggregiert)'!$A147,'Ergebnis (detailliert)'!$B$17:$B$1001,'Ergebnis (aggregiert)'!$C147))</f>
        <v/>
      </c>
      <c r="H147" s="120" t="str">
        <f>IF($A147="","",SUMIFS('Ergebnis (detailliert)'!$P$17:$P$1001,'Ergebnis (detailliert)'!$A$17:$A$1001,'Ergebnis (aggregiert)'!$A147,'Ergebnis (detailliert)'!$B$17:$B$1001,'Ergebnis (aggregiert)'!$C147))</f>
        <v/>
      </c>
      <c r="I147" s="121" t="str">
        <f>IF($A147="","",SUMIFS('Ergebnis (detailliert)'!$S$17:$S$1001,'Ergebnis (detailliert)'!$A$17:$A$1001,'Ergebnis (aggregiert)'!$A147,'Ergebnis (detailliert)'!$B$17:$B$1001,'Ergebnis (aggregiert)'!$C147))</f>
        <v/>
      </c>
      <c r="J147" s="96" t="str">
        <f>IFERROR(IF(ISBLANK(A147),"",IF(COUNTIF('Beladung des Speichers'!$A$17:$A$300,'Ergebnis (aggregiert)'!A147)=0,"Fehler: Reiter 'Beladung des Speichers' wurde für diesen Speicher nicht ausgefüllt",IF(COUNTIF('Entladung des Speichers'!$A$17:$A$300,'Ergebnis (aggregiert)'!A147)=0,"Fehler: Reiter 'Entladung des Speichers' wurde für diesen Speicher nicht ausgefüllt",IF(COUNTIF(Füllstände!$A$17:$A$300,'Ergebnis (aggregiert)'!A147)=0,"Fehler: Reiter 'Füllstände' wurde für diesen Speicher nicht ausgefüllt","")))),"Fehler: nicht alle Datenblätter für diesen Speicher wurden vollständig befüllt")</f>
        <v/>
      </c>
    </row>
    <row r="148" spans="1:10" x14ac:dyDescent="0.2">
      <c r="A148" s="116" t="str">
        <f>IF(Stammdaten!A148="","",Stammdaten!A148)</f>
        <v/>
      </c>
      <c r="B148" s="116" t="str">
        <f>IF(A148="","",VLOOKUP(A148,Stammdaten!A148:H431,6,FALSE))</f>
        <v/>
      </c>
      <c r="C148" s="117" t="str">
        <f>IF(A148="","","Beladung aus dem Netz der "&amp;Stammdaten!$F$3)</f>
        <v/>
      </c>
      <c r="D148" s="117" t="str">
        <f t="shared" si="4"/>
        <v/>
      </c>
      <c r="E148" s="118" t="str">
        <f>IF(A148="","",SUMIFS('Ergebnis (detailliert)'!$H$17:$H$300,'Ergebnis (detailliert)'!$A$17:$A$300,'Ergebnis (aggregiert)'!$A148,'Ergebnis (detailliert)'!$B$17:$B$300,'Ergebnis (aggregiert)'!$C148))</f>
        <v/>
      </c>
      <c r="F148" s="119" t="str">
        <f>IF($A148="","",SUMIFS('Ergebnis (detailliert)'!$I$17:$I$300,'Ergebnis (detailliert)'!$A$17:$A$300,'Ergebnis (aggregiert)'!$A148,'Ergebnis (detailliert)'!$B$17:$B$300,'Ergebnis (aggregiert)'!$C148))</f>
        <v/>
      </c>
      <c r="G148" s="118" t="str">
        <f>IF($A148="","",SUMIFS('Ergebnis (detailliert)'!$M$17:$M$1001,'Ergebnis (detailliert)'!$A$17:$A$1001,'Ergebnis (aggregiert)'!$A148,'Ergebnis (detailliert)'!$B$17:$B$1001,'Ergebnis (aggregiert)'!$C148))</f>
        <v/>
      </c>
      <c r="H148" s="120" t="str">
        <f>IF($A148="","",SUMIFS('Ergebnis (detailliert)'!$P$17:$P$1001,'Ergebnis (detailliert)'!$A$17:$A$1001,'Ergebnis (aggregiert)'!$A148,'Ergebnis (detailliert)'!$B$17:$B$1001,'Ergebnis (aggregiert)'!$C148))</f>
        <v/>
      </c>
      <c r="I148" s="121" t="str">
        <f>IF($A148="","",SUMIFS('Ergebnis (detailliert)'!$S$17:$S$1001,'Ergebnis (detailliert)'!$A$17:$A$1001,'Ergebnis (aggregiert)'!$A148,'Ergebnis (detailliert)'!$B$17:$B$1001,'Ergebnis (aggregiert)'!$C148))</f>
        <v/>
      </c>
      <c r="J148" s="96" t="str">
        <f>IFERROR(IF(ISBLANK(A148),"",IF(COUNTIF('Beladung des Speichers'!$A$17:$A$300,'Ergebnis (aggregiert)'!A148)=0,"Fehler: Reiter 'Beladung des Speichers' wurde für diesen Speicher nicht ausgefüllt",IF(COUNTIF('Entladung des Speichers'!$A$17:$A$300,'Ergebnis (aggregiert)'!A148)=0,"Fehler: Reiter 'Entladung des Speichers' wurde für diesen Speicher nicht ausgefüllt",IF(COUNTIF(Füllstände!$A$17:$A$300,'Ergebnis (aggregiert)'!A148)=0,"Fehler: Reiter 'Füllstände' wurde für diesen Speicher nicht ausgefüllt","")))),"Fehler: nicht alle Datenblätter für diesen Speicher wurden vollständig befüllt")</f>
        <v/>
      </c>
    </row>
    <row r="149" spans="1:10" x14ac:dyDescent="0.2">
      <c r="A149" s="116" t="str">
        <f>IF(Stammdaten!A149="","",Stammdaten!A149)</f>
        <v/>
      </c>
      <c r="B149" s="116" t="str">
        <f>IF(A149="","",VLOOKUP(A149,Stammdaten!A149:H432,6,FALSE))</f>
        <v/>
      </c>
      <c r="C149" s="117" t="str">
        <f>IF(A149="","","Beladung aus dem Netz der "&amp;Stammdaten!$F$3)</f>
        <v/>
      </c>
      <c r="D149" s="117" t="str">
        <f t="shared" si="4"/>
        <v/>
      </c>
      <c r="E149" s="118" t="str">
        <f>IF(A149="","",SUMIFS('Ergebnis (detailliert)'!$H$17:$H$300,'Ergebnis (detailliert)'!$A$17:$A$300,'Ergebnis (aggregiert)'!$A149,'Ergebnis (detailliert)'!$B$17:$B$300,'Ergebnis (aggregiert)'!$C149))</f>
        <v/>
      </c>
      <c r="F149" s="119" t="str">
        <f>IF($A149="","",SUMIFS('Ergebnis (detailliert)'!$I$17:$I$300,'Ergebnis (detailliert)'!$A$17:$A$300,'Ergebnis (aggregiert)'!$A149,'Ergebnis (detailliert)'!$B$17:$B$300,'Ergebnis (aggregiert)'!$C149))</f>
        <v/>
      </c>
      <c r="G149" s="118" t="str">
        <f>IF($A149="","",SUMIFS('Ergebnis (detailliert)'!$M$17:$M$1001,'Ergebnis (detailliert)'!$A$17:$A$1001,'Ergebnis (aggregiert)'!$A149,'Ergebnis (detailliert)'!$B$17:$B$1001,'Ergebnis (aggregiert)'!$C149))</f>
        <v/>
      </c>
      <c r="H149" s="120" t="str">
        <f>IF($A149="","",SUMIFS('Ergebnis (detailliert)'!$P$17:$P$1001,'Ergebnis (detailliert)'!$A$17:$A$1001,'Ergebnis (aggregiert)'!$A149,'Ergebnis (detailliert)'!$B$17:$B$1001,'Ergebnis (aggregiert)'!$C149))</f>
        <v/>
      </c>
      <c r="I149" s="121" t="str">
        <f>IF($A149="","",SUMIFS('Ergebnis (detailliert)'!$S$17:$S$1001,'Ergebnis (detailliert)'!$A$17:$A$1001,'Ergebnis (aggregiert)'!$A149,'Ergebnis (detailliert)'!$B$17:$B$1001,'Ergebnis (aggregiert)'!$C149))</f>
        <v/>
      </c>
      <c r="J149" s="96" t="str">
        <f>IFERROR(IF(ISBLANK(A149),"",IF(COUNTIF('Beladung des Speichers'!$A$17:$A$300,'Ergebnis (aggregiert)'!A149)=0,"Fehler: Reiter 'Beladung des Speichers' wurde für diesen Speicher nicht ausgefüllt",IF(COUNTIF('Entladung des Speichers'!$A$17:$A$300,'Ergebnis (aggregiert)'!A149)=0,"Fehler: Reiter 'Entladung des Speichers' wurde für diesen Speicher nicht ausgefüllt",IF(COUNTIF(Füllstände!$A$17:$A$300,'Ergebnis (aggregiert)'!A149)=0,"Fehler: Reiter 'Füllstände' wurde für diesen Speicher nicht ausgefüllt","")))),"Fehler: nicht alle Datenblätter für diesen Speicher wurden vollständig befüllt")</f>
        <v/>
      </c>
    </row>
    <row r="150" spans="1:10" x14ac:dyDescent="0.2">
      <c r="A150" s="116" t="str">
        <f>IF(Stammdaten!A150="","",Stammdaten!A150)</f>
        <v/>
      </c>
      <c r="B150" s="116" t="str">
        <f>IF(A150="","",VLOOKUP(A150,Stammdaten!A150:H433,6,FALSE))</f>
        <v/>
      </c>
      <c r="C150" s="117" t="str">
        <f>IF(A150="","","Beladung aus dem Netz der "&amp;Stammdaten!$F$3)</f>
        <v/>
      </c>
      <c r="D150" s="117" t="str">
        <f t="shared" si="4"/>
        <v/>
      </c>
      <c r="E150" s="118" t="str">
        <f>IF(A150="","",SUMIFS('Ergebnis (detailliert)'!$H$17:$H$300,'Ergebnis (detailliert)'!$A$17:$A$300,'Ergebnis (aggregiert)'!$A150,'Ergebnis (detailliert)'!$B$17:$B$300,'Ergebnis (aggregiert)'!$C150))</f>
        <v/>
      </c>
      <c r="F150" s="119" t="str">
        <f>IF($A150="","",SUMIFS('Ergebnis (detailliert)'!$I$17:$I$300,'Ergebnis (detailliert)'!$A$17:$A$300,'Ergebnis (aggregiert)'!$A150,'Ergebnis (detailliert)'!$B$17:$B$300,'Ergebnis (aggregiert)'!$C150))</f>
        <v/>
      </c>
      <c r="G150" s="118" t="str">
        <f>IF($A150="","",SUMIFS('Ergebnis (detailliert)'!$M$17:$M$1001,'Ergebnis (detailliert)'!$A$17:$A$1001,'Ergebnis (aggregiert)'!$A150,'Ergebnis (detailliert)'!$B$17:$B$1001,'Ergebnis (aggregiert)'!$C150))</f>
        <v/>
      </c>
      <c r="H150" s="120" t="str">
        <f>IF($A150="","",SUMIFS('Ergebnis (detailliert)'!$P$17:$P$1001,'Ergebnis (detailliert)'!$A$17:$A$1001,'Ergebnis (aggregiert)'!$A150,'Ergebnis (detailliert)'!$B$17:$B$1001,'Ergebnis (aggregiert)'!$C150))</f>
        <v/>
      </c>
      <c r="I150" s="121" t="str">
        <f>IF($A150="","",SUMIFS('Ergebnis (detailliert)'!$S$17:$S$1001,'Ergebnis (detailliert)'!$A$17:$A$1001,'Ergebnis (aggregiert)'!$A150,'Ergebnis (detailliert)'!$B$17:$B$1001,'Ergebnis (aggregiert)'!$C150))</f>
        <v/>
      </c>
      <c r="J150" s="96" t="str">
        <f>IFERROR(IF(ISBLANK(A150),"",IF(COUNTIF('Beladung des Speichers'!$A$17:$A$300,'Ergebnis (aggregiert)'!A150)=0,"Fehler: Reiter 'Beladung des Speichers' wurde für diesen Speicher nicht ausgefüllt",IF(COUNTIF('Entladung des Speichers'!$A$17:$A$300,'Ergebnis (aggregiert)'!A150)=0,"Fehler: Reiter 'Entladung des Speichers' wurde für diesen Speicher nicht ausgefüllt",IF(COUNTIF(Füllstände!$A$17:$A$300,'Ergebnis (aggregiert)'!A150)=0,"Fehler: Reiter 'Füllstände' wurde für diesen Speicher nicht ausgefüllt","")))),"Fehler: nicht alle Datenblätter für diesen Speicher wurden vollständig befüllt")</f>
        <v/>
      </c>
    </row>
    <row r="151" spans="1:10" x14ac:dyDescent="0.2">
      <c r="A151" s="116" t="str">
        <f>IF(Stammdaten!A151="","",Stammdaten!A151)</f>
        <v/>
      </c>
      <c r="B151" s="116" t="str">
        <f>IF(A151="","",VLOOKUP(A151,Stammdaten!A151:H434,6,FALSE))</f>
        <v/>
      </c>
      <c r="C151" s="117" t="str">
        <f>IF(A151="","","Beladung aus dem Netz der "&amp;Stammdaten!$F$3)</f>
        <v/>
      </c>
      <c r="D151" s="117" t="str">
        <f t="shared" si="4"/>
        <v/>
      </c>
      <c r="E151" s="118" t="str">
        <f>IF(A151="","",SUMIFS('Ergebnis (detailliert)'!$H$17:$H$300,'Ergebnis (detailliert)'!$A$17:$A$300,'Ergebnis (aggregiert)'!$A151,'Ergebnis (detailliert)'!$B$17:$B$300,'Ergebnis (aggregiert)'!$C151))</f>
        <v/>
      </c>
      <c r="F151" s="119" t="str">
        <f>IF($A151="","",SUMIFS('Ergebnis (detailliert)'!$I$17:$I$300,'Ergebnis (detailliert)'!$A$17:$A$300,'Ergebnis (aggregiert)'!$A151,'Ergebnis (detailliert)'!$B$17:$B$300,'Ergebnis (aggregiert)'!$C151))</f>
        <v/>
      </c>
      <c r="G151" s="118" t="str">
        <f>IF($A151="","",SUMIFS('Ergebnis (detailliert)'!$M$17:$M$1001,'Ergebnis (detailliert)'!$A$17:$A$1001,'Ergebnis (aggregiert)'!$A151,'Ergebnis (detailliert)'!$B$17:$B$1001,'Ergebnis (aggregiert)'!$C151))</f>
        <v/>
      </c>
      <c r="H151" s="120" t="str">
        <f>IF($A151="","",SUMIFS('Ergebnis (detailliert)'!$P$17:$P$1001,'Ergebnis (detailliert)'!$A$17:$A$1001,'Ergebnis (aggregiert)'!$A151,'Ergebnis (detailliert)'!$B$17:$B$1001,'Ergebnis (aggregiert)'!$C151))</f>
        <v/>
      </c>
      <c r="I151" s="121" t="str">
        <f>IF($A151="","",SUMIFS('Ergebnis (detailliert)'!$S$17:$S$1001,'Ergebnis (detailliert)'!$A$17:$A$1001,'Ergebnis (aggregiert)'!$A151,'Ergebnis (detailliert)'!$B$17:$B$1001,'Ergebnis (aggregiert)'!$C151))</f>
        <v/>
      </c>
      <c r="J151" s="96" t="str">
        <f>IFERROR(IF(ISBLANK(A151),"",IF(COUNTIF('Beladung des Speichers'!$A$17:$A$300,'Ergebnis (aggregiert)'!A151)=0,"Fehler: Reiter 'Beladung des Speichers' wurde für diesen Speicher nicht ausgefüllt",IF(COUNTIF('Entladung des Speichers'!$A$17:$A$300,'Ergebnis (aggregiert)'!A151)=0,"Fehler: Reiter 'Entladung des Speichers' wurde für diesen Speicher nicht ausgefüllt",IF(COUNTIF(Füllstände!$A$17:$A$300,'Ergebnis (aggregiert)'!A151)=0,"Fehler: Reiter 'Füllstände' wurde für diesen Speicher nicht ausgefüllt","")))),"Fehler: nicht alle Datenblätter für diesen Speicher wurden vollständig befüllt")</f>
        <v/>
      </c>
    </row>
    <row r="152" spans="1:10" x14ac:dyDescent="0.2">
      <c r="A152" s="116" t="str">
        <f>IF(Stammdaten!A152="","",Stammdaten!A152)</f>
        <v/>
      </c>
      <c r="B152" s="116" t="str">
        <f>IF(A152="","",VLOOKUP(A152,Stammdaten!A152:H435,6,FALSE))</f>
        <v/>
      </c>
      <c r="C152" s="117" t="str">
        <f>IF(A152="","","Beladung aus dem Netz der "&amp;Stammdaten!$F$3)</f>
        <v/>
      </c>
      <c r="D152" s="117" t="str">
        <f t="shared" si="4"/>
        <v/>
      </c>
      <c r="E152" s="118" t="str">
        <f>IF(A152="","",SUMIFS('Ergebnis (detailliert)'!$H$17:$H$300,'Ergebnis (detailliert)'!$A$17:$A$300,'Ergebnis (aggregiert)'!$A152,'Ergebnis (detailliert)'!$B$17:$B$300,'Ergebnis (aggregiert)'!$C152))</f>
        <v/>
      </c>
      <c r="F152" s="119" t="str">
        <f>IF($A152="","",SUMIFS('Ergebnis (detailliert)'!$I$17:$I$300,'Ergebnis (detailliert)'!$A$17:$A$300,'Ergebnis (aggregiert)'!$A152,'Ergebnis (detailliert)'!$B$17:$B$300,'Ergebnis (aggregiert)'!$C152))</f>
        <v/>
      </c>
      <c r="G152" s="118" t="str">
        <f>IF($A152="","",SUMIFS('Ergebnis (detailliert)'!$M$17:$M$1001,'Ergebnis (detailliert)'!$A$17:$A$1001,'Ergebnis (aggregiert)'!$A152,'Ergebnis (detailliert)'!$B$17:$B$1001,'Ergebnis (aggregiert)'!$C152))</f>
        <v/>
      </c>
      <c r="H152" s="120" t="str">
        <f>IF($A152="","",SUMIFS('Ergebnis (detailliert)'!$P$17:$P$1001,'Ergebnis (detailliert)'!$A$17:$A$1001,'Ergebnis (aggregiert)'!$A152,'Ergebnis (detailliert)'!$B$17:$B$1001,'Ergebnis (aggregiert)'!$C152))</f>
        <v/>
      </c>
      <c r="I152" s="121" t="str">
        <f>IF($A152="","",SUMIFS('Ergebnis (detailliert)'!$S$17:$S$1001,'Ergebnis (detailliert)'!$A$17:$A$1001,'Ergebnis (aggregiert)'!$A152,'Ergebnis (detailliert)'!$B$17:$B$1001,'Ergebnis (aggregiert)'!$C152))</f>
        <v/>
      </c>
      <c r="J152" s="96" t="str">
        <f>IFERROR(IF(ISBLANK(A152),"",IF(COUNTIF('Beladung des Speichers'!$A$17:$A$300,'Ergebnis (aggregiert)'!A152)=0,"Fehler: Reiter 'Beladung des Speichers' wurde für diesen Speicher nicht ausgefüllt",IF(COUNTIF('Entladung des Speichers'!$A$17:$A$300,'Ergebnis (aggregiert)'!A152)=0,"Fehler: Reiter 'Entladung des Speichers' wurde für diesen Speicher nicht ausgefüllt",IF(COUNTIF(Füllstände!$A$17:$A$300,'Ergebnis (aggregiert)'!A152)=0,"Fehler: Reiter 'Füllstände' wurde für diesen Speicher nicht ausgefüllt","")))),"Fehler: nicht alle Datenblätter für diesen Speicher wurden vollständig befüllt")</f>
        <v/>
      </c>
    </row>
    <row r="153" spans="1:10" x14ac:dyDescent="0.2">
      <c r="A153" s="116" t="str">
        <f>IF(Stammdaten!A153="","",Stammdaten!A153)</f>
        <v/>
      </c>
      <c r="B153" s="116" t="str">
        <f>IF(A153="","",VLOOKUP(A153,Stammdaten!A153:H436,6,FALSE))</f>
        <v/>
      </c>
      <c r="C153" s="117" t="str">
        <f>IF(A153="","","Beladung aus dem Netz der "&amp;Stammdaten!$F$3)</f>
        <v/>
      </c>
      <c r="D153" s="117" t="str">
        <f t="shared" si="4"/>
        <v/>
      </c>
      <c r="E153" s="118" t="str">
        <f>IF(A153="","",SUMIFS('Ergebnis (detailliert)'!$H$17:$H$300,'Ergebnis (detailliert)'!$A$17:$A$300,'Ergebnis (aggregiert)'!$A153,'Ergebnis (detailliert)'!$B$17:$B$300,'Ergebnis (aggregiert)'!$C153))</f>
        <v/>
      </c>
      <c r="F153" s="119" t="str">
        <f>IF($A153="","",SUMIFS('Ergebnis (detailliert)'!$I$17:$I$300,'Ergebnis (detailliert)'!$A$17:$A$300,'Ergebnis (aggregiert)'!$A153,'Ergebnis (detailliert)'!$B$17:$B$300,'Ergebnis (aggregiert)'!$C153))</f>
        <v/>
      </c>
      <c r="G153" s="118" t="str">
        <f>IF($A153="","",SUMIFS('Ergebnis (detailliert)'!$M$17:$M$1001,'Ergebnis (detailliert)'!$A$17:$A$1001,'Ergebnis (aggregiert)'!$A153,'Ergebnis (detailliert)'!$B$17:$B$1001,'Ergebnis (aggregiert)'!$C153))</f>
        <v/>
      </c>
      <c r="H153" s="120" t="str">
        <f>IF($A153="","",SUMIFS('Ergebnis (detailliert)'!$P$17:$P$1001,'Ergebnis (detailliert)'!$A$17:$A$1001,'Ergebnis (aggregiert)'!$A153,'Ergebnis (detailliert)'!$B$17:$B$1001,'Ergebnis (aggregiert)'!$C153))</f>
        <v/>
      </c>
      <c r="I153" s="121" t="str">
        <f>IF($A153="","",SUMIFS('Ergebnis (detailliert)'!$S$17:$S$1001,'Ergebnis (detailliert)'!$A$17:$A$1001,'Ergebnis (aggregiert)'!$A153,'Ergebnis (detailliert)'!$B$17:$B$1001,'Ergebnis (aggregiert)'!$C153))</f>
        <v/>
      </c>
      <c r="J153" s="96" t="str">
        <f>IFERROR(IF(ISBLANK(A153),"",IF(COUNTIF('Beladung des Speichers'!$A$17:$A$300,'Ergebnis (aggregiert)'!A153)=0,"Fehler: Reiter 'Beladung des Speichers' wurde für diesen Speicher nicht ausgefüllt",IF(COUNTIF('Entladung des Speichers'!$A$17:$A$300,'Ergebnis (aggregiert)'!A153)=0,"Fehler: Reiter 'Entladung des Speichers' wurde für diesen Speicher nicht ausgefüllt",IF(COUNTIF(Füllstände!$A$17:$A$300,'Ergebnis (aggregiert)'!A153)=0,"Fehler: Reiter 'Füllstände' wurde für diesen Speicher nicht ausgefüllt","")))),"Fehler: nicht alle Datenblätter für diesen Speicher wurden vollständig befüllt")</f>
        <v/>
      </c>
    </row>
    <row r="154" spans="1:10" x14ac:dyDescent="0.2">
      <c r="A154" s="116" t="str">
        <f>IF(Stammdaten!A154="","",Stammdaten!A154)</f>
        <v/>
      </c>
      <c r="B154" s="116" t="str">
        <f>IF(A154="","",VLOOKUP(A154,Stammdaten!A154:H437,6,FALSE))</f>
        <v/>
      </c>
      <c r="C154" s="117" t="str">
        <f>IF(A154="","","Beladung aus dem Netz der "&amp;Stammdaten!$F$3)</f>
        <v/>
      </c>
      <c r="D154" s="117" t="str">
        <f t="shared" si="4"/>
        <v/>
      </c>
      <c r="E154" s="118" t="str">
        <f>IF(A154="","",SUMIFS('Ergebnis (detailliert)'!$H$17:$H$300,'Ergebnis (detailliert)'!$A$17:$A$300,'Ergebnis (aggregiert)'!$A154,'Ergebnis (detailliert)'!$B$17:$B$300,'Ergebnis (aggregiert)'!$C154))</f>
        <v/>
      </c>
      <c r="F154" s="119" t="str">
        <f>IF($A154="","",SUMIFS('Ergebnis (detailliert)'!$I$17:$I$300,'Ergebnis (detailliert)'!$A$17:$A$300,'Ergebnis (aggregiert)'!$A154,'Ergebnis (detailliert)'!$B$17:$B$300,'Ergebnis (aggregiert)'!$C154))</f>
        <v/>
      </c>
      <c r="G154" s="118" t="str">
        <f>IF($A154="","",SUMIFS('Ergebnis (detailliert)'!$M$17:$M$1001,'Ergebnis (detailliert)'!$A$17:$A$1001,'Ergebnis (aggregiert)'!$A154,'Ergebnis (detailliert)'!$B$17:$B$1001,'Ergebnis (aggregiert)'!$C154))</f>
        <v/>
      </c>
      <c r="H154" s="120" t="str">
        <f>IF($A154="","",SUMIFS('Ergebnis (detailliert)'!$P$17:$P$1001,'Ergebnis (detailliert)'!$A$17:$A$1001,'Ergebnis (aggregiert)'!$A154,'Ergebnis (detailliert)'!$B$17:$B$1001,'Ergebnis (aggregiert)'!$C154))</f>
        <v/>
      </c>
      <c r="I154" s="121" t="str">
        <f>IF($A154="","",SUMIFS('Ergebnis (detailliert)'!$S$17:$S$1001,'Ergebnis (detailliert)'!$A$17:$A$1001,'Ergebnis (aggregiert)'!$A154,'Ergebnis (detailliert)'!$B$17:$B$1001,'Ergebnis (aggregiert)'!$C154))</f>
        <v/>
      </c>
      <c r="J154" s="96" t="str">
        <f>IFERROR(IF(ISBLANK(A154),"",IF(COUNTIF('Beladung des Speichers'!$A$17:$A$300,'Ergebnis (aggregiert)'!A154)=0,"Fehler: Reiter 'Beladung des Speichers' wurde für diesen Speicher nicht ausgefüllt",IF(COUNTIF('Entladung des Speichers'!$A$17:$A$300,'Ergebnis (aggregiert)'!A154)=0,"Fehler: Reiter 'Entladung des Speichers' wurde für diesen Speicher nicht ausgefüllt",IF(COUNTIF(Füllstände!$A$17:$A$300,'Ergebnis (aggregiert)'!A154)=0,"Fehler: Reiter 'Füllstände' wurde für diesen Speicher nicht ausgefüllt","")))),"Fehler: nicht alle Datenblätter für diesen Speicher wurden vollständig befüllt")</f>
        <v/>
      </c>
    </row>
    <row r="155" spans="1:10" x14ac:dyDescent="0.2">
      <c r="A155" s="116" t="str">
        <f>IF(Stammdaten!A155="","",Stammdaten!A155)</f>
        <v/>
      </c>
      <c r="B155" s="116" t="str">
        <f>IF(A155="","",VLOOKUP(A155,Stammdaten!A155:H438,6,FALSE))</f>
        <v/>
      </c>
      <c r="C155" s="117" t="str">
        <f>IF(A155="","","Beladung aus dem Netz der "&amp;Stammdaten!$F$3)</f>
        <v/>
      </c>
      <c r="D155" s="117" t="str">
        <f t="shared" si="4"/>
        <v/>
      </c>
      <c r="E155" s="118" t="str">
        <f>IF(A155="","",SUMIFS('Ergebnis (detailliert)'!$H$17:$H$300,'Ergebnis (detailliert)'!$A$17:$A$300,'Ergebnis (aggregiert)'!$A155,'Ergebnis (detailliert)'!$B$17:$B$300,'Ergebnis (aggregiert)'!$C155))</f>
        <v/>
      </c>
      <c r="F155" s="119" t="str">
        <f>IF($A155="","",SUMIFS('Ergebnis (detailliert)'!$I$17:$I$300,'Ergebnis (detailliert)'!$A$17:$A$300,'Ergebnis (aggregiert)'!$A155,'Ergebnis (detailliert)'!$B$17:$B$300,'Ergebnis (aggregiert)'!$C155))</f>
        <v/>
      </c>
      <c r="G155" s="118" t="str">
        <f>IF($A155="","",SUMIFS('Ergebnis (detailliert)'!$M$17:$M$1001,'Ergebnis (detailliert)'!$A$17:$A$1001,'Ergebnis (aggregiert)'!$A155,'Ergebnis (detailliert)'!$B$17:$B$1001,'Ergebnis (aggregiert)'!$C155))</f>
        <v/>
      </c>
      <c r="H155" s="120" t="str">
        <f>IF($A155="","",SUMIFS('Ergebnis (detailliert)'!$P$17:$P$1001,'Ergebnis (detailliert)'!$A$17:$A$1001,'Ergebnis (aggregiert)'!$A155,'Ergebnis (detailliert)'!$B$17:$B$1001,'Ergebnis (aggregiert)'!$C155))</f>
        <v/>
      </c>
      <c r="I155" s="121" t="str">
        <f>IF($A155="","",SUMIFS('Ergebnis (detailliert)'!$S$17:$S$1001,'Ergebnis (detailliert)'!$A$17:$A$1001,'Ergebnis (aggregiert)'!$A155,'Ergebnis (detailliert)'!$B$17:$B$1001,'Ergebnis (aggregiert)'!$C155))</f>
        <v/>
      </c>
      <c r="J155" s="96" t="str">
        <f>IFERROR(IF(ISBLANK(A155),"",IF(COUNTIF('Beladung des Speichers'!$A$17:$A$300,'Ergebnis (aggregiert)'!A155)=0,"Fehler: Reiter 'Beladung des Speichers' wurde für diesen Speicher nicht ausgefüllt",IF(COUNTIF('Entladung des Speichers'!$A$17:$A$300,'Ergebnis (aggregiert)'!A155)=0,"Fehler: Reiter 'Entladung des Speichers' wurde für diesen Speicher nicht ausgefüllt",IF(COUNTIF(Füllstände!$A$17:$A$300,'Ergebnis (aggregiert)'!A155)=0,"Fehler: Reiter 'Füllstände' wurde für diesen Speicher nicht ausgefüllt","")))),"Fehler: nicht alle Datenblätter für diesen Speicher wurden vollständig befüllt")</f>
        <v/>
      </c>
    </row>
    <row r="156" spans="1:10" x14ac:dyDescent="0.2">
      <c r="A156" s="116" t="str">
        <f>IF(Stammdaten!A156="","",Stammdaten!A156)</f>
        <v/>
      </c>
      <c r="B156" s="116" t="str">
        <f>IF(A156="","",VLOOKUP(A156,Stammdaten!A156:H439,6,FALSE))</f>
        <v/>
      </c>
      <c r="C156" s="117" t="str">
        <f>IF(A156="","","Beladung aus dem Netz der "&amp;Stammdaten!$F$3)</f>
        <v/>
      </c>
      <c r="D156" s="117" t="str">
        <f t="shared" si="4"/>
        <v/>
      </c>
      <c r="E156" s="118" t="str">
        <f>IF(A156="","",SUMIFS('Ergebnis (detailliert)'!$H$17:$H$300,'Ergebnis (detailliert)'!$A$17:$A$300,'Ergebnis (aggregiert)'!$A156,'Ergebnis (detailliert)'!$B$17:$B$300,'Ergebnis (aggregiert)'!$C156))</f>
        <v/>
      </c>
      <c r="F156" s="119" t="str">
        <f>IF($A156="","",SUMIFS('Ergebnis (detailliert)'!$I$17:$I$300,'Ergebnis (detailliert)'!$A$17:$A$300,'Ergebnis (aggregiert)'!$A156,'Ergebnis (detailliert)'!$B$17:$B$300,'Ergebnis (aggregiert)'!$C156))</f>
        <v/>
      </c>
      <c r="G156" s="118" t="str">
        <f>IF($A156="","",SUMIFS('Ergebnis (detailliert)'!$M$17:$M$1001,'Ergebnis (detailliert)'!$A$17:$A$1001,'Ergebnis (aggregiert)'!$A156,'Ergebnis (detailliert)'!$B$17:$B$1001,'Ergebnis (aggregiert)'!$C156))</f>
        <v/>
      </c>
      <c r="H156" s="120" t="str">
        <f>IF($A156="","",SUMIFS('Ergebnis (detailliert)'!$P$17:$P$1001,'Ergebnis (detailliert)'!$A$17:$A$1001,'Ergebnis (aggregiert)'!$A156,'Ergebnis (detailliert)'!$B$17:$B$1001,'Ergebnis (aggregiert)'!$C156))</f>
        <v/>
      </c>
      <c r="I156" s="121" t="str">
        <f>IF($A156="","",SUMIFS('Ergebnis (detailliert)'!$S$17:$S$1001,'Ergebnis (detailliert)'!$A$17:$A$1001,'Ergebnis (aggregiert)'!$A156,'Ergebnis (detailliert)'!$B$17:$B$1001,'Ergebnis (aggregiert)'!$C156))</f>
        <v/>
      </c>
      <c r="J156" s="96" t="str">
        <f>IFERROR(IF(ISBLANK(A156),"",IF(COUNTIF('Beladung des Speichers'!$A$17:$A$300,'Ergebnis (aggregiert)'!A156)=0,"Fehler: Reiter 'Beladung des Speichers' wurde für diesen Speicher nicht ausgefüllt",IF(COUNTIF('Entladung des Speichers'!$A$17:$A$300,'Ergebnis (aggregiert)'!A156)=0,"Fehler: Reiter 'Entladung des Speichers' wurde für diesen Speicher nicht ausgefüllt",IF(COUNTIF(Füllstände!$A$17:$A$300,'Ergebnis (aggregiert)'!A156)=0,"Fehler: Reiter 'Füllstände' wurde für diesen Speicher nicht ausgefüllt","")))),"Fehler: nicht alle Datenblätter für diesen Speicher wurden vollständig befüllt")</f>
        <v/>
      </c>
    </row>
    <row r="157" spans="1:10" x14ac:dyDescent="0.2">
      <c r="A157" s="116" t="str">
        <f>IF(Stammdaten!A157="","",Stammdaten!A157)</f>
        <v/>
      </c>
      <c r="B157" s="116" t="str">
        <f>IF(A157="","",VLOOKUP(A157,Stammdaten!A157:H440,6,FALSE))</f>
        <v/>
      </c>
      <c r="C157" s="117" t="str">
        <f>IF(A157="","","Beladung aus dem Netz der "&amp;Stammdaten!$F$3)</f>
        <v/>
      </c>
      <c r="D157" s="117" t="str">
        <f t="shared" si="4"/>
        <v/>
      </c>
      <c r="E157" s="118" t="str">
        <f>IF(A157="","",SUMIFS('Ergebnis (detailliert)'!$H$17:$H$300,'Ergebnis (detailliert)'!$A$17:$A$300,'Ergebnis (aggregiert)'!$A157,'Ergebnis (detailliert)'!$B$17:$B$300,'Ergebnis (aggregiert)'!$C157))</f>
        <v/>
      </c>
      <c r="F157" s="119" t="str">
        <f>IF($A157="","",SUMIFS('Ergebnis (detailliert)'!$I$17:$I$300,'Ergebnis (detailliert)'!$A$17:$A$300,'Ergebnis (aggregiert)'!$A157,'Ergebnis (detailliert)'!$B$17:$B$300,'Ergebnis (aggregiert)'!$C157))</f>
        <v/>
      </c>
      <c r="G157" s="118" t="str">
        <f>IF($A157="","",SUMIFS('Ergebnis (detailliert)'!$M$17:$M$1001,'Ergebnis (detailliert)'!$A$17:$A$1001,'Ergebnis (aggregiert)'!$A157,'Ergebnis (detailliert)'!$B$17:$B$1001,'Ergebnis (aggregiert)'!$C157))</f>
        <v/>
      </c>
      <c r="H157" s="120" t="str">
        <f>IF($A157="","",SUMIFS('Ergebnis (detailliert)'!$P$17:$P$1001,'Ergebnis (detailliert)'!$A$17:$A$1001,'Ergebnis (aggregiert)'!$A157,'Ergebnis (detailliert)'!$B$17:$B$1001,'Ergebnis (aggregiert)'!$C157))</f>
        <v/>
      </c>
      <c r="I157" s="121" t="str">
        <f>IF($A157="","",SUMIFS('Ergebnis (detailliert)'!$S$17:$S$1001,'Ergebnis (detailliert)'!$A$17:$A$1001,'Ergebnis (aggregiert)'!$A157,'Ergebnis (detailliert)'!$B$17:$B$1001,'Ergebnis (aggregiert)'!$C157))</f>
        <v/>
      </c>
      <c r="J157" s="96" t="str">
        <f>IFERROR(IF(ISBLANK(A157),"",IF(COUNTIF('Beladung des Speichers'!$A$17:$A$300,'Ergebnis (aggregiert)'!A157)=0,"Fehler: Reiter 'Beladung des Speichers' wurde für diesen Speicher nicht ausgefüllt",IF(COUNTIF('Entladung des Speichers'!$A$17:$A$300,'Ergebnis (aggregiert)'!A157)=0,"Fehler: Reiter 'Entladung des Speichers' wurde für diesen Speicher nicht ausgefüllt",IF(COUNTIF(Füllstände!$A$17:$A$300,'Ergebnis (aggregiert)'!A157)=0,"Fehler: Reiter 'Füllstände' wurde für diesen Speicher nicht ausgefüllt","")))),"Fehler: nicht alle Datenblätter für diesen Speicher wurden vollständig befüllt")</f>
        <v/>
      </c>
    </row>
    <row r="158" spans="1:10" x14ac:dyDescent="0.2">
      <c r="A158" s="116" t="str">
        <f>IF(Stammdaten!A158="","",Stammdaten!A158)</f>
        <v/>
      </c>
      <c r="B158" s="116" t="str">
        <f>IF(A158="","",VLOOKUP(A158,Stammdaten!A158:H441,6,FALSE))</f>
        <v/>
      </c>
      <c r="C158" s="117" t="str">
        <f>IF(A158="","","Beladung aus dem Netz der "&amp;Stammdaten!$F$3)</f>
        <v/>
      </c>
      <c r="D158" s="117" t="str">
        <f t="shared" si="4"/>
        <v/>
      </c>
      <c r="E158" s="118" t="str">
        <f>IF(A158="","",SUMIFS('Ergebnis (detailliert)'!$H$17:$H$300,'Ergebnis (detailliert)'!$A$17:$A$300,'Ergebnis (aggregiert)'!$A158,'Ergebnis (detailliert)'!$B$17:$B$300,'Ergebnis (aggregiert)'!$C158))</f>
        <v/>
      </c>
      <c r="F158" s="119" t="str">
        <f>IF($A158="","",SUMIFS('Ergebnis (detailliert)'!$I$17:$I$300,'Ergebnis (detailliert)'!$A$17:$A$300,'Ergebnis (aggregiert)'!$A158,'Ergebnis (detailliert)'!$B$17:$B$300,'Ergebnis (aggregiert)'!$C158))</f>
        <v/>
      </c>
      <c r="G158" s="118" t="str">
        <f>IF($A158="","",SUMIFS('Ergebnis (detailliert)'!$M$17:$M$1001,'Ergebnis (detailliert)'!$A$17:$A$1001,'Ergebnis (aggregiert)'!$A158,'Ergebnis (detailliert)'!$B$17:$B$1001,'Ergebnis (aggregiert)'!$C158))</f>
        <v/>
      </c>
      <c r="H158" s="120" t="str">
        <f>IF($A158="","",SUMIFS('Ergebnis (detailliert)'!$P$17:$P$1001,'Ergebnis (detailliert)'!$A$17:$A$1001,'Ergebnis (aggregiert)'!$A158,'Ergebnis (detailliert)'!$B$17:$B$1001,'Ergebnis (aggregiert)'!$C158))</f>
        <v/>
      </c>
      <c r="I158" s="121" t="str">
        <f>IF($A158="","",SUMIFS('Ergebnis (detailliert)'!$S$17:$S$1001,'Ergebnis (detailliert)'!$A$17:$A$1001,'Ergebnis (aggregiert)'!$A158,'Ergebnis (detailliert)'!$B$17:$B$1001,'Ergebnis (aggregiert)'!$C158))</f>
        <v/>
      </c>
      <c r="J158" s="96" t="str">
        <f>IFERROR(IF(ISBLANK(A158),"",IF(COUNTIF('Beladung des Speichers'!$A$17:$A$300,'Ergebnis (aggregiert)'!A158)=0,"Fehler: Reiter 'Beladung des Speichers' wurde für diesen Speicher nicht ausgefüllt",IF(COUNTIF('Entladung des Speichers'!$A$17:$A$300,'Ergebnis (aggregiert)'!A158)=0,"Fehler: Reiter 'Entladung des Speichers' wurde für diesen Speicher nicht ausgefüllt",IF(COUNTIF(Füllstände!$A$17:$A$300,'Ergebnis (aggregiert)'!A158)=0,"Fehler: Reiter 'Füllstände' wurde für diesen Speicher nicht ausgefüllt","")))),"Fehler: nicht alle Datenblätter für diesen Speicher wurden vollständig befüllt")</f>
        <v/>
      </c>
    </row>
    <row r="159" spans="1:10" x14ac:dyDescent="0.2">
      <c r="A159" s="116" t="str">
        <f>IF(Stammdaten!A159="","",Stammdaten!A159)</f>
        <v/>
      </c>
      <c r="B159" s="116" t="str">
        <f>IF(A159="","",VLOOKUP(A159,Stammdaten!A159:H442,6,FALSE))</f>
        <v/>
      </c>
      <c r="C159" s="117" t="str">
        <f>IF(A159="","","Beladung aus dem Netz der "&amp;Stammdaten!$F$3)</f>
        <v/>
      </c>
      <c r="D159" s="117" t="str">
        <f t="shared" si="4"/>
        <v/>
      </c>
      <c r="E159" s="118" t="str">
        <f>IF(A159="","",SUMIFS('Ergebnis (detailliert)'!$H$17:$H$300,'Ergebnis (detailliert)'!$A$17:$A$300,'Ergebnis (aggregiert)'!$A159,'Ergebnis (detailliert)'!$B$17:$B$300,'Ergebnis (aggregiert)'!$C159))</f>
        <v/>
      </c>
      <c r="F159" s="119" t="str">
        <f>IF($A159="","",SUMIFS('Ergebnis (detailliert)'!$I$17:$I$300,'Ergebnis (detailliert)'!$A$17:$A$300,'Ergebnis (aggregiert)'!$A159,'Ergebnis (detailliert)'!$B$17:$B$300,'Ergebnis (aggregiert)'!$C159))</f>
        <v/>
      </c>
      <c r="G159" s="118" t="str">
        <f>IF($A159="","",SUMIFS('Ergebnis (detailliert)'!$M$17:$M$1001,'Ergebnis (detailliert)'!$A$17:$A$1001,'Ergebnis (aggregiert)'!$A159,'Ergebnis (detailliert)'!$B$17:$B$1001,'Ergebnis (aggregiert)'!$C159))</f>
        <v/>
      </c>
      <c r="H159" s="120" t="str">
        <f>IF($A159="","",SUMIFS('Ergebnis (detailliert)'!$P$17:$P$1001,'Ergebnis (detailliert)'!$A$17:$A$1001,'Ergebnis (aggregiert)'!$A159,'Ergebnis (detailliert)'!$B$17:$B$1001,'Ergebnis (aggregiert)'!$C159))</f>
        <v/>
      </c>
      <c r="I159" s="121" t="str">
        <f>IF($A159="","",SUMIFS('Ergebnis (detailliert)'!$S$17:$S$1001,'Ergebnis (detailliert)'!$A$17:$A$1001,'Ergebnis (aggregiert)'!$A159,'Ergebnis (detailliert)'!$B$17:$B$1001,'Ergebnis (aggregiert)'!$C159))</f>
        <v/>
      </c>
      <c r="J159" s="96" t="str">
        <f>IFERROR(IF(ISBLANK(A159),"",IF(COUNTIF('Beladung des Speichers'!$A$17:$A$300,'Ergebnis (aggregiert)'!A159)=0,"Fehler: Reiter 'Beladung des Speichers' wurde für diesen Speicher nicht ausgefüllt",IF(COUNTIF('Entladung des Speichers'!$A$17:$A$300,'Ergebnis (aggregiert)'!A159)=0,"Fehler: Reiter 'Entladung des Speichers' wurde für diesen Speicher nicht ausgefüllt",IF(COUNTIF(Füllstände!$A$17:$A$300,'Ergebnis (aggregiert)'!A159)=0,"Fehler: Reiter 'Füllstände' wurde für diesen Speicher nicht ausgefüllt","")))),"Fehler: nicht alle Datenblätter für diesen Speicher wurden vollständig befüllt")</f>
        <v/>
      </c>
    </row>
    <row r="160" spans="1:10" x14ac:dyDescent="0.2">
      <c r="A160" s="116" t="str">
        <f>IF(Stammdaten!A160="","",Stammdaten!A160)</f>
        <v/>
      </c>
      <c r="B160" s="116" t="str">
        <f>IF(A160="","",VLOOKUP(A160,Stammdaten!A160:H443,6,FALSE))</f>
        <v/>
      </c>
      <c r="C160" s="117" t="str">
        <f>IF(A160="","","Beladung aus dem Netz der "&amp;Stammdaten!$F$3)</f>
        <v/>
      </c>
      <c r="D160" s="117" t="str">
        <f t="shared" si="4"/>
        <v/>
      </c>
      <c r="E160" s="118" t="str">
        <f>IF(A160="","",SUMIFS('Ergebnis (detailliert)'!$H$17:$H$300,'Ergebnis (detailliert)'!$A$17:$A$300,'Ergebnis (aggregiert)'!$A160,'Ergebnis (detailliert)'!$B$17:$B$300,'Ergebnis (aggregiert)'!$C160))</f>
        <v/>
      </c>
      <c r="F160" s="119" t="str">
        <f>IF($A160="","",SUMIFS('Ergebnis (detailliert)'!$I$17:$I$300,'Ergebnis (detailliert)'!$A$17:$A$300,'Ergebnis (aggregiert)'!$A160,'Ergebnis (detailliert)'!$B$17:$B$300,'Ergebnis (aggregiert)'!$C160))</f>
        <v/>
      </c>
      <c r="G160" s="118" t="str">
        <f>IF($A160="","",SUMIFS('Ergebnis (detailliert)'!$M$17:$M$1001,'Ergebnis (detailliert)'!$A$17:$A$1001,'Ergebnis (aggregiert)'!$A160,'Ergebnis (detailliert)'!$B$17:$B$1001,'Ergebnis (aggregiert)'!$C160))</f>
        <v/>
      </c>
      <c r="H160" s="120" t="str">
        <f>IF($A160="","",SUMIFS('Ergebnis (detailliert)'!$P$17:$P$1001,'Ergebnis (detailliert)'!$A$17:$A$1001,'Ergebnis (aggregiert)'!$A160,'Ergebnis (detailliert)'!$B$17:$B$1001,'Ergebnis (aggregiert)'!$C160))</f>
        <v/>
      </c>
      <c r="I160" s="121" t="str">
        <f>IF($A160="","",SUMIFS('Ergebnis (detailliert)'!$S$17:$S$1001,'Ergebnis (detailliert)'!$A$17:$A$1001,'Ergebnis (aggregiert)'!$A160,'Ergebnis (detailliert)'!$B$17:$B$1001,'Ergebnis (aggregiert)'!$C160))</f>
        <v/>
      </c>
      <c r="J160" s="96" t="str">
        <f>IFERROR(IF(ISBLANK(A160),"",IF(COUNTIF('Beladung des Speichers'!$A$17:$A$300,'Ergebnis (aggregiert)'!A160)=0,"Fehler: Reiter 'Beladung des Speichers' wurde für diesen Speicher nicht ausgefüllt",IF(COUNTIF('Entladung des Speichers'!$A$17:$A$300,'Ergebnis (aggregiert)'!A160)=0,"Fehler: Reiter 'Entladung des Speichers' wurde für diesen Speicher nicht ausgefüllt",IF(COUNTIF(Füllstände!$A$17:$A$300,'Ergebnis (aggregiert)'!A160)=0,"Fehler: Reiter 'Füllstände' wurde für diesen Speicher nicht ausgefüllt","")))),"Fehler: nicht alle Datenblätter für diesen Speicher wurden vollständig befüllt")</f>
        <v/>
      </c>
    </row>
    <row r="161" spans="1:10" x14ac:dyDescent="0.2">
      <c r="A161" s="116" t="str">
        <f>IF(Stammdaten!A161="","",Stammdaten!A161)</f>
        <v/>
      </c>
      <c r="B161" s="116" t="str">
        <f>IF(A161="","",VLOOKUP(A161,Stammdaten!A161:H444,6,FALSE))</f>
        <v/>
      </c>
      <c r="C161" s="117" t="str">
        <f>IF(A161="","","Beladung aus dem Netz der "&amp;Stammdaten!$F$3)</f>
        <v/>
      </c>
      <c r="D161" s="117" t="str">
        <f t="shared" si="4"/>
        <v/>
      </c>
      <c r="E161" s="118" t="str">
        <f>IF(A161="","",SUMIFS('Ergebnis (detailliert)'!$H$17:$H$300,'Ergebnis (detailliert)'!$A$17:$A$300,'Ergebnis (aggregiert)'!$A161,'Ergebnis (detailliert)'!$B$17:$B$300,'Ergebnis (aggregiert)'!$C161))</f>
        <v/>
      </c>
      <c r="F161" s="119" t="str">
        <f>IF($A161="","",SUMIFS('Ergebnis (detailliert)'!$I$17:$I$300,'Ergebnis (detailliert)'!$A$17:$A$300,'Ergebnis (aggregiert)'!$A161,'Ergebnis (detailliert)'!$B$17:$B$300,'Ergebnis (aggregiert)'!$C161))</f>
        <v/>
      </c>
      <c r="G161" s="118" t="str">
        <f>IF($A161="","",SUMIFS('Ergebnis (detailliert)'!$M$17:$M$1001,'Ergebnis (detailliert)'!$A$17:$A$1001,'Ergebnis (aggregiert)'!$A161,'Ergebnis (detailliert)'!$B$17:$B$1001,'Ergebnis (aggregiert)'!$C161))</f>
        <v/>
      </c>
      <c r="H161" s="120" t="str">
        <f>IF($A161="","",SUMIFS('Ergebnis (detailliert)'!$P$17:$P$1001,'Ergebnis (detailliert)'!$A$17:$A$1001,'Ergebnis (aggregiert)'!$A161,'Ergebnis (detailliert)'!$B$17:$B$1001,'Ergebnis (aggregiert)'!$C161))</f>
        <v/>
      </c>
      <c r="I161" s="121" t="str">
        <f>IF($A161="","",SUMIFS('Ergebnis (detailliert)'!$S$17:$S$1001,'Ergebnis (detailliert)'!$A$17:$A$1001,'Ergebnis (aggregiert)'!$A161,'Ergebnis (detailliert)'!$B$17:$B$1001,'Ergebnis (aggregiert)'!$C161))</f>
        <v/>
      </c>
      <c r="J161" s="96" t="str">
        <f>IFERROR(IF(ISBLANK(A161),"",IF(COUNTIF('Beladung des Speichers'!$A$17:$A$300,'Ergebnis (aggregiert)'!A161)=0,"Fehler: Reiter 'Beladung des Speichers' wurde für diesen Speicher nicht ausgefüllt",IF(COUNTIF('Entladung des Speichers'!$A$17:$A$300,'Ergebnis (aggregiert)'!A161)=0,"Fehler: Reiter 'Entladung des Speichers' wurde für diesen Speicher nicht ausgefüllt",IF(COUNTIF(Füllstände!$A$17:$A$300,'Ergebnis (aggregiert)'!A161)=0,"Fehler: Reiter 'Füllstände' wurde für diesen Speicher nicht ausgefüllt","")))),"Fehler: nicht alle Datenblätter für diesen Speicher wurden vollständig befüllt")</f>
        <v/>
      </c>
    </row>
    <row r="162" spans="1:10" x14ac:dyDescent="0.2">
      <c r="A162" s="116" t="str">
        <f>IF(Stammdaten!A162="","",Stammdaten!A162)</f>
        <v/>
      </c>
      <c r="B162" s="116" t="str">
        <f>IF(A162="","",VLOOKUP(A162,Stammdaten!A162:H445,6,FALSE))</f>
        <v/>
      </c>
      <c r="C162" s="117" t="str">
        <f>IF(A162="","","Beladung aus dem Netz der "&amp;Stammdaten!$F$3)</f>
        <v/>
      </c>
      <c r="D162" s="117" t="str">
        <f t="shared" si="4"/>
        <v/>
      </c>
      <c r="E162" s="118" t="str">
        <f>IF(A162="","",SUMIFS('Ergebnis (detailliert)'!$H$17:$H$300,'Ergebnis (detailliert)'!$A$17:$A$300,'Ergebnis (aggregiert)'!$A162,'Ergebnis (detailliert)'!$B$17:$B$300,'Ergebnis (aggregiert)'!$C162))</f>
        <v/>
      </c>
      <c r="F162" s="119" t="str">
        <f>IF($A162="","",SUMIFS('Ergebnis (detailliert)'!$I$17:$I$300,'Ergebnis (detailliert)'!$A$17:$A$300,'Ergebnis (aggregiert)'!$A162,'Ergebnis (detailliert)'!$B$17:$B$300,'Ergebnis (aggregiert)'!$C162))</f>
        <v/>
      </c>
      <c r="G162" s="118" t="str">
        <f>IF($A162="","",SUMIFS('Ergebnis (detailliert)'!$M$17:$M$1001,'Ergebnis (detailliert)'!$A$17:$A$1001,'Ergebnis (aggregiert)'!$A162,'Ergebnis (detailliert)'!$B$17:$B$1001,'Ergebnis (aggregiert)'!$C162))</f>
        <v/>
      </c>
      <c r="H162" s="120" t="str">
        <f>IF($A162="","",SUMIFS('Ergebnis (detailliert)'!$P$17:$P$1001,'Ergebnis (detailliert)'!$A$17:$A$1001,'Ergebnis (aggregiert)'!$A162,'Ergebnis (detailliert)'!$B$17:$B$1001,'Ergebnis (aggregiert)'!$C162))</f>
        <v/>
      </c>
      <c r="I162" s="121" t="str">
        <f>IF($A162="","",SUMIFS('Ergebnis (detailliert)'!$S$17:$S$1001,'Ergebnis (detailliert)'!$A$17:$A$1001,'Ergebnis (aggregiert)'!$A162,'Ergebnis (detailliert)'!$B$17:$B$1001,'Ergebnis (aggregiert)'!$C162))</f>
        <v/>
      </c>
      <c r="J162" s="96" t="str">
        <f>IFERROR(IF(ISBLANK(A162),"",IF(COUNTIF('Beladung des Speichers'!$A$17:$A$300,'Ergebnis (aggregiert)'!A162)=0,"Fehler: Reiter 'Beladung des Speichers' wurde für diesen Speicher nicht ausgefüllt",IF(COUNTIF('Entladung des Speichers'!$A$17:$A$300,'Ergebnis (aggregiert)'!A162)=0,"Fehler: Reiter 'Entladung des Speichers' wurde für diesen Speicher nicht ausgefüllt",IF(COUNTIF(Füllstände!$A$17:$A$300,'Ergebnis (aggregiert)'!A162)=0,"Fehler: Reiter 'Füllstände' wurde für diesen Speicher nicht ausgefüllt","")))),"Fehler: nicht alle Datenblätter für diesen Speicher wurden vollständig befüllt")</f>
        <v/>
      </c>
    </row>
    <row r="163" spans="1:10" x14ac:dyDescent="0.2">
      <c r="A163" s="116" t="str">
        <f>IF(Stammdaten!A163="","",Stammdaten!A163)</f>
        <v/>
      </c>
      <c r="B163" s="116" t="str">
        <f>IF(A163="","",VLOOKUP(A163,Stammdaten!A163:H446,6,FALSE))</f>
        <v/>
      </c>
      <c r="C163" s="117" t="str">
        <f>IF(A163="","","Beladung aus dem Netz der "&amp;Stammdaten!$F$3)</f>
        <v/>
      </c>
      <c r="D163" s="117" t="str">
        <f t="shared" si="4"/>
        <v/>
      </c>
      <c r="E163" s="118" t="str">
        <f>IF(A163="","",SUMIFS('Ergebnis (detailliert)'!$H$17:$H$300,'Ergebnis (detailliert)'!$A$17:$A$300,'Ergebnis (aggregiert)'!$A163,'Ergebnis (detailliert)'!$B$17:$B$300,'Ergebnis (aggregiert)'!$C163))</f>
        <v/>
      </c>
      <c r="F163" s="119" t="str">
        <f>IF($A163="","",SUMIFS('Ergebnis (detailliert)'!$I$17:$I$300,'Ergebnis (detailliert)'!$A$17:$A$300,'Ergebnis (aggregiert)'!$A163,'Ergebnis (detailliert)'!$B$17:$B$300,'Ergebnis (aggregiert)'!$C163))</f>
        <v/>
      </c>
      <c r="G163" s="118" t="str">
        <f>IF($A163="","",SUMIFS('Ergebnis (detailliert)'!$M$17:$M$1001,'Ergebnis (detailliert)'!$A$17:$A$1001,'Ergebnis (aggregiert)'!$A163,'Ergebnis (detailliert)'!$B$17:$B$1001,'Ergebnis (aggregiert)'!$C163))</f>
        <v/>
      </c>
      <c r="H163" s="120" t="str">
        <f>IF($A163="","",SUMIFS('Ergebnis (detailliert)'!$P$17:$P$1001,'Ergebnis (detailliert)'!$A$17:$A$1001,'Ergebnis (aggregiert)'!$A163,'Ergebnis (detailliert)'!$B$17:$B$1001,'Ergebnis (aggregiert)'!$C163))</f>
        <v/>
      </c>
      <c r="I163" s="121" t="str">
        <f>IF($A163="","",SUMIFS('Ergebnis (detailliert)'!$S$17:$S$1001,'Ergebnis (detailliert)'!$A$17:$A$1001,'Ergebnis (aggregiert)'!$A163,'Ergebnis (detailliert)'!$B$17:$B$1001,'Ergebnis (aggregiert)'!$C163))</f>
        <v/>
      </c>
      <c r="J163" s="96" t="str">
        <f>IFERROR(IF(ISBLANK(A163),"",IF(COUNTIF('Beladung des Speichers'!$A$17:$A$300,'Ergebnis (aggregiert)'!A163)=0,"Fehler: Reiter 'Beladung des Speichers' wurde für diesen Speicher nicht ausgefüllt",IF(COUNTIF('Entladung des Speichers'!$A$17:$A$300,'Ergebnis (aggregiert)'!A163)=0,"Fehler: Reiter 'Entladung des Speichers' wurde für diesen Speicher nicht ausgefüllt",IF(COUNTIF(Füllstände!$A$17:$A$300,'Ergebnis (aggregiert)'!A163)=0,"Fehler: Reiter 'Füllstände' wurde für diesen Speicher nicht ausgefüllt","")))),"Fehler: nicht alle Datenblätter für diesen Speicher wurden vollständig befüllt")</f>
        <v/>
      </c>
    </row>
    <row r="164" spans="1:10" x14ac:dyDescent="0.2">
      <c r="A164" s="116" t="str">
        <f>IF(Stammdaten!A164="","",Stammdaten!A164)</f>
        <v/>
      </c>
      <c r="B164" s="116" t="str">
        <f>IF(A164="","",VLOOKUP(A164,Stammdaten!A164:H447,6,FALSE))</f>
        <v/>
      </c>
      <c r="C164" s="117" t="str">
        <f>IF(A164="","","Beladung aus dem Netz der "&amp;Stammdaten!$F$3)</f>
        <v/>
      </c>
      <c r="D164" s="117" t="str">
        <f t="shared" si="4"/>
        <v/>
      </c>
      <c r="E164" s="118" t="str">
        <f>IF(A164="","",SUMIFS('Ergebnis (detailliert)'!$H$17:$H$300,'Ergebnis (detailliert)'!$A$17:$A$300,'Ergebnis (aggregiert)'!$A164,'Ergebnis (detailliert)'!$B$17:$B$300,'Ergebnis (aggregiert)'!$C164))</f>
        <v/>
      </c>
      <c r="F164" s="119" t="str">
        <f>IF($A164="","",SUMIFS('Ergebnis (detailliert)'!$I$17:$I$300,'Ergebnis (detailliert)'!$A$17:$A$300,'Ergebnis (aggregiert)'!$A164,'Ergebnis (detailliert)'!$B$17:$B$300,'Ergebnis (aggregiert)'!$C164))</f>
        <v/>
      </c>
      <c r="G164" s="118" t="str">
        <f>IF($A164="","",SUMIFS('Ergebnis (detailliert)'!$M$17:$M$1001,'Ergebnis (detailliert)'!$A$17:$A$1001,'Ergebnis (aggregiert)'!$A164,'Ergebnis (detailliert)'!$B$17:$B$1001,'Ergebnis (aggregiert)'!$C164))</f>
        <v/>
      </c>
      <c r="H164" s="120" t="str">
        <f>IF($A164="","",SUMIFS('Ergebnis (detailliert)'!$P$17:$P$1001,'Ergebnis (detailliert)'!$A$17:$A$1001,'Ergebnis (aggregiert)'!$A164,'Ergebnis (detailliert)'!$B$17:$B$1001,'Ergebnis (aggregiert)'!$C164))</f>
        <v/>
      </c>
      <c r="I164" s="121" t="str">
        <f>IF($A164="","",SUMIFS('Ergebnis (detailliert)'!$S$17:$S$1001,'Ergebnis (detailliert)'!$A$17:$A$1001,'Ergebnis (aggregiert)'!$A164,'Ergebnis (detailliert)'!$B$17:$B$1001,'Ergebnis (aggregiert)'!$C164))</f>
        <v/>
      </c>
      <c r="J164" s="96" t="str">
        <f>IFERROR(IF(ISBLANK(A164),"",IF(COUNTIF('Beladung des Speichers'!$A$17:$A$300,'Ergebnis (aggregiert)'!A164)=0,"Fehler: Reiter 'Beladung des Speichers' wurde für diesen Speicher nicht ausgefüllt",IF(COUNTIF('Entladung des Speichers'!$A$17:$A$300,'Ergebnis (aggregiert)'!A164)=0,"Fehler: Reiter 'Entladung des Speichers' wurde für diesen Speicher nicht ausgefüllt",IF(COUNTIF(Füllstände!$A$17:$A$300,'Ergebnis (aggregiert)'!A164)=0,"Fehler: Reiter 'Füllstände' wurde für diesen Speicher nicht ausgefüllt","")))),"Fehler: nicht alle Datenblätter für diesen Speicher wurden vollständig befüllt")</f>
        <v/>
      </c>
    </row>
    <row r="165" spans="1:10" x14ac:dyDescent="0.2">
      <c r="A165" s="116" t="str">
        <f>IF(Stammdaten!A165="","",Stammdaten!A165)</f>
        <v/>
      </c>
      <c r="B165" s="116" t="str">
        <f>IF(A165="","",VLOOKUP(A165,Stammdaten!A165:H448,6,FALSE))</f>
        <v/>
      </c>
      <c r="C165" s="117" t="str">
        <f>IF(A165="","","Beladung aus dem Netz der "&amp;Stammdaten!$F$3)</f>
        <v/>
      </c>
      <c r="D165" s="117" t="str">
        <f t="shared" si="4"/>
        <v/>
      </c>
      <c r="E165" s="118" t="str">
        <f>IF(A165="","",SUMIFS('Ergebnis (detailliert)'!$H$17:$H$300,'Ergebnis (detailliert)'!$A$17:$A$300,'Ergebnis (aggregiert)'!$A165,'Ergebnis (detailliert)'!$B$17:$B$300,'Ergebnis (aggregiert)'!$C165))</f>
        <v/>
      </c>
      <c r="F165" s="119" t="str">
        <f>IF($A165="","",SUMIFS('Ergebnis (detailliert)'!$I$17:$I$300,'Ergebnis (detailliert)'!$A$17:$A$300,'Ergebnis (aggregiert)'!$A165,'Ergebnis (detailliert)'!$B$17:$B$300,'Ergebnis (aggregiert)'!$C165))</f>
        <v/>
      </c>
      <c r="G165" s="118" t="str">
        <f>IF($A165="","",SUMIFS('Ergebnis (detailliert)'!$M$17:$M$1001,'Ergebnis (detailliert)'!$A$17:$A$1001,'Ergebnis (aggregiert)'!$A165,'Ergebnis (detailliert)'!$B$17:$B$1001,'Ergebnis (aggregiert)'!$C165))</f>
        <v/>
      </c>
      <c r="H165" s="120" t="str">
        <f>IF($A165="","",SUMIFS('Ergebnis (detailliert)'!$P$17:$P$1001,'Ergebnis (detailliert)'!$A$17:$A$1001,'Ergebnis (aggregiert)'!$A165,'Ergebnis (detailliert)'!$B$17:$B$1001,'Ergebnis (aggregiert)'!$C165))</f>
        <v/>
      </c>
      <c r="I165" s="121" t="str">
        <f>IF($A165="","",SUMIFS('Ergebnis (detailliert)'!$S$17:$S$1001,'Ergebnis (detailliert)'!$A$17:$A$1001,'Ergebnis (aggregiert)'!$A165,'Ergebnis (detailliert)'!$B$17:$B$1001,'Ergebnis (aggregiert)'!$C165))</f>
        <v/>
      </c>
      <c r="J165" s="96" t="str">
        <f>IFERROR(IF(ISBLANK(A165),"",IF(COUNTIF('Beladung des Speichers'!$A$17:$A$300,'Ergebnis (aggregiert)'!A165)=0,"Fehler: Reiter 'Beladung des Speichers' wurde für diesen Speicher nicht ausgefüllt",IF(COUNTIF('Entladung des Speichers'!$A$17:$A$300,'Ergebnis (aggregiert)'!A165)=0,"Fehler: Reiter 'Entladung des Speichers' wurde für diesen Speicher nicht ausgefüllt",IF(COUNTIF(Füllstände!$A$17:$A$300,'Ergebnis (aggregiert)'!A165)=0,"Fehler: Reiter 'Füllstände' wurde für diesen Speicher nicht ausgefüllt","")))),"Fehler: nicht alle Datenblätter für diesen Speicher wurden vollständig befüllt")</f>
        <v/>
      </c>
    </row>
    <row r="166" spans="1:10" x14ac:dyDescent="0.2">
      <c r="A166" s="116" t="str">
        <f>IF(Stammdaten!A166="","",Stammdaten!A166)</f>
        <v/>
      </c>
      <c r="B166" s="116" t="str">
        <f>IF(A166="","",VLOOKUP(A166,Stammdaten!A166:H449,6,FALSE))</f>
        <v/>
      </c>
      <c r="C166" s="117" t="str">
        <f>IF(A166="","","Beladung aus dem Netz der "&amp;Stammdaten!$F$3)</f>
        <v/>
      </c>
      <c r="D166" s="117" t="str">
        <f t="shared" si="4"/>
        <v/>
      </c>
      <c r="E166" s="118" t="str">
        <f>IF(A166="","",SUMIFS('Ergebnis (detailliert)'!$H$17:$H$300,'Ergebnis (detailliert)'!$A$17:$A$300,'Ergebnis (aggregiert)'!$A166,'Ergebnis (detailliert)'!$B$17:$B$300,'Ergebnis (aggregiert)'!$C166))</f>
        <v/>
      </c>
      <c r="F166" s="119" t="str">
        <f>IF($A166="","",SUMIFS('Ergebnis (detailliert)'!$I$17:$I$300,'Ergebnis (detailliert)'!$A$17:$A$300,'Ergebnis (aggregiert)'!$A166,'Ergebnis (detailliert)'!$B$17:$B$300,'Ergebnis (aggregiert)'!$C166))</f>
        <v/>
      </c>
      <c r="G166" s="118" t="str">
        <f>IF($A166="","",SUMIFS('Ergebnis (detailliert)'!$M$17:$M$1001,'Ergebnis (detailliert)'!$A$17:$A$1001,'Ergebnis (aggregiert)'!$A166,'Ergebnis (detailliert)'!$B$17:$B$1001,'Ergebnis (aggregiert)'!$C166))</f>
        <v/>
      </c>
      <c r="H166" s="120" t="str">
        <f>IF($A166="","",SUMIFS('Ergebnis (detailliert)'!$P$17:$P$1001,'Ergebnis (detailliert)'!$A$17:$A$1001,'Ergebnis (aggregiert)'!$A166,'Ergebnis (detailliert)'!$B$17:$B$1001,'Ergebnis (aggregiert)'!$C166))</f>
        <v/>
      </c>
      <c r="I166" s="121" t="str">
        <f>IF($A166="","",SUMIFS('Ergebnis (detailliert)'!$S$17:$S$1001,'Ergebnis (detailliert)'!$A$17:$A$1001,'Ergebnis (aggregiert)'!$A166,'Ergebnis (detailliert)'!$B$17:$B$1001,'Ergebnis (aggregiert)'!$C166))</f>
        <v/>
      </c>
      <c r="J166" s="96" t="str">
        <f>IFERROR(IF(ISBLANK(A166),"",IF(COUNTIF('Beladung des Speichers'!$A$17:$A$300,'Ergebnis (aggregiert)'!A166)=0,"Fehler: Reiter 'Beladung des Speichers' wurde für diesen Speicher nicht ausgefüllt",IF(COUNTIF('Entladung des Speichers'!$A$17:$A$300,'Ergebnis (aggregiert)'!A166)=0,"Fehler: Reiter 'Entladung des Speichers' wurde für diesen Speicher nicht ausgefüllt",IF(COUNTIF(Füllstände!$A$17:$A$300,'Ergebnis (aggregiert)'!A166)=0,"Fehler: Reiter 'Füllstände' wurde für diesen Speicher nicht ausgefüllt","")))),"Fehler: nicht alle Datenblätter für diesen Speicher wurden vollständig befüllt")</f>
        <v/>
      </c>
    </row>
    <row r="167" spans="1:10" x14ac:dyDescent="0.2">
      <c r="A167" s="116" t="str">
        <f>IF(Stammdaten!A167="","",Stammdaten!A167)</f>
        <v/>
      </c>
      <c r="B167" s="116" t="str">
        <f>IF(A167="","",VLOOKUP(A167,Stammdaten!A167:H450,6,FALSE))</f>
        <v/>
      </c>
      <c r="C167" s="117" t="str">
        <f>IF(A167="","","Beladung aus dem Netz der "&amp;Stammdaten!$F$3)</f>
        <v/>
      </c>
      <c r="D167" s="117" t="str">
        <f t="shared" si="4"/>
        <v/>
      </c>
      <c r="E167" s="118" t="str">
        <f>IF(A167="","",SUMIFS('Ergebnis (detailliert)'!$H$17:$H$300,'Ergebnis (detailliert)'!$A$17:$A$300,'Ergebnis (aggregiert)'!$A167,'Ergebnis (detailliert)'!$B$17:$B$300,'Ergebnis (aggregiert)'!$C167))</f>
        <v/>
      </c>
      <c r="F167" s="119" t="str">
        <f>IF($A167="","",SUMIFS('Ergebnis (detailliert)'!$I$17:$I$300,'Ergebnis (detailliert)'!$A$17:$A$300,'Ergebnis (aggregiert)'!$A167,'Ergebnis (detailliert)'!$B$17:$B$300,'Ergebnis (aggregiert)'!$C167))</f>
        <v/>
      </c>
      <c r="G167" s="118" t="str">
        <f>IF($A167="","",SUMIFS('Ergebnis (detailliert)'!$M$17:$M$1001,'Ergebnis (detailliert)'!$A$17:$A$1001,'Ergebnis (aggregiert)'!$A167,'Ergebnis (detailliert)'!$B$17:$B$1001,'Ergebnis (aggregiert)'!$C167))</f>
        <v/>
      </c>
      <c r="H167" s="120" t="str">
        <f>IF($A167="","",SUMIFS('Ergebnis (detailliert)'!$P$17:$P$1001,'Ergebnis (detailliert)'!$A$17:$A$1001,'Ergebnis (aggregiert)'!$A167,'Ergebnis (detailliert)'!$B$17:$B$1001,'Ergebnis (aggregiert)'!$C167))</f>
        <v/>
      </c>
      <c r="I167" s="121" t="str">
        <f>IF($A167="","",SUMIFS('Ergebnis (detailliert)'!$S$17:$S$1001,'Ergebnis (detailliert)'!$A$17:$A$1001,'Ergebnis (aggregiert)'!$A167,'Ergebnis (detailliert)'!$B$17:$B$1001,'Ergebnis (aggregiert)'!$C167))</f>
        <v/>
      </c>
      <c r="J167" s="96" t="str">
        <f>IFERROR(IF(ISBLANK(A167),"",IF(COUNTIF('Beladung des Speichers'!$A$17:$A$300,'Ergebnis (aggregiert)'!A167)=0,"Fehler: Reiter 'Beladung des Speichers' wurde für diesen Speicher nicht ausgefüllt",IF(COUNTIF('Entladung des Speichers'!$A$17:$A$300,'Ergebnis (aggregiert)'!A167)=0,"Fehler: Reiter 'Entladung des Speichers' wurde für diesen Speicher nicht ausgefüllt",IF(COUNTIF(Füllstände!$A$17:$A$300,'Ergebnis (aggregiert)'!A167)=0,"Fehler: Reiter 'Füllstände' wurde für diesen Speicher nicht ausgefüllt","")))),"Fehler: nicht alle Datenblätter für diesen Speicher wurden vollständig befüllt")</f>
        <v/>
      </c>
    </row>
    <row r="168" spans="1:10" x14ac:dyDescent="0.2">
      <c r="A168" s="116" t="str">
        <f>IF(Stammdaten!A168="","",Stammdaten!A168)</f>
        <v/>
      </c>
      <c r="B168" s="116" t="str">
        <f>IF(A168="","",VLOOKUP(A168,Stammdaten!A168:H451,6,FALSE))</f>
        <v/>
      </c>
      <c r="C168" s="117" t="str">
        <f>IF(A168="","","Beladung aus dem Netz der "&amp;Stammdaten!$F$3)</f>
        <v/>
      </c>
      <c r="D168" s="117" t="str">
        <f t="shared" si="4"/>
        <v/>
      </c>
      <c r="E168" s="118" t="str">
        <f>IF(A168="","",SUMIFS('Ergebnis (detailliert)'!$H$17:$H$300,'Ergebnis (detailliert)'!$A$17:$A$300,'Ergebnis (aggregiert)'!$A168,'Ergebnis (detailliert)'!$B$17:$B$300,'Ergebnis (aggregiert)'!$C168))</f>
        <v/>
      </c>
      <c r="F168" s="119" t="str">
        <f>IF($A168="","",SUMIFS('Ergebnis (detailliert)'!$I$17:$I$300,'Ergebnis (detailliert)'!$A$17:$A$300,'Ergebnis (aggregiert)'!$A168,'Ergebnis (detailliert)'!$B$17:$B$300,'Ergebnis (aggregiert)'!$C168))</f>
        <v/>
      </c>
      <c r="G168" s="118" t="str">
        <f>IF($A168="","",SUMIFS('Ergebnis (detailliert)'!$M$17:$M$1001,'Ergebnis (detailliert)'!$A$17:$A$1001,'Ergebnis (aggregiert)'!$A168,'Ergebnis (detailliert)'!$B$17:$B$1001,'Ergebnis (aggregiert)'!$C168))</f>
        <v/>
      </c>
      <c r="H168" s="120" t="str">
        <f>IF($A168="","",SUMIFS('Ergebnis (detailliert)'!$P$17:$P$1001,'Ergebnis (detailliert)'!$A$17:$A$1001,'Ergebnis (aggregiert)'!$A168,'Ergebnis (detailliert)'!$B$17:$B$1001,'Ergebnis (aggregiert)'!$C168))</f>
        <v/>
      </c>
      <c r="I168" s="121" t="str">
        <f>IF($A168="","",SUMIFS('Ergebnis (detailliert)'!$S$17:$S$1001,'Ergebnis (detailliert)'!$A$17:$A$1001,'Ergebnis (aggregiert)'!$A168,'Ergebnis (detailliert)'!$B$17:$B$1001,'Ergebnis (aggregiert)'!$C168))</f>
        <v/>
      </c>
      <c r="J168" s="96" t="str">
        <f>IFERROR(IF(ISBLANK(A168),"",IF(COUNTIF('Beladung des Speichers'!$A$17:$A$300,'Ergebnis (aggregiert)'!A168)=0,"Fehler: Reiter 'Beladung des Speichers' wurde für diesen Speicher nicht ausgefüllt",IF(COUNTIF('Entladung des Speichers'!$A$17:$A$300,'Ergebnis (aggregiert)'!A168)=0,"Fehler: Reiter 'Entladung des Speichers' wurde für diesen Speicher nicht ausgefüllt",IF(COUNTIF(Füllstände!$A$17:$A$300,'Ergebnis (aggregiert)'!A168)=0,"Fehler: Reiter 'Füllstände' wurde für diesen Speicher nicht ausgefüllt","")))),"Fehler: nicht alle Datenblätter für diesen Speicher wurden vollständig befüllt")</f>
        <v/>
      </c>
    </row>
    <row r="169" spans="1:10" x14ac:dyDescent="0.2">
      <c r="A169" s="116" t="str">
        <f>IF(Stammdaten!A169="","",Stammdaten!A169)</f>
        <v/>
      </c>
      <c r="B169" s="116" t="str">
        <f>IF(A169="","",VLOOKUP(A169,Stammdaten!A169:H452,6,FALSE))</f>
        <v/>
      </c>
      <c r="C169" s="117" t="str">
        <f>IF(A169="","","Beladung aus dem Netz der "&amp;Stammdaten!$F$3)</f>
        <v/>
      </c>
      <c r="D169" s="117" t="str">
        <f t="shared" si="4"/>
        <v/>
      </c>
      <c r="E169" s="118" t="str">
        <f>IF(A169="","",SUMIFS('Ergebnis (detailliert)'!$H$17:$H$300,'Ergebnis (detailliert)'!$A$17:$A$300,'Ergebnis (aggregiert)'!$A169,'Ergebnis (detailliert)'!$B$17:$B$300,'Ergebnis (aggregiert)'!$C169))</f>
        <v/>
      </c>
      <c r="F169" s="119" t="str">
        <f>IF($A169="","",SUMIFS('Ergebnis (detailliert)'!$I$17:$I$300,'Ergebnis (detailliert)'!$A$17:$A$300,'Ergebnis (aggregiert)'!$A169,'Ergebnis (detailliert)'!$B$17:$B$300,'Ergebnis (aggregiert)'!$C169))</f>
        <v/>
      </c>
      <c r="G169" s="118" t="str">
        <f>IF($A169="","",SUMIFS('Ergebnis (detailliert)'!$M$17:$M$1001,'Ergebnis (detailliert)'!$A$17:$A$1001,'Ergebnis (aggregiert)'!$A169,'Ergebnis (detailliert)'!$B$17:$B$1001,'Ergebnis (aggregiert)'!$C169))</f>
        <v/>
      </c>
      <c r="H169" s="120" t="str">
        <f>IF($A169="","",SUMIFS('Ergebnis (detailliert)'!$P$17:$P$1001,'Ergebnis (detailliert)'!$A$17:$A$1001,'Ergebnis (aggregiert)'!$A169,'Ergebnis (detailliert)'!$B$17:$B$1001,'Ergebnis (aggregiert)'!$C169))</f>
        <v/>
      </c>
      <c r="I169" s="121" t="str">
        <f>IF($A169="","",SUMIFS('Ergebnis (detailliert)'!$S$17:$S$1001,'Ergebnis (detailliert)'!$A$17:$A$1001,'Ergebnis (aggregiert)'!$A169,'Ergebnis (detailliert)'!$B$17:$B$1001,'Ergebnis (aggregiert)'!$C169))</f>
        <v/>
      </c>
      <c r="J169" s="96" t="str">
        <f>IFERROR(IF(ISBLANK(A169),"",IF(COUNTIF('Beladung des Speichers'!$A$17:$A$300,'Ergebnis (aggregiert)'!A169)=0,"Fehler: Reiter 'Beladung des Speichers' wurde für diesen Speicher nicht ausgefüllt",IF(COUNTIF('Entladung des Speichers'!$A$17:$A$300,'Ergebnis (aggregiert)'!A169)=0,"Fehler: Reiter 'Entladung des Speichers' wurde für diesen Speicher nicht ausgefüllt",IF(COUNTIF(Füllstände!$A$17:$A$300,'Ergebnis (aggregiert)'!A169)=0,"Fehler: Reiter 'Füllstände' wurde für diesen Speicher nicht ausgefüllt","")))),"Fehler: nicht alle Datenblätter für diesen Speicher wurden vollständig befüllt")</f>
        <v/>
      </c>
    </row>
    <row r="170" spans="1:10" x14ac:dyDescent="0.2">
      <c r="A170" s="116" t="str">
        <f>IF(Stammdaten!A170="","",Stammdaten!A170)</f>
        <v/>
      </c>
      <c r="B170" s="116" t="str">
        <f>IF(A170="","",VLOOKUP(A170,Stammdaten!A170:H453,6,FALSE))</f>
        <v/>
      </c>
      <c r="C170" s="117" t="str">
        <f>IF(A170="","","Beladung aus dem Netz der "&amp;Stammdaten!$F$3)</f>
        <v/>
      </c>
      <c r="D170" s="117" t="str">
        <f t="shared" si="4"/>
        <v/>
      </c>
      <c r="E170" s="118" t="str">
        <f>IF(A170="","",SUMIFS('Ergebnis (detailliert)'!$H$17:$H$300,'Ergebnis (detailliert)'!$A$17:$A$300,'Ergebnis (aggregiert)'!$A170,'Ergebnis (detailliert)'!$B$17:$B$300,'Ergebnis (aggregiert)'!$C170))</f>
        <v/>
      </c>
      <c r="F170" s="119" t="str">
        <f>IF($A170="","",SUMIFS('Ergebnis (detailliert)'!$I$17:$I$300,'Ergebnis (detailliert)'!$A$17:$A$300,'Ergebnis (aggregiert)'!$A170,'Ergebnis (detailliert)'!$B$17:$B$300,'Ergebnis (aggregiert)'!$C170))</f>
        <v/>
      </c>
      <c r="G170" s="118" t="str">
        <f>IF($A170="","",SUMIFS('Ergebnis (detailliert)'!$M$17:$M$1001,'Ergebnis (detailliert)'!$A$17:$A$1001,'Ergebnis (aggregiert)'!$A170,'Ergebnis (detailliert)'!$B$17:$B$1001,'Ergebnis (aggregiert)'!$C170))</f>
        <v/>
      </c>
      <c r="H170" s="120" t="str">
        <f>IF($A170="","",SUMIFS('Ergebnis (detailliert)'!$P$17:$P$1001,'Ergebnis (detailliert)'!$A$17:$A$1001,'Ergebnis (aggregiert)'!$A170,'Ergebnis (detailliert)'!$B$17:$B$1001,'Ergebnis (aggregiert)'!$C170))</f>
        <v/>
      </c>
      <c r="I170" s="121" t="str">
        <f>IF($A170="","",SUMIFS('Ergebnis (detailliert)'!$S$17:$S$1001,'Ergebnis (detailliert)'!$A$17:$A$1001,'Ergebnis (aggregiert)'!$A170,'Ergebnis (detailliert)'!$B$17:$B$1001,'Ergebnis (aggregiert)'!$C170))</f>
        <v/>
      </c>
      <c r="J170" s="96" t="str">
        <f>IFERROR(IF(ISBLANK(A170),"",IF(COUNTIF('Beladung des Speichers'!$A$17:$A$300,'Ergebnis (aggregiert)'!A170)=0,"Fehler: Reiter 'Beladung des Speichers' wurde für diesen Speicher nicht ausgefüllt",IF(COUNTIF('Entladung des Speichers'!$A$17:$A$300,'Ergebnis (aggregiert)'!A170)=0,"Fehler: Reiter 'Entladung des Speichers' wurde für diesen Speicher nicht ausgefüllt",IF(COUNTIF(Füllstände!$A$17:$A$300,'Ergebnis (aggregiert)'!A170)=0,"Fehler: Reiter 'Füllstände' wurde für diesen Speicher nicht ausgefüllt","")))),"Fehler: nicht alle Datenblätter für diesen Speicher wurden vollständig befüllt")</f>
        <v/>
      </c>
    </row>
    <row r="171" spans="1:10" x14ac:dyDescent="0.2">
      <c r="A171" s="116" t="str">
        <f>IF(Stammdaten!A171="","",Stammdaten!A171)</f>
        <v/>
      </c>
      <c r="B171" s="116" t="str">
        <f>IF(A171="","",VLOOKUP(A171,Stammdaten!A171:H454,6,FALSE))</f>
        <v/>
      </c>
      <c r="C171" s="117" t="str">
        <f>IF(A171="","","Beladung aus dem Netz der "&amp;Stammdaten!$F$3)</f>
        <v/>
      </c>
      <c r="D171" s="117" t="str">
        <f t="shared" si="4"/>
        <v/>
      </c>
      <c r="E171" s="118" t="str">
        <f>IF(A171="","",SUMIFS('Ergebnis (detailliert)'!$H$17:$H$300,'Ergebnis (detailliert)'!$A$17:$A$300,'Ergebnis (aggregiert)'!$A171,'Ergebnis (detailliert)'!$B$17:$B$300,'Ergebnis (aggregiert)'!$C171))</f>
        <v/>
      </c>
      <c r="F171" s="119" t="str">
        <f>IF($A171="","",SUMIFS('Ergebnis (detailliert)'!$I$17:$I$300,'Ergebnis (detailliert)'!$A$17:$A$300,'Ergebnis (aggregiert)'!$A171,'Ergebnis (detailliert)'!$B$17:$B$300,'Ergebnis (aggregiert)'!$C171))</f>
        <v/>
      </c>
      <c r="G171" s="118" t="str">
        <f>IF($A171="","",SUMIFS('Ergebnis (detailliert)'!$M$17:$M$1001,'Ergebnis (detailliert)'!$A$17:$A$1001,'Ergebnis (aggregiert)'!$A171,'Ergebnis (detailliert)'!$B$17:$B$1001,'Ergebnis (aggregiert)'!$C171))</f>
        <v/>
      </c>
      <c r="H171" s="120" t="str">
        <f>IF($A171="","",SUMIFS('Ergebnis (detailliert)'!$P$17:$P$1001,'Ergebnis (detailliert)'!$A$17:$A$1001,'Ergebnis (aggregiert)'!$A171,'Ergebnis (detailliert)'!$B$17:$B$1001,'Ergebnis (aggregiert)'!$C171))</f>
        <v/>
      </c>
      <c r="I171" s="121" t="str">
        <f>IF($A171="","",SUMIFS('Ergebnis (detailliert)'!$S$17:$S$1001,'Ergebnis (detailliert)'!$A$17:$A$1001,'Ergebnis (aggregiert)'!$A171,'Ergebnis (detailliert)'!$B$17:$B$1001,'Ergebnis (aggregiert)'!$C171))</f>
        <v/>
      </c>
      <c r="J171" s="96" t="str">
        <f>IFERROR(IF(ISBLANK(A171),"",IF(COUNTIF('Beladung des Speichers'!$A$17:$A$300,'Ergebnis (aggregiert)'!A171)=0,"Fehler: Reiter 'Beladung des Speichers' wurde für diesen Speicher nicht ausgefüllt",IF(COUNTIF('Entladung des Speichers'!$A$17:$A$300,'Ergebnis (aggregiert)'!A171)=0,"Fehler: Reiter 'Entladung des Speichers' wurde für diesen Speicher nicht ausgefüllt",IF(COUNTIF(Füllstände!$A$17:$A$300,'Ergebnis (aggregiert)'!A171)=0,"Fehler: Reiter 'Füllstände' wurde für diesen Speicher nicht ausgefüllt","")))),"Fehler: nicht alle Datenblätter für diesen Speicher wurden vollständig befüllt")</f>
        <v/>
      </c>
    </row>
    <row r="172" spans="1:10" x14ac:dyDescent="0.2">
      <c r="A172" s="116" t="str">
        <f>IF(Stammdaten!A172="","",Stammdaten!A172)</f>
        <v/>
      </c>
      <c r="B172" s="116" t="str">
        <f>IF(A172="","",VLOOKUP(A172,Stammdaten!A172:H455,6,FALSE))</f>
        <v/>
      </c>
      <c r="C172" s="117" t="str">
        <f>IF(A172="","","Beladung aus dem Netz der "&amp;Stammdaten!$F$3)</f>
        <v/>
      </c>
      <c r="D172" s="117" t="str">
        <f t="shared" si="4"/>
        <v/>
      </c>
      <c r="E172" s="118" t="str">
        <f>IF(A172="","",SUMIFS('Ergebnis (detailliert)'!$H$17:$H$300,'Ergebnis (detailliert)'!$A$17:$A$300,'Ergebnis (aggregiert)'!$A172,'Ergebnis (detailliert)'!$B$17:$B$300,'Ergebnis (aggregiert)'!$C172))</f>
        <v/>
      </c>
      <c r="F172" s="119" t="str">
        <f>IF($A172="","",SUMIFS('Ergebnis (detailliert)'!$I$17:$I$300,'Ergebnis (detailliert)'!$A$17:$A$300,'Ergebnis (aggregiert)'!$A172,'Ergebnis (detailliert)'!$B$17:$B$300,'Ergebnis (aggregiert)'!$C172))</f>
        <v/>
      </c>
      <c r="G172" s="118" t="str">
        <f>IF($A172="","",SUMIFS('Ergebnis (detailliert)'!$M$17:$M$1001,'Ergebnis (detailliert)'!$A$17:$A$1001,'Ergebnis (aggregiert)'!$A172,'Ergebnis (detailliert)'!$B$17:$B$1001,'Ergebnis (aggregiert)'!$C172))</f>
        <v/>
      </c>
      <c r="H172" s="120" t="str">
        <f>IF($A172="","",SUMIFS('Ergebnis (detailliert)'!$P$17:$P$1001,'Ergebnis (detailliert)'!$A$17:$A$1001,'Ergebnis (aggregiert)'!$A172,'Ergebnis (detailliert)'!$B$17:$B$1001,'Ergebnis (aggregiert)'!$C172))</f>
        <v/>
      </c>
      <c r="I172" s="121" t="str">
        <f>IF($A172="","",SUMIFS('Ergebnis (detailliert)'!$S$17:$S$1001,'Ergebnis (detailliert)'!$A$17:$A$1001,'Ergebnis (aggregiert)'!$A172,'Ergebnis (detailliert)'!$B$17:$B$1001,'Ergebnis (aggregiert)'!$C172))</f>
        <v/>
      </c>
      <c r="J172" s="96" t="str">
        <f>IFERROR(IF(ISBLANK(A172),"",IF(COUNTIF('Beladung des Speichers'!$A$17:$A$300,'Ergebnis (aggregiert)'!A172)=0,"Fehler: Reiter 'Beladung des Speichers' wurde für diesen Speicher nicht ausgefüllt",IF(COUNTIF('Entladung des Speichers'!$A$17:$A$300,'Ergebnis (aggregiert)'!A172)=0,"Fehler: Reiter 'Entladung des Speichers' wurde für diesen Speicher nicht ausgefüllt",IF(COUNTIF(Füllstände!$A$17:$A$300,'Ergebnis (aggregiert)'!A172)=0,"Fehler: Reiter 'Füllstände' wurde für diesen Speicher nicht ausgefüllt","")))),"Fehler: nicht alle Datenblätter für diesen Speicher wurden vollständig befüllt")</f>
        <v/>
      </c>
    </row>
    <row r="173" spans="1:10" x14ac:dyDescent="0.2">
      <c r="A173" s="116" t="str">
        <f>IF(Stammdaten!A173="","",Stammdaten!A173)</f>
        <v/>
      </c>
      <c r="B173" s="116" t="str">
        <f>IF(A173="","",VLOOKUP(A173,Stammdaten!A173:H456,6,FALSE))</f>
        <v/>
      </c>
      <c r="C173" s="117" t="str">
        <f>IF(A173="","","Beladung aus dem Netz der "&amp;Stammdaten!$F$3)</f>
        <v/>
      </c>
      <c r="D173" s="117" t="str">
        <f t="shared" si="4"/>
        <v/>
      </c>
      <c r="E173" s="118" t="str">
        <f>IF(A173="","",SUMIFS('Ergebnis (detailliert)'!$H$17:$H$300,'Ergebnis (detailliert)'!$A$17:$A$300,'Ergebnis (aggregiert)'!$A173,'Ergebnis (detailliert)'!$B$17:$B$300,'Ergebnis (aggregiert)'!$C173))</f>
        <v/>
      </c>
      <c r="F173" s="119" t="str">
        <f>IF($A173="","",SUMIFS('Ergebnis (detailliert)'!$I$17:$I$300,'Ergebnis (detailliert)'!$A$17:$A$300,'Ergebnis (aggregiert)'!$A173,'Ergebnis (detailliert)'!$B$17:$B$300,'Ergebnis (aggregiert)'!$C173))</f>
        <v/>
      </c>
      <c r="G173" s="118" t="str">
        <f>IF($A173="","",SUMIFS('Ergebnis (detailliert)'!$M$17:$M$1001,'Ergebnis (detailliert)'!$A$17:$A$1001,'Ergebnis (aggregiert)'!$A173,'Ergebnis (detailliert)'!$B$17:$B$1001,'Ergebnis (aggregiert)'!$C173))</f>
        <v/>
      </c>
      <c r="H173" s="120" t="str">
        <f>IF($A173="","",SUMIFS('Ergebnis (detailliert)'!$P$17:$P$1001,'Ergebnis (detailliert)'!$A$17:$A$1001,'Ergebnis (aggregiert)'!$A173,'Ergebnis (detailliert)'!$B$17:$B$1001,'Ergebnis (aggregiert)'!$C173))</f>
        <v/>
      </c>
      <c r="I173" s="121" t="str">
        <f>IF($A173="","",SUMIFS('Ergebnis (detailliert)'!$S$17:$S$1001,'Ergebnis (detailliert)'!$A$17:$A$1001,'Ergebnis (aggregiert)'!$A173,'Ergebnis (detailliert)'!$B$17:$B$1001,'Ergebnis (aggregiert)'!$C173))</f>
        <v/>
      </c>
      <c r="J173" s="96" t="str">
        <f>IFERROR(IF(ISBLANK(A173),"",IF(COUNTIF('Beladung des Speichers'!$A$17:$A$300,'Ergebnis (aggregiert)'!A173)=0,"Fehler: Reiter 'Beladung des Speichers' wurde für diesen Speicher nicht ausgefüllt",IF(COUNTIF('Entladung des Speichers'!$A$17:$A$300,'Ergebnis (aggregiert)'!A173)=0,"Fehler: Reiter 'Entladung des Speichers' wurde für diesen Speicher nicht ausgefüllt",IF(COUNTIF(Füllstände!$A$17:$A$300,'Ergebnis (aggregiert)'!A173)=0,"Fehler: Reiter 'Füllstände' wurde für diesen Speicher nicht ausgefüllt","")))),"Fehler: nicht alle Datenblätter für diesen Speicher wurden vollständig befüllt")</f>
        <v/>
      </c>
    </row>
    <row r="174" spans="1:10" x14ac:dyDescent="0.2">
      <c r="A174" s="116" t="str">
        <f>IF(Stammdaten!A174="","",Stammdaten!A174)</f>
        <v/>
      </c>
      <c r="B174" s="116" t="str">
        <f>IF(A174="","",VLOOKUP(A174,Stammdaten!A174:H457,6,FALSE))</f>
        <v/>
      </c>
      <c r="C174" s="117" t="str">
        <f>IF(A174="","","Beladung aus dem Netz der "&amp;Stammdaten!$F$3)</f>
        <v/>
      </c>
      <c r="D174" s="117" t="str">
        <f t="shared" si="4"/>
        <v/>
      </c>
      <c r="E174" s="118" t="str">
        <f>IF(A174="","",SUMIFS('Ergebnis (detailliert)'!$H$17:$H$300,'Ergebnis (detailliert)'!$A$17:$A$300,'Ergebnis (aggregiert)'!$A174,'Ergebnis (detailliert)'!$B$17:$B$300,'Ergebnis (aggregiert)'!$C174))</f>
        <v/>
      </c>
      <c r="F174" s="119" t="str">
        <f>IF($A174="","",SUMIFS('Ergebnis (detailliert)'!$I$17:$I$300,'Ergebnis (detailliert)'!$A$17:$A$300,'Ergebnis (aggregiert)'!$A174,'Ergebnis (detailliert)'!$B$17:$B$300,'Ergebnis (aggregiert)'!$C174))</f>
        <v/>
      </c>
      <c r="G174" s="118" t="str">
        <f>IF($A174="","",SUMIFS('Ergebnis (detailliert)'!$M$17:$M$1001,'Ergebnis (detailliert)'!$A$17:$A$1001,'Ergebnis (aggregiert)'!$A174,'Ergebnis (detailliert)'!$B$17:$B$1001,'Ergebnis (aggregiert)'!$C174))</f>
        <v/>
      </c>
      <c r="H174" s="120" t="str">
        <f>IF($A174="","",SUMIFS('Ergebnis (detailliert)'!$P$17:$P$1001,'Ergebnis (detailliert)'!$A$17:$A$1001,'Ergebnis (aggregiert)'!$A174,'Ergebnis (detailliert)'!$B$17:$B$1001,'Ergebnis (aggregiert)'!$C174))</f>
        <v/>
      </c>
      <c r="I174" s="121" t="str">
        <f>IF($A174="","",SUMIFS('Ergebnis (detailliert)'!$S$17:$S$1001,'Ergebnis (detailliert)'!$A$17:$A$1001,'Ergebnis (aggregiert)'!$A174,'Ergebnis (detailliert)'!$B$17:$B$1001,'Ergebnis (aggregiert)'!$C174))</f>
        <v/>
      </c>
      <c r="J174" s="96" t="str">
        <f>IFERROR(IF(ISBLANK(A174),"",IF(COUNTIF('Beladung des Speichers'!$A$17:$A$300,'Ergebnis (aggregiert)'!A174)=0,"Fehler: Reiter 'Beladung des Speichers' wurde für diesen Speicher nicht ausgefüllt",IF(COUNTIF('Entladung des Speichers'!$A$17:$A$300,'Ergebnis (aggregiert)'!A174)=0,"Fehler: Reiter 'Entladung des Speichers' wurde für diesen Speicher nicht ausgefüllt",IF(COUNTIF(Füllstände!$A$17:$A$300,'Ergebnis (aggregiert)'!A174)=0,"Fehler: Reiter 'Füllstände' wurde für diesen Speicher nicht ausgefüllt","")))),"Fehler: nicht alle Datenblätter für diesen Speicher wurden vollständig befüllt")</f>
        <v/>
      </c>
    </row>
    <row r="175" spans="1:10" x14ac:dyDescent="0.2">
      <c r="A175" s="116" t="str">
        <f>IF(Stammdaten!A175="","",Stammdaten!A175)</f>
        <v/>
      </c>
      <c r="B175" s="116" t="str">
        <f>IF(A175="","",VLOOKUP(A175,Stammdaten!A175:H458,6,FALSE))</f>
        <v/>
      </c>
      <c r="C175" s="117" t="str">
        <f>IF(A175="","","Beladung aus dem Netz der "&amp;Stammdaten!$F$3)</f>
        <v/>
      </c>
      <c r="D175" s="117" t="str">
        <f t="shared" si="4"/>
        <v/>
      </c>
      <c r="E175" s="118" t="str">
        <f>IF(A175="","",SUMIFS('Ergebnis (detailliert)'!$H$17:$H$300,'Ergebnis (detailliert)'!$A$17:$A$300,'Ergebnis (aggregiert)'!$A175,'Ergebnis (detailliert)'!$B$17:$B$300,'Ergebnis (aggregiert)'!$C175))</f>
        <v/>
      </c>
      <c r="F175" s="119" t="str">
        <f>IF($A175="","",SUMIFS('Ergebnis (detailliert)'!$I$17:$I$300,'Ergebnis (detailliert)'!$A$17:$A$300,'Ergebnis (aggregiert)'!$A175,'Ergebnis (detailliert)'!$B$17:$B$300,'Ergebnis (aggregiert)'!$C175))</f>
        <v/>
      </c>
      <c r="G175" s="118" t="str">
        <f>IF($A175="","",SUMIFS('Ergebnis (detailliert)'!$M$17:$M$1001,'Ergebnis (detailliert)'!$A$17:$A$1001,'Ergebnis (aggregiert)'!$A175,'Ergebnis (detailliert)'!$B$17:$B$1001,'Ergebnis (aggregiert)'!$C175))</f>
        <v/>
      </c>
      <c r="H175" s="120" t="str">
        <f>IF($A175="","",SUMIFS('Ergebnis (detailliert)'!$P$17:$P$1001,'Ergebnis (detailliert)'!$A$17:$A$1001,'Ergebnis (aggregiert)'!$A175,'Ergebnis (detailliert)'!$B$17:$B$1001,'Ergebnis (aggregiert)'!$C175))</f>
        <v/>
      </c>
      <c r="I175" s="121" t="str">
        <f>IF($A175="","",SUMIFS('Ergebnis (detailliert)'!$S$17:$S$1001,'Ergebnis (detailliert)'!$A$17:$A$1001,'Ergebnis (aggregiert)'!$A175,'Ergebnis (detailliert)'!$B$17:$B$1001,'Ergebnis (aggregiert)'!$C175))</f>
        <v/>
      </c>
      <c r="J175" s="96" t="str">
        <f>IFERROR(IF(ISBLANK(A175),"",IF(COUNTIF('Beladung des Speichers'!$A$17:$A$300,'Ergebnis (aggregiert)'!A175)=0,"Fehler: Reiter 'Beladung des Speichers' wurde für diesen Speicher nicht ausgefüllt",IF(COUNTIF('Entladung des Speichers'!$A$17:$A$300,'Ergebnis (aggregiert)'!A175)=0,"Fehler: Reiter 'Entladung des Speichers' wurde für diesen Speicher nicht ausgefüllt",IF(COUNTIF(Füllstände!$A$17:$A$300,'Ergebnis (aggregiert)'!A175)=0,"Fehler: Reiter 'Füllstände' wurde für diesen Speicher nicht ausgefüllt","")))),"Fehler: nicht alle Datenblätter für diesen Speicher wurden vollständig befüllt")</f>
        <v/>
      </c>
    </row>
    <row r="176" spans="1:10" x14ac:dyDescent="0.2">
      <c r="A176" s="116" t="str">
        <f>IF(Stammdaten!A176="","",Stammdaten!A176)</f>
        <v/>
      </c>
      <c r="B176" s="116" t="str">
        <f>IF(A176="","",VLOOKUP(A176,Stammdaten!A176:H459,6,FALSE))</f>
        <v/>
      </c>
      <c r="C176" s="117" t="str">
        <f>IF(A176="","","Beladung aus dem Netz der "&amp;Stammdaten!$F$3)</f>
        <v/>
      </c>
      <c r="D176" s="117" t="str">
        <f t="shared" si="4"/>
        <v/>
      </c>
      <c r="E176" s="118" t="str">
        <f>IF(A176="","",SUMIFS('Ergebnis (detailliert)'!$H$17:$H$300,'Ergebnis (detailliert)'!$A$17:$A$300,'Ergebnis (aggregiert)'!$A176,'Ergebnis (detailliert)'!$B$17:$B$300,'Ergebnis (aggregiert)'!$C176))</f>
        <v/>
      </c>
      <c r="F176" s="119" t="str">
        <f>IF($A176="","",SUMIFS('Ergebnis (detailliert)'!$I$17:$I$300,'Ergebnis (detailliert)'!$A$17:$A$300,'Ergebnis (aggregiert)'!$A176,'Ergebnis (detailliert)'!$B$17:$B$300,'Ergebnis (aggregiert)'!$C176))</f>
        <v/>
      </c>
      <c r="G176" s="118" t="str">
        <f>IF($A176="","",SUMIFS('Ergebnis (detailliert)'!$M$17:$M$1001,'Ergebnis (detailliert)'!$A$17:$A$1001,'Ergebnis (aggregiert)'!$A176,'Ergebnis (detailliert)'!$B$17:$B$1001,'Ergebnis (aggregiert)'!$C176))</f>
        <v/>
      </c>
      <c r="H176" s="120" t="str">
        <f>IF($A176="","",SUMIFS('Ergebnis (detailliert)'!$P$17:$P$1001,'Ergebnis (detailliert)'!$A$17:$A$1001,'Ergebnis (aggregiert)'!$A176,'Ergebnis (detailliert)'!$B$17:$B$1001,'Ergebnis (aggregiert)'!$C176))</f>
        <v/>
      </c>
      <c r="I176" s="121" t="str">
        <f>IF($A176="","",SUMIFS('Ergebnis (detailliert)'!$S$17:$S$1001,'Ergebnis (detailliert)'!$A$17:$A$1001,'Ergebnis (aggregiert)'!$A176,'Ergebnis (detailliert)'!$B$17:$B$1001,'Ergebnis (aggregiert)'!$C176))</f>
        <v/>
      </c>
      <c r="J176" s="96" t="str">
        <f>IFERROR(IF(ISBLANK(A176),"",IF(COUNTIF('Beladung des Speichers'!$A$17:$A$300,'Ergebnis (aggregiert)'!A176)=0,"Fehler: Reiter 'Beladung des Speichers' wurde für diesen Speicher nicht ausgefüllt",IF(COUNTIF('Entladung des Speichers'!$A$17:$A$300,'Ergebnis (aggregiert)'!A176)=0,"Fehler: Reiter 'Entladung des Speichers' wurde für diesen Speicher nicht ausgefüllt",IF(COUNTIF(Füllstände!$A$17:$A$300,'Ergebnis (aggregiert)'!A176)=0,"Fehler: Reiter 'Füllstände' wurde für diesen Speicher nicht ausgefüllt","")))),"Fehler: nicht alle Datenblätter für diesen Speicher wurden vollständig befüllt")</f>
        <v/>
      </c>
    </row>
    <row r="177" spans="1:10" x14ac:dyDescent="0.2">
      <c r="A177" s="116" t="str">
        <f>IF(Stammdaten!A177="","",Stammdaten!A177)</f>
        <v/>
      </c>
      <c r="B177" s="116" t="str">
        <f>IF(A177="","",VLOOKUP(A177,Stammdaten!A177:H460,6,FALSE))</f>
        <v/>
      </c>
      <c r="C177" s="117" t="str">
        <f>IF(A177="","","Beladung aus dem Netz der "&amp;Stammdaten!$F$3)</f>
        <v/>
      </c>
      <c r="D177" s="117" t="str">
        <f t="shared" si="4"/>
        <v/>
      </c>
      <c r="E177" s="118" t="str">
        <f>IF(A177="","",SUMIFS('Ergebnis (detailliert)'!$H$17:$H$300,'Ergebnis (detailliert)'!$A$17:$A$300,'Ergebnis (aggregiert)'!$A177,'Ergebnis (detailliert)'!$B$17:$B$300,'Ergebnis (aggregiert)'!$C177))</f>
        <v/>
      </c>
      <c r="F177" s="119" t="str">
        <f>IF($A177="","",SUMIFS('Ergebnis (detailliert)'!$I$17:$I$300,'Ergebnis (detailliert)'!$A$17:$A$300,'Ergebnis (aggregiert)'!$A177,'Ergebnis (detailliert)'!$B$17:$B$300,'Ergebnis (aggregiert)'!$C177))</f>
        <v/>
      </c>
      <c r="G177" s="118" t="str">
        <f>IF($A177="","",SUMIFS('Ergebnis (detailliert)'!$M$17:$M$1001,'Ergebnis (detailliert)'!$A$17:$A$1001,'Ergebnis (aggregiert)'!$A177,'Ergebnis (detailliert)'!$B$17:$B$1001,'Ergebnis (aggregiert)'!$C177))</f>
        <v/>
      </c>
      <c r="H177" s="120" t="str">
        <f>IF($A177="","",SUMIFS('Ergebnis (detailliert)'!$P$17:$P$1001,'Ergebnis (detailliert)'!$A$17:$A$1001,'Ergebnis (aggregiert)'!$A177,'Ergebnis (detailliert)'!$B$17:$B$1001,'Ergebnis (aggregiert)'!$C177))</f>
        <v/>
      </c>
      <c r="I177" s="121" t="str">
        <f>IF($A177="","",SUMIFS('Ergebnis (detailliert)'!$S$17:$S$1001,'Ergebnis (detailliert)'!$A$17:$A$1001,'Ergebnis (aggregiert)'!$A177,'Ergebnis (detailliert)'!$B$17:$B$1001,'Ergebnis (aggregiert)'!$C177))</f>
        <v/>
      </c>
      <c r="J177" s="96" t="str">
        <f>IFERROR(IF(ISBLANK(A177),"",IF(COUNTIF('Beladung des Speichers'!$A$17:$A$300,'Ergebnis (aggregiert)'!A177)=0,"Fehler: Reiter 'Beladung des Speichers' wurde für diesen Speicher nicht ausgefüllt",IF(COUNTIF('Entladung des Speichers'!$A$17:$A$300,'Ergebnis (aggregiert)'!A177)=0,"Fehler: Reiter 'Entladung des Speichers' wurde für diesen Speicher nicht ausgefüllt",IF(COUNTIF(Füllstände!$A$17:$A$300,'Ergebnis (aggregiert)'!A177)=0,"Fehler: Reiter 'Füllstände' wurde für diesen Speicher nicht ausgefüllt","")))),"Fehler: nicht alle Datenblätter für diesen Speicher wurden vollständig befüllt")</f>
        <v/>
      </c>
    </row>
    <row r="178" spans="1:10" x14ac:dyDescent="0.2">
      <c r="A178" s="116" t="str">
        <f>IF(Stammdaten!A178="","",Stammdaten!A178)</f>
        <v/>
      </c>
      <c r="B178" s="116" t="str">
        <f>IF(A178="","",VLOOKUP(A178,Stammdaten!A178:H461,6,FALSE))</f>
        <v/>
      </c>
      <c r="C178" s="117" t="str">
        <f>IF(A178="","","Beladung aus dem Netz der "&amp;Stammdaten!$F$3)</f>
        <v/>
      </c>
      <c r="D178" s="117" t="str">
        <f t="shared" si="4"/>
        <v/>
      </c>
      <c r="E178" s="118" t="str">
        <f>IF(A178="","",SUMIFS('Ergebnis (detailliert)'!$H$17:$H$300,'Ergebnis (detailliert)'!$A$17:$A$300,'Ergebnis (aggregiert)'!$A178,'Ergebnis (detailliert)'!$B$17:$B$300,'Ergebnis (aggregiert)'!$C178))</f>
        <v/>
      </c>
      <c r="F178" s="119" t="str">
        <f>IF($A178="","",SUMIFS('Ergebnis (detailliert)'!$I$17:$I$300,'Ergebnis (detailliert)'!$A$17:$A$300,'Ergebnis (aggregiert)'!$A178,'Ergebnis (detailliert)'!$B$17:$B$300,'Ergebnis (aggregiert)'!$C178))</f>
        <v/>
      </c>
      <c r="G178" s="118" t="str">
        <f>IF($A178="","",SUMIFS('Ergebnis (detailliert)'!$M$17:$M$1001,'Ergebnis (detailliert)'!$A$17:$A$1001,'Ergebnis (aggregiert)'!$A178,'Ergebnis (detailliert)'!$B$17:$B$1001,'Ergebnis (aggregiert)'!$C178))</f>
        <v/>
      </c>
      <c r="H178" s="120" t="str">
        <f>IF($A178="","",SUMIFS('Ergebnis (detailliert)'!$P$17:$P$1001,'Ergebnis (detailliert)'!$A$17:$A$1001,'Ergebnis (aggregiert)'!$A178,'Ergebnis (detailliert)'!$B$17:$B$1001,'Ergebnis (aggregiert)'!$C178))</f>
        <v/>
      </c>
      <c r="I178" s="121" t="str">
        <f>IF($A178="","",SUMIFS('Ergebnis (detailliert)'!$S$17:$S$1001,'Ergebnis (detailliert)'!$A$17:$A$1001,'Ergebnis (aggregiert)'!$A178,'Ergebnis (detailliert)'!$B$17:$B$1001,'Ergebnis (aggregiert)'!$C178))</f>
        <v/>
      </c>
      <c r="J178" s="96" t="str">
        <f>IFERROR(IF(ISBLANK(A178),"",IF(COUNTIF('Beladung des Speichers'!$A$17:$A$300,'Ergebnis (aggregiert)'!A178)=0,"Fehler: Reiter 'Beladung des Speichers' wurde für diesen Speicher nicht ausgefüllt",IF(COUNTIF('Entladung des Speichers'!$A$17:$A$300,'Ergebnis (aggregiert)'!A178)=0,"Fehler: Reiter 'Entladung des Speichers' wurde für diesen Speicher nicht ausgefüllt",IF(COUNTIF(Füllstände!$A$17:$A$300,'Ergebnis (aggregiert)'!A178)=0,"Fehler: Reiter 'Füllstände' wurde für diesen Speicher nicht ausgefüllt","")))),"Fehler: nicht alle Datenblätter für diesen Speicher wurden vollständig befüllt")</f>
        <v/>
      </c>
    </row>
    <row r="179" spans="1:10" x14ac:dyDescent="0.2">
      <c r="A179" s="116" t="str">
        <f>IF(Stammdaten!A179="","",Stammdaten!A179)</f>
        <v/>
      </c>
      <c r="B179" s="116" t="str">
        <f>IF(A179="","",VLOOKUP(A179,Stammdaten!A179:H462,6,FALSE))</f>
        <v/>
      </c>
      <c r="C179" s="117" t="str">
        <f>IF(A179="","","Beladung aus dem Netz der "&amp;Stammdaten!$F$3)</f>
        <v/>
      </c>
      <c r="D179" s="117" t="str">
        <f t="shared" si="4"/>
        <v/>
      </c>
      <c r="E179" s="118" t="str">
        <f>IF(A179="","",SUMIFS('Ergebnis (detailliert)'!$H$17:$H$300,'Ergebnis (detailliert)'!$A$17:$A$300,'Ergebnis (aggregiert)'!$A179,'Ergebnis (detailliert)'!$B$17:$B$300,'Ergebnis (aggregiert)'!$C179))</f>
        <v/>
      </c>
      <c r="F179" s="119" t="str">
        <f>IF($A179="","",SUMIFS('Ergebnis (detailliert)'!$I$17:$I$300,'Ergebnis (detailliert)'!$A$17:$A$300,'Ergebnis (aggregiert)'!$A179,'Ergebnis (detailliert)'!$B$17:$B$300,'Ergebnis (aggregiert)'!$C179))</f>
        <v/>
      </c>
      <c r="G179" s="118" t="str">
        <f>IF($A179="","",SUMIFS('Ergebnis (detailliert)'!$M$17:$M$1001,'Ergebnis (detailliert)'!$A$17:$A$1001,'Ergebnis (aggregiert)'!$A179,'Ergebnis (detailliert)'!$B$17:$B$1001,'Ergebnis (aggregiert)'!$C179))</f>
        <v/>
      </c>
      <c r="H179" s="120" t="str">
        <f>IF($A179="","",SUMIFS('Ergebnis (detailliert)'!$P$17:$P$1001,'Ergebnis (detailliert)'!$A$17:$A$1001,'Ergebnis (aggregiert)'!$A179,'Ergebnis (detailliert)'!$B$17:$B$1001,'Ergebnis (aggregiert)'!$C179))</f>
        <v/>
      </c>
      <c r="I179" s="121" t="str">
        <f>IF($A179="","",SUMIFS('Ergebnis (detailliert)'!$S$17:$S$1001,'Ergebnis (detailliert)'!$A$17:$A$1001,'Ergebnis (aggregiert)'!$A179,'Ergebnis (detailliert)'!$B$17:$B$1001,'Ergebnis (aggregiert)'!$C179))</f>
        <v/>
      </c>
      <c r="J179" s="96" t="str">
        <f>IFERROR(IF(ISBLANK(A179),"",IF(COUNTIF('Beladung des Speichers'!$A$17:$A$300,'Ergebnis (aggregiert)'!A179)=0,"Fehler: Reiter 'Beladung des Speichers' wurde für diesen Speicher nicht ausgefüllt",IF(COUNTIF('Entladung des Speichers'!$A$17:$A$300,'Ergebnis (aggregiert)'!A179)=0,"Fehler: Reiter 'Entladung des Speichers' wurde für diesen Speicher nicht ausgefüllt",IF(COUNTIF(Füllstände!$A$17:$A$300,'Ergebnis (aggregiert)'!A179)=0,"Fehler: Reiter 'Füllstände' wurde für diesen Speicher nicht ausgefüllt","")))),"Fehler: nicht alle Datenblätter für diesen Speicher wurden vollständig befüllt")</f>
        <v/>
      </c>
    </row>
    <row r="180" spans="1:10" x14ac:dyDescent="0.2">
      <c r="A180" s="116" t="str">
        <f>IF(Stammdaten!A180="","",Stammdaten!A180)</f>
        <v/>
      </c>
      <c r="B180" s="116" t="str">
        <f>IF(A180="","",VLOOKUP(A180,Stammdaten!A180:H463,6,FALSE))</f>
        <v/>
      </c>
      <c r="C180" s="117" t="str">
        <f>IF(A180="","","Beladung aus dem Netz der "&amp;Stammdaten!$F$3)</f>
        <v/>
      </c>
      <c r="D180" s="117" t="str">
        <f t="shared" si="4"/>
        <v/>
      </c>
      <c r="E180" s="118" t="str">
        <f>IF(A180="","",SUMIFS('Ergebnis (detailliert)'!$H$17:$H$300,'Ergebnis (detailliert)'!$A$17:$A$300,'Ergebnis (aggregiert)'!$A180,'Ergebnis (detailliert)'!$B$17:$B$300,'Ergebnis (aggregiert)'!$C180))</f>
        <v/>
      </c>
      <c r="F180" s="119" t="str">
        <f>IF($A180="","",SUMIFS('Ergebnis (detailliert)'!$I$17:$I$300,'Ergebnis (detailliert)'!$A$17:$A$300,'Ergebnis (aggregiert)'!$A180,'Ergebnis (detailliert)'!$B$17:$B$300,'Ergebnis (aggregiert)'!$C180))</f>
        <v/>
      </c>
      <c r="G180" s="118" t="str">
        <f>IF($A180="","",SUMIFS('Ergebnis (detailliert)'!$M$17:$M$1001,'Ergebnis (detailliert)'!$A$17:$A$1001,'Ergebnis (aggregiert)'!$A180,'Ergebnis (detailliert)'!$B$17:$B$1001,'Ergebnis (aggregiert)'!$C180))</f>
        <v/>
      </c>
      <c r="H180" s="120" t="str">
        <f>IF($A180="","",SUMIFS('Ergebnis (detailliert)'!$P$17:$P$1001,'Ergebnis (detailliert)'!$A$17:$A$1001,'Ergebnis (aggregiert)'!$A180,'Ergebnis (detailliert)'!$B$17:$B$1001,'Ergebnis (aggregiert)'!$C180))</f>
        <v/>
      </c>
      <c r="I180" s="121" t="str">
        <f>IF($A180="","",SUMIFS('Ergebnis (detailliert)'!$S$17:$S$1001,'Ergebnis (detailliert)'!$A$17:$A$1001,'Ergebnis (aggregiert)'!$A180,'Ergebnis (detailliert)'!$B$17:$B$1001,'Ergebnis (aggregiert)'!$C180))</f>
        <v/>
      </c>
      <c r="J180" s="96" t="str">
        <f>IFERROR(IF(ISBLANK(A180),"",IF(COUNTIF('Beladung des Speichers'!$A$17:$A$300,'Ergebnis (aggregiert)'!A180)=0,"Fehler: Reiter 'Beladung des Speichers' wurde für diesen Speicher nicht ausgefüllt",IF(COUNTIF('Entladung des Speichers'!$A$17:$A$300,'Ergebnis (aggregiert)'!A180)=0,"Fehler: Reiter 'Entladung des Speichers' wurde für diesen Speicher nicht ausgefüllt",IF(COUNTIF(Füllstände!$A$17:$A$300,'Ergebnis (aggregiert)'!A180)=0,"Fehler: Reiter 'Füllstände' wurde für diesen Speicher nicht ausgefüllt","")))),"Fehler: nicht alle Datenblätter für diesen Speicher wurden vollständig befüllt")</f>
        <v/>
      </c>
    </row>
    <row r="181" spans="1:10" x14ac:dyDescent="0.2">
      <c r="A181" s="116" t="str">
        <f>IF(Stammdaten!A181="","",Stammdaten!A181)</f>
        <v/>
      </c>
      <c r="B181" s="116" t="str">
        <f>IF(A181="","",VLOOKUP(A181,Stammdaten!A181:H464,6,FALSE))</f>
        <v/>
      </c>
      <c r="C181" s="117" t="str">
        <f>IF(A181="","","Beladung aus dem Netz der "&amp;Stammdaten!$F$3)</f>
        <v/>
      </c>
      <c r="D181" s="117" t="str">
        <f t="shared" si="4"/>
        <v/>
      </c>
      <c r="E181" s="118" t="str">
        <f>IF(A181="","",SUMIFS('Ergebnis (detailliert)'!$H$17:$H$300,'Ergebnis (detailliert)'!$A$17:$A$300,'Ergebnis (aggregiert)'!$A181,'Ergebnis (detailliert)'!$B$17:$B$300,'Ergebnis (aggregiert)'!$C181))</f>
        <v/>
      </c>
      <c r="F181" s="119" t="str">
        <f>IF($A181="","",SUMIFS('Ergebnis (detailliert)'!$I$17:$I$300,'Ergebnis (detailliert)'!$A$17:$A$300,'Ergebnis (aggregiert)'!$A181,'Ergebnis (detailliert)'!$B$17:$B$300,'Ergebnis (aggregiert)'!$C181))</f>
        <v/>
      </c>
      <c r="G181" s="118" t="str">
        <f>IF($A181="","",SUMIFS('Ergebnis (detailliert)'!$M$17:$M$1001,'Ergebnis (detailliert)'!$A$17:$A$1001,'Ergebnis (aggregiert)'!$A181,'Ergebnis (detailliert)'!$B$17:$B$1001,'Ergebnis (aggregiert)'!$C181))</f>
        <v/>
      </c>
      <c r="H181" s="120" t="str">
        <f>IF($A181="","",SUMIFS('Ergebnis (detailliert)'!$P$17:$P$1001,'Ergebnis (detailliert)'!$A$17:$A$1001,'Ergebnis (aggregiert)'!$A181,'Ergebnis (detailliert)'!$B$17:$B$1001,'Ergebnis (aggregiert)'!$C181))</f>
        <v/>
      </c>
      <c r="I181" s="121" t="str">
        <f>IF($A181="","",SUMIFS('Ergebnis (detailliert)'!$S$17:$S$1001,'Ergebnis (detailliert)'!$A$17:$A$1001,'Ergebnis (aggregiert)'!$A181,'Ergebnis (detailliert)'!$B$17:$B$1001,'Ergebnis (aggregiert)'!$C181))</f>
        <v/>
      </c>
      <c r="J181" s="96" t="str">
        <f>IFERROR(IF(ISBLANK(A181),"",IF(COUNTIF('Beladung des Speichers'!$A$17:$A$300,'Ergebnis (aggregiert)'!A181)=0,"Fehler: Reiter 'Beladung des Speichers' wurde für diesen Speicher nicht ausgefüllt",IF(COUNTIF('Entladung des Speichers'!$A$17:$A$300,'Ergebnis (aggregiert)'!A181)=0,"Fehler: Reiter 'Entladung des Speichers' wurde für diesen Speicher nicht ausgefüllt",IF(COUNTIF(Füllstände!$A$17:$A$300,'Ergebnis (aggregiert)'!A181)=0,"Fehler: Reiter 'Füllstände' wurde für diesen Speicher nicht ausgefüllt","")))),"Fehler: nicht alle Datenblätter für diesen Speicher wurden vollständig befüllt")</f>
        <v/>
      </c>
    </row>
    <row r="182" spans="1:10" x14ac:dyDescent="0.2">
      <c r="A182" s="116" t="str">
        <f>IF(Stammdaten!A182="","",Stammdaten!A182)</f>
        <v/>
      </c>
      <c r="B182" s="116" t="str">
        <f>IF(A182="","",VLOOKUP(A182,Stammdaten!A182:H465,6,FALSE))</f>
        <v/>
      </c>
      <c r="C182" s="117" t="str">
        <f>IF(A182="","","Beladung aus dem Netz der "&amp;Stammdaten!$F$3)</f>
        <v/>
      </c>
      <c r="D182" s="117" t="str">
        <f t="shared" si="4"/>
        <v/>
      </c>
      <c r="E182" s="118" t="str">
        <f>IF(A182="","",SUMIFS('Ergebnis (detailliert)'!$H$17:$H$300,'Ergebnis (detailliert)'!$A$17:$A$300,'Ergebnis (aggregiert)'!$A182,'Ergebnis (detailliert)'!$B$17:$B$300,'Ergebnis (aggregiert)'!$C182))</f>
        <v/>
      </c>
      <c r="F182" s="119" t="str">
        <f>IF($A182="","",SUMIFS('Ergebnis (detailliert)'!$I$17:$I$300,'Ergebnis (detailliert)'!$A$17:$A$300,'Ergebnis (aggregiert)'!$A182,'Ergebnis (detailliert)'!$B$17:$B$300,'Ergebnis (aggregiert)'!$C182))</f>
        <v/>
      </c>
      <c r="G182" s="118" t="str">
        <f>IF($A182="","",SUMIFS('Ergebnis (detailliert)'!$M$17:$M$1001,'Ergebnis (detailliert)'!$A$17:$A$1001,'Ergebnis (aggregiert)'!$A182,'Ergebnis (detailliert)'!$B$17:$B$1001,'Ergebnis (aggregiert)'!$C182))</f>
        <v/>
      </c>
      <c r="H182" s="120" t="str">
        <f>IF($A182="","",SUMIFS('Ergebnis (detailliert)'!$P$17:$P$1001,'Ergebnis (detailliert)'!$A$17:$A$1001,'Ergebnis (aggregiert)'!$A182,'Ergebnis (detailliert)'!$B$17:$B$1001,'Ergebnis (aggregiert)'!$C182))</f>
        <v/>
      </c>
      <c r="I182" s="121" t="str">
        <f>IF($A182="","",SUMIFS('Ergebnis (detailliert)'!$S$17:$S$1001,'Ergebnis (detailliert)'!$A$17:$A$1001,'Ergebnis (aggregiert)'!$A182,'Ergebnis (detailliert)'!$B$17:$B$1001,'Ergebnis (aggregiert)'!$C182))</f>
        <v/>
      </c>
      <c r="J182" s="96" t="str">
        <f>IFERROR(IF(ISBLANK(A182),"",IF(COUNTIF('Beladung des Speichers'!$A$17:$A$300,'Ergebnis (aggregiert)'!A182)=0,"Fehler: Reiter 'Beladung des Speichers' wurde für diesen Speicher nicht ausgefüllt",IF(COUNTIF('Entladung des Speichers'!$A$17:$A$300,'Ergebnis (aggregiert)'!A182)=0,"Fehler: Reiter 'Entladung des Speichers' wurde für diesen Speicher nicht ausgefüllt",IF(COUNTIF(Füllstände!$A$17:$A$300,'Ergebnis (aggregiert)'!A182)=0,"Fehler: Reiter 'Füllstände' wurde für diesen Speicher nicht ausgefüllt","")))),"Fehler: nicht alle Datenblätter für diesen Speicher wurden vollständig befüllt")</f>
        <v/>
      </c>
    </row>
    <row r="183" spans="1:10" x14ac:dyDescent="0.2">
      <c r="A183" s="116" t="str">
        <f>IF(Stammdaten!A183="","",Stammdaten!A183)</f>
        <v/>
      </c>
      <c r="B183" s="116" t="str">
        <f>IF(A183="","",VLOOKUP(A183,Stammdaten!A183:H466,6,FALSE))</f>
        <v/>
      </c>
      <c r="C183" s="117" t="str">
        <f>IF(A183="","","Beladung aus dem Netz der "&amp;Stammdaten!$F$3)</f>
        <v/>
      </c>
      <c r="D183" s="117" t="str">
        <f t="shared" si="4"/>
        <v/>
      </c>
      <c r="E183" s="118" t="str">
        <f>IF(A183="","",SUMIFS('Ergebnis (detailliert)'!$H$17:$H$300,'Ergebnis (detailliert)'!$A$17:$A$300,'Ergebnis (aggregiert)'!$A183,'Ergebnis (detailliert)'!$B$17:$B$300,'Ergebnis (aggregiert)'!$C183))</f>
        <v/>
      </c>
      <c r="F183" s="119" t="str">
        <f>IF($A183="","",SUMIFS('Ergebnis (detailliert)'!$I$17:$I$300,'Ergebnis (detailliert)'!$A$17:$A$300,'Ergebnis (aggregiert)'!$A183,'Ergebnis (detailliert)'!$B$17:$B$300,'Ergebnis (aggregiert)'!$C183))</f>
        <v/>
      </c>
      <c r="G183" s="118" t="str">
        <f>IF($A183="","",SUMIFS('Ergebnis (detailliert)'!$M$17:$M$1001,'Ergebnis (detailliert)'!$A$17:$A$1001,'Ergebnis (aggregiert)'!$A183,'Ergebnis (detailliert)'!$B$17:$B$1001,'Ergebnis (aggregiert)'!$C183))</f>
        <v/>
      </c>
      <c r="H183" s="120" t="str">
        <f>IF($A183="","",SUMIFS('Ergebnis (detailliert)'!$P$17:$P$1001,'Ergebnis (detailliert)'!$A$17:$A$1001,'Ergebnis (aggregiert)'!$A183,'Ergebnis (detailliert)'!$B$17:$B$1001,'Ergebnis (aggregiert)'!$C183))</f>
        <v/>
      </c>
      <c r="I183" s="121" t="str">
        <f>IF($A183="","",SUMIFS('Ergebnis (detailliert)'!$S$17:$S$1001,'Ergebnis (detailliert)'!$A$17:$A$1001,'Ergebnis (aggregiert)'!$A183,'Ergebnis (detailliert)'!$B$17:$B$1001,'Ergebnis (aggregiert)'!$C183))</f>
        <v/>
      </c>
      <c r="J183" s="96" t="str">
        <f>IFERROR(IF(ISBLANK(A183),"",IF(COUNTIF('Beladung des Speichers'!$A$17:$A$300,'Ergebnis (aggregiert)'!A183)=0,"Fehler: Reiter 'Beladung des Speichers' wurde für diesen Speicher nicht ausgefüllt",IF(COUNTIF('Entladung des Speichers'!$A$17:$A$300,'Ergebnis (aggregiert)'!A183)=0,"Fehler: Reiter 'Entladung des Speichers' wurde für diesen Speicher nicht ausgefüllt",IF(COUNTIF(Füllstände!$A$17:$A$300,'Ergebnis (aggregiert)'!A183)=0,"Fehler: Reiter 'Füllstände' wurde für diesen Speicher nicht ausgefüllt","")))),"Fehler: nicht alle Datenblätter für diesen Speicher wurden vollständig befüllt")</f>
        <v/>
      </c>
    </row>
    <row r="184" spans="1:10" x14ac:dyDescent="0.2">
      <c r="A184" s="116" t="str">
        <f>IF(Stammdaten!A184="","",Stammdaten!A184)</f>
        <v/>
      </c>
      <c r="B184" s="116" t="str">
        <f>IF(A184="","",VLOOKUP(A184,Stammdaten!A184:H467,6,FALSE))</f>
        <v/>
      </c>
      <c r="C184" s="117" t="str">
        <f>IF(A184="","","Beladung aus dem Netz der "&amp;Stammdaten!$F$3)</f>
        <v/>
      </c>
      <c r="D184" s="117" t="str">
        <f t="shared" si="4"/>
        <v/>
      </c>
      <c r="E184" s="118" t="str">
        <f>IF(A184="","",SUMIFS('Ergebnis (detailliert)'!$H$17:$H$300,'Ergebnis (detailliert)'!$A$17:$A$300,'Ergebnis (aggregiert)'!$A184,'Ergebnis (detailliert)'!$B$17:$B$300,'Ergebnis (aggregiert)'!$C184))</f>
        <v/>
      </c>
      <c r="F184" s="119" t="str">
        <f>IF($A184="","",SUMIFS('Ergebnis (detailliert)'!$I$17:$I$300,'Ergebnis (detailliert)'!$A$17:$A$300,'Ergebnis (aggregiert)'!$A184,'Ergebnis (detailliert)'!$B$17:$B$300,'Ergebnis (aggregiert)'!$C184))</f>
        <v/>
      </c>
      <c r="G184" s="118" t="str">
        <f>IF($A184="","",SUMIFS('Ergebnis (detailliert)'!$M$17:$M$1001,'Ergebnis (detailliert)'!$A$17:$A$1001,'Ergebnis (aggregiert)'!$A184,'Ergebnis (detailliert)'!$B$17:$B$1001,'Ergebnis (aggregiert)'!$C184))</f>
        <v/>
      </c>
      <c r="H184" s="120" t="str">
        <f>IF($A184="","",SUMIFS('Ergebnis (detailliert)'!$P$17:$P$1001,'Ergebnis (detailliert)'!$A$17:$A$1001,'Ergebnis (aggregiert)'!$A184,'Ergebnis (detailliert)'!$B$17:$B$1001,'Ergebnis (aggregiert)'!$C184))</f>
        <v/>
      </c>
      <c r="I184" s="121" t="str">
        <f>IF($A184="","",SUMIFS('Ergebnis (detailliert)'!$S$17:$S$1001,'Ergebnis (detailliert)'!$A$17:$A$1001,'Ergebnis (aggregiert)'!$A184,'Ergebnis (detailliert)'!$B$17:$B$1001,'Ergebnis (aggregiert)'!$C184))</f>
        <v/>
      </c>
      <c r="J184" s="96" t="str">
        <f>IFERROR(IF(ISBLANK(A184),"",IF(COUNTIF('Beladung des Speichers'!$A$17:$A$300,'Ergebnis (aggregiert)'!A184)=0,"Fehler: Reiter 'Beladung des Speichers' wurde für diesen Speicher nicht ausgefüllt",IF(COUNTIF('Entladung des Speichers'!$A$17:$A$300,'Ergebnis (aggregiert)'!A184)=0,"Fehler: Reiter 'Entladung des Speichers' wurde für diesen Speicher nicht ausgefüllt",IF(COUNTIF(Füllstände!$A$17:$A$300,'Ergebnis (aggregiert)'!A184)=0,"Fehler: Reiter 'Füllstände' wurde für diesen Speicher nicht ausgefüllt","")))),"Fehler: nicht alle Datenblätter für diesen Speicher wurden vollständig befüllt")</f>
        <v/>
      </c>
    </row>
    <row r="185" spans="1:10" x14ac:dyDescent="0.2">
      <c r="A185" s="116" t="str">
        <f>IF(Stammdaten!A185="","",Stammdaten!A185)</f>
        <v/>
      </c>
      <c r="B185" s="116" t="str">
        <f>IF(A185="","",VLOOKUP(A185,Stammdaten!A185:H468,6,FALSE))</f>
        <v/>
      </c>
      <c r="C185" s="117" t="str">
        <f>IF(A185="","","Beladung aus dem Netz der "&amp;Stammdaten!$F$3)</f>
        <v/>
      </c>
      <c r="D185" s="117" t="str">
        <f t="shared" si="4"/>
        <v/>
      </c>
      <c r="E185" s="118" t="str">
        <f>IF(A185="","",SUMIFS('Ergebnis (detailliert)'!$H$17:$H$300,'Ergebnis (detailliert)'!$A$17:$A$300,'Ergebnis (aggregiert)'!$A185,'Ergebnis (detailliert)'!$B$17:$B$300,'Ergebnis (aggregiert)'!$C185))</f>
        <v/>
      </c>
      <c r="F185" s="119" t="str">
        <f>IF($A185="","",SUMIFS('Ergebnis (detailliert)'!$I$17:$I$300,'Ergebnis (detailliert)'!$A$17:$A$300,'Ergebnis (aggregiert)'!$A185,'Ergebnis (detailliert)'!$B$17:$B$300,'Ergebnis (aggregiert)'!$C185))</f>
        <v/>
      </c>
      <c r="G185" s="118" t="str">
        <f>IF($A185="","",SUMIFS('Ergebnis (detailliert)'!$M$17:$M$1001,'Ergebnis (detailliert)'!$A$17:$A$1001,'Ergebnis (aggregiert)'!$A185,'Ergebnis (detailliert)'!$B$17:$B$1001,'Ergebnis (aggregiert)'!$C185))</f>
        <v/>
      </c>
      <c r="H185" s="120" t="str">
        <f>IF($A185="","",SUMIFS('Ergebnis (detailliert)'!$P$17:$P$1001,'Ergebnis (detailliert)'!$A$17:$A$1001,'Ergebnis (aggregiert)'!$A185,'Ergebnis (detailliert)'!$B$17:$B$1001,'Ergebnis (aggregiert)'!$C185))</f>
        <v/>
      </c>
      <c r="I185" s="121" t="str">
        <f>IF($A185="","",SUMIFS('Ergebnis (detailliert)'!$S$17:$S$1001,'Ergebnis (detailliert)'!$A$17:$A$1001,'Ergebnis (aggregiert)'!$A185,'Ergebnis (detailliert)'!$B$17:$B$1001,'Ergebnis (aggregiert)'!$C185))</f>
        <v/>
      </c>
      <c r="J185" s="96" t="str">
        <f>IFERROR(IF(ISBLANK(A185),"",IF(COUNTIF('Beladung des Speichers'!$A$17:$A$300,'Ergebnis (aggregiert)'!A185)=0,"Fehler: Reiter 'Beladung des Speichers' wurde für diesen Speicher nicht ausgefüllt",IF(COUNTIF('Entladung des Speichers'!$A$17:$A$300,'Ergebnis (aggregiert)'!A185)=0,"Fehler: Reiter 'Entladung des Speichers' wurde für diesen Speicher nicht ausgefüllt",IF(COUNTIF(Füllstände!$A$17:$A$300,'Ergebnis (aggregiert)'!A185)=0,"Fehler: Reiter 'Füllstände' wurde für diesen Speicher nicht ausgefüllt","")))),"Fehler: nicht alle Datenblätter für diesen Speicher wurden vollständig befüllt")</f>
        <v/>
      </c>
    </row>
    <row r="186" spans="1:10" x14ac:dyDescent="0.2">
      <c r="A186" s="116" t="str">
        <f>IF(Stammdaten!A186="","",Stammdaten!A186)</f>
        <v/>
      </c>
      <c r="B186" s="116" t="str">
        <f>IF(A186="","",VLOOKUP(A186,Stammdaten!A186:H469,6,FALSE))</f>
        <v/>
      </c>
      <c r="C186" s="117" t="str">
        <f>IF(A186="","","Beladung aus dem Netz der "&amp;Stammdaten!$F$3)</f>
        <v/>
      </c>
      <c r="D186" s="117" t="str">
        <f t="shared" si="4"/>
        <v/>
      </c>
      <c r="E186" s="118" t="str">
        <f>IF(A186="","",SUMIFS('Ergebnis (detailliert)'!$H$17:$H$300,'Ergebnis (detailliert)'!$A$17:$A$300,'Ergebnis (aggregiert)'!$A186,'Ergebnis (detailliert)'!$B$17:$B$300,'Ergebnis (aggregiert)'!$C186))</f>
        <v/>
      </c>
      <c r="F186" s="119" t="str">
        <f>IF($A186="","",SUMIFS('Ergebnis (detailliert)'!$I$17:$I$300,'Ergebnis (detailliert)'!$A$17:$A$300,'Ergebnis (aggregiert)'!$A186,'Ergebnis (detailliert)'!$B$17:$B$300,'Ergebnis (aggregiert)'!$C186))</f>
        <v/>
      </c>
      <c r="G186" s="118" t="str">
        <f>IF($A186="","",SUMIFS('Ergebnis (detailliert)'!$M$17:$M$1001,'Ergebnis (detailliert)'!$A$17:$A$1001,'Ergebnis (aggregiert)'!$A186,'Ergebnis (detailliert)'!$B$17:$B$1001,'Ergebnis (aggregiert)'!$C186))</f>
        <v/>
      </c>
      <c r="H186" s="120" t="str">
        <f>IF($A186="","",SUMIFS('Ergebnis (detailliert)'!$P$17:$P$1001,'Ergebnis (detailliert)'!$A$17:$A$1001,'Ergebnis (aggregiert)'!$A186,'Ergebnis (detailliert)'!$B$17:$B$1001,'Ergebnis (aggregiert)'!$C186))</f>
        <v/>
      </c>
      <c r="I186" s="121" t="str">
        <f>IF($A186="","",SUMIFS('Ergebnis (detailliert)'!$S$17:$S$1001,'Ergebnis (detailliert)'!$A$17:$A$1001,'Ergebnis (aggregiert)'!$A186,'Ergebnis (detailliert)'!$B$17:$B$1001,'Ergebnis (aggregiert)'!$C186))</f>
        <v/>
      </c>
      <c r="J186" s="96" t="str">
        <f>IFERROR(IF(ISBLANK(A186),"",IF(COUNTIF('Beladung des Speichers'!$A$17:$A$300,'Ergebnis (aggregiert)'!A186)=0,"Fehler: Reiter 'Beladung des Speichers' wurde für diesen Speicher nicht ausgefüllt",IF(COUNTIF('Entladung des Speichers'!$A$17:$A$300,'Ergebnis (aggregiert)'!A186)=0,"Fehler: Reiter 'Entladung des Speichers' wurde für diesen Speicher nicht ausgefüllt",IF(COUNTIF(Füllstände!$A$17:$A$300,'Ergebnis (aggregiert)'!A186)=0,"Fehler: Reiter 'Füllstände' wurde für diesen Speicher nicht ausgefüllt","")))),"Fehler: nicht alle Datenblätter für diesen Speicher wurden vollständig befüllt")</f>
        <v/>
      </c>
    </row>
    <row r="187" spans="1:10" x14ac:dyDescent="0.2">
      <c r="A187" s="116" t="str">
        <f>IF(Stammdaten!A187="","",Stammdaten!A187)</f>
        <v/>
      </c>
      <c r="B187" s="116" t="str">
        <f>IF(A187="","",VLOOKUP(A187,Stammdaten!A187:H470,6,FALSE))</f>
        <v/>
      </c>
      <c r="C187" s="117" t="str">
        <f>IF(A187="","","Beladung aus dem Netz der "&amp;Stammdaten!$F$3)</f>
        <v/>
      </c>
      <c r="D187" s="117" t="str">
        <f t="shared" si="4"/>
        <v/>
      </c>
      <c r="E187" s="118" t="str">
        <f>IF(A187="","",SUMIFS('Ergebnis (detailliert)'!$H$17:$H$300,'Ergebnis (detailliert)'!$A$17:$A$300,'Ergebnis (aggregiert)'!$A187,'Ergebnis (detailliert)'!$B$17:$B$300,'Ergebnis (aggregiert)'!$C187))</f>
        <v/>
      </c>
      <c r="F187" s="119" t="str">
        <f>IF($A187="","",SUMIFS('Ergebnis (detailliert)'!$I$17:$I$300,'Ergebnis (detailliert)'!$A$17:$A$300,'Ergebnis (aggregiert)'!$A187,'Ergebnis (detailliert)'!$B$17:$B$300,'Ergebnis (aggregiert)'!$C187))</f>
        <v/>
      </c>
      <c r="G187" s="118" t="str">
        <f>IF($A187="","",SUMIFS('Ergebnis (detailliert)'!$M$17:$M$1001,'Ergebnis (detailliert)'!$A$17:$A$1001,'Ergebnis (aggregiert)'!$A187,'Ergebnis (detailliert)'!$B$17:$B$1001,'Ergebnis (aggregiert)'!$C187))</f>
        <v/>
      </c>
      <c r="H187" s="120" t="str">
        <f>IF($A187="","",SUMIFS('Ergebnis (detailliert)'!$P$17:$P$1001,'Ergebnis (detailliert)'!$A$17:$A$1001,'Ergebnis (aggregiert)'!$A187,'Ergebnis (detailliert)'!$B$17:$B$1001,'Ergebnis (aggregiert)'!$C187))</f>
        <v/>
      </c>
      <c r="I187" s="121" t="str">
        <f>IF($A187="","",SUMIFS('Ergebnis (detailliert)'!$S$17:$S$1001,'Ergebnis (detailliert)'!$A$17:$A$1001,'Ergebnis (aggregiert)'!$A187,'Ergebnis (detailliert)'!$B$17:$B$1001,'Ergebnis (aggregiert)'!$C187))</f>
        <v/>
      </c>
      <c r="J187" s="96" t="str">
        <f>IFERROR(IF(ISBLANK(A187),"",IF(COUNTIF('Beladung des Speichers'!$A$17:$A$300,'Ergebnis (aggregiert)'!A187)=0,"Fehler: Reiter 'Beladung des Speichers' wurde für diesen Speicher nicht ausgefüllt",IF(COUNTIF('Entladung des Speichers'!$A$17:$A$300,'Ergebnis (aggregiert)'!A187)=0,"Fehler: Reiter 'Entladung des Speichers' wurde für diesen Speicher nicht ausgefüllt",IF(COUNTIF(Füllstände!$A$17:$A$300,'Ergebnis (aggregiert)'!A187)=0,"Fehler: Reiter 'Füllstände' wurde für diesen Speicher nicht ausgefüllt","")))),"Fehler: nicht alle Datenblätter für diesen Speicher wurden vollständig befüllt")</f>
        <v/>
      </c>
    </row>
    <row r="188" spans="1:10" x14ac:dyDescent="0.2">
      <c r="A188" s="116" t="str">
        <f>IF(Stammdaten!A188="","",Stammdaten!A188)</f>
        <v/>
      </c>
      <c r="B188" s="116" t="str">
        <f>IF(A188="","",VLOOKUP(A188,Stammdaten!A188:H471,6,FALSE))</f>
        <v/>
      </c>
      <c r="C188" s="117" t="str">
        <f>IF(A188="","","Beladung aus dem Netz der "&amp;Stammdaten!$F$3)</f>
        <v/>
      </c>
      <c r="D188" s="117" t="str">
        <f t="shared" si="4"/>
        <v/>
      </c>
      <c r="E188" s="118" t="str">
        <f>IF(A188="","",SUMIFS('Ergebnis (detailliert)'!$H$17:$H$300,'Ergebnis (detailliert)'!$A$17:$A$300,'Ergebnis (aggregiert)'!$A188,'Ergebnis (detailliert)'!$B$17:$B$300,'Ergebnis (aggregiert)'!$C188))</f>
        <v/>
      </c>
      <c r="F188" s="119" t="str">
        <f>IF($A188="","",SUMIFS('Ergebnis (detailliert)'!$I$17:$I$300,'Ergebnis (detailliert)'!$A$17:$A$300,'Ergebnis (aggregiert)'!$A188,'Ergebnis (detailliert)'!$B$17:$B$300,'Ergebnis (aggregiert)'!$C188))</f>
        <v/>
      </c>
      <c r="G188" s="118" t="str">
        <f>IF($A188="","",SUMIFS('Ergebnis (detailliert)'!$M$17:$M$1001,'Ergebnis (detailliert)'!$A$17:$A$1001,'Ergebnis (aggregiert)'!$A188,'Ergebnis (detailliert)'!$B$17:$B$1001,'Ergebnis (aggregiert)'!$C188))</f>
        <v/>
      </c>
      <c r="H188" s="120" t="str">
        <f>IF($A188="","",SUMIFS('Ergebnis (detailliert)'!$P$17:$P$1001,'Ergebnis (detailliert)'!$A$17:$A$1001,'Ergebnis (aggregiert)'!$A188,'Ergebnis (detailliert)'!$B$17:$B$1001,'Ergebnis (aggregiert)'!$C188))</f>
        <v/>
      </c>
      <c r="I188" s="121" t="str">
        <f>IF($A188="","",SUMIFS('Ergebnis (detailliert)'!$S$17:$S$1001,'Ergebnis (detailliert)'!$A$17:$A$1001,'Ergebnis (aggregiert)'!$A188,'Ergebnis (detailliert)'!$B$17:$B$1001,'Ergebnis (aggregiert)'!$C188))</f>
        <v/>
      </c>
      <c r="J188" s="96" t="str">
        <f>IFERROR(IF(ISBLANK(A188),"",IF(COUNTIF('Beladung des Speichers'!$A$17:$A$300,'Ergebnis (aggregiert)'!A188)=0,"Fehler: Reiter 'Beladung des Speichers' wurde für diesen Speicher nicht ausgefüllt",IF(COUNTIF('Entladung des Speichers'!$A$17:$A$300,'Ergebnis (aggregiert)'!A188)=0,"Fehler: Reiter 'Entladung des Speichers' wurde für diesen Speicher nicht ausgefüllt",IF(COUNTIF(Füllstände!$A$17:$A$300,'Ergebnis (aggregiert)'!A188)=0,"Fehler: Reiter 'Füllstände' wurde für diesen Speicher nicht ausgefüllt","")))),"Fehler: nicht alle Datenblätter für diesen Speicher wurden vollständig befüllt")</f>
        <v/>
      </c>
    </row>
    <row r="189" spans="1:10" x14ac:dyDescent="0.2">
      <c r="A189" s="116" t="str">
        <f>IF(Stammdaten!A189="","",Stammdaten!A189)</f>
        <v/>
      </c>
      <c r="B189" s="116" t="str">
        <f>IF(A189="","",VLOOKUP(A189,Stammdaten!A189:H472,6,FALSE))</f>
        <v/>
      </c>
      <c r="C189" s="117" t="str">
        <f>IF(A189="","","Beladung aus dem Netz der "&amp;Stammdaten!$F$3)</f>
        <v/>
      </c>
      <c r="D189" s="117" t="str">
        <f t="shared" si="4"/>
        <v/>
      </c>
      <c r="E189" s="118" t="str">
        <f>IF(A189="","",SUMIFS('Ergebnis (detailliert)'!$H$17:$H$300,'Ergebnis (detailliert)'!$A$17:$A$300,'Ergebnis (aggregiert)'!$A189,'Ergebnis (detailliert)'!$B$17:$B$300,'Ergebnis (aggregiert)'!$C189))</f>
        <v/>
      </c>
      <c r="F189" s="119" t="str">
        <f>IF($A189="","",SUMIFS('Ergebnis (detailliert)'!$I$17:$I$300,'Ergebnis (detailliert)'!$A$17:$A$300,'Ergebnis (aggregiert)'!$A189,'Ergebnis (detailliert)'!$B$17:$B$300,'Ergebnis (aggregiert)'!$C189))</f>
        <v/>
      </c>
      <c r="G189" s="118" t="str">
        <f>IF($A189="","",SUMIFS('Ergebnis (detailliert)'!$M$17:$M$1001,'Ergebnis (detailliert)'!$A$17:$A$1001,'Ergebnis (aggregiert)'!$A189,'Ergebnis (detailliert)'!$B$17:$B$1001,'Ergebnis (aggregiert)'!$C189))</f>
        <v/>
      </c>
      <c r="H189" s="120" t="str">
        <f>IF($A189="","",SUMIFS('Ergebnis (detailliert)'!$P$17:$P$1001,'Ergebnis (detailliert)'!$A$17:$A$1001,'Ergebnis (aggregiert)'!$A189,'Ergebnis (detailliert)'!$B$17:$B$1001,'Ergebnis (aggregiert)'!$C189))</f>
        <v/>
      </c>
      <c r="I189" s="121" t="str">
        <f>IF($A189="","",SUMIFS('Ergebnis (detailliert)'!$S$17:$S$1001,'Ergebnis (detailliert)'!$A$17:$A$1001,'Ergebnis (aggregiert)'!$A189,'Ergebnis (detailliert)'!$B$17:$B$1001,'Ergebnis (aggregiert)'!$C189))</f>
        <v/>
      </c>
      <c r="J189" s="96" t="str">
        <f>IFERROR(IF(ISBLANK(A189),"",IF(COUNTIF('Beladung des Speichers'!$A$17:$A$300,'Ergebnis (aggregiert)'!A189)=0,"Fehler: Reiter 'Beladung des Speichers' wurde für diesen Speicher nicht ausgefüllt",IF(COUNTIF('Entladung des Speichers'!$A$17:$A$300,'Ergebnis (aggregiert)'!A189)=0,"Fehler: Reiter 'Entladung des Speichers' wurde für diesen Speicher nicht ausgefüllt",IF(COUNTIF(Füllstände!$A$17:$A$300,'Ergebnis (aggregiert)'!A189)=0,"Fehler: Reiter 'Füllstände' wurde für diesen Speicher nicht ausgefüllt","")))),"Fehler: nicht alle Datenblätter für diesen Speicher wurden vollständig befüllt")</f>
        <v/>
      </c>
    </row>
    <row r="190" spans="1:10" x14ac:dyDescent="0.2">
      <c r="A190" s="116" t="str">
        <f>IF(Stammdaten!A190="","",Stammdaten!A190)</f>
        <v/>
      </c>
      <c r="B190" s="116" t="str">
        <f>IF(A190="","",VLOOKUP(A190,Stammdaten!A190:H473,6,FALSE))</f>
        <v/>
      </c>
      <c r="C190" s="117" t="str">
        <f>IF(A190="","","Beladung aus dem Netz der "&amp;Stammdaten!$F$3)</f>
        <v/>
      </c>
      <c r="D190" s="117" t="str">
        <f t="shared" si="4"/>
        <v/>
      </c>
      <c r="E190" s="118" t="str">
        <f>IF(A190="","",SUMIFS('Ergebnis (detailliert)'!$H$17:$H$300,'Ergebnis (detailliert)'!$A$17:$A$300,'Ergebnis (aggregiert)'!$A190,'Ergebnis (detailliert)'!$B$17:$B$300,'Ergebnis (aggregiert)'!$C190))</f>
        <v/>
      </c>
      <c r="F190" s="119" t="str">
        <f>IF($A190="","",SUMIFS('Ergebnis (detailliert)'!$I$17:$I$300,'Ergebnis (detailliert)'!$A$17:$A$300,'Ergebnis (aggregiert)'!$A190,'Ergebnis (detailliert)'!$B$17:$B$300,'Ergebnis (aggregiert)'!$C190))</f>
        <v/>
      </c>
      <c r="G190" s="118" t="str">
        <f>IF($A190="","",SUMIFS('Ergebnis (detailliert)'!$M$17:$M$1001,'Ergebnis (detailliert)'!$A$17:$A$1001,'Ergebnis (aggregiert)'!$A190,'Ergebnis (detailliert)'!$B$17:$B$1001,'Ergebnis (aggregiert)'!$C190))</f>
        <v/>
      </c>
      <c r="H190" s="120" t="str">
        <f>IF($A190="","",SUMIFS('Ergebnis (detailliert)'!$P$17:$P$1001,'Ergebnis (detailliert)'!$A$17:$A$1001,'Ergebnis (aggregiert)'!$A190,'Ergebnis (detailliert)'!$B$17:$B$1001,'Ergebnis (aggregiert)'!$C190))</f>
        <v/>
      </c>
      <c r="I190" s="121" t="str">
        <f>IF($A190="","",SUMIFS('Ergebnis (detailliert)'!$S$17:$S$1001,'Ergebnis (detailliert)'!$A$17:$A$1001,'Ergebnis (aggregiert)'!$A190,'Ergebnis (detailliert)'!$B$17:$B$1001,'Ergebnis (aggregiert)'!$C190))</f>
        <v/>
      </c>
      <c r="J190" s="96" t="str">
        <f>IFERROR(IF(ISBLANK(A190),"",IF(COUNTIF('Beladung des Speichers'!$A$17:$A$300,'Ergebnis (aggregiert)'!A190)=0,"Fehler: Reiter 'Beladung des Speichers' wurde für diesen Speicher nicht ausgefüllt",IF(COUNTIF('Entladung des Speichers'!$A$17:$A$300,'Ergebnis (aggregiert)'!A190)=0,"Fehler: Reiter 'Entladung des Speichers' wurde für diesen Speicher nicht ausgefüllt",IF(COUNTIF(Füllstände!$A$17:$A$300,'Ergebnis (aggregiert)'!A190)=0,"Fehler: Reiter 'Füllstände' wurde für diesen Speicher nicht ausgefüllt","")))),"Fehler: nicht alle Datenblätter für diesen Speicher wurden vollständig befüllt")</f>
        <v/>
      </c>
    </row>
    <row r="191" spans="1:10" x14ac:dyDescent="0.2">
      <c r="A191" s="116" t="str">
        <f>IF(Stammdaten!A191="","",Stammdaten!A191)</f>
        <v/>
      </c>
      <c r="B191" s="116" t="str">
        <f>IF(A191="","",VLOOKUP(A191,Stammdaten!A191:H474,6,FALSE))</f>
        <v/>
      </c>
      <c r="C191" s="117" t="str">
        <f>IF(A191="","","Beladung aus dem Netz der "&amp;Stammdaten!$F$3)</f>
        <v/>
      </c>
      <c r="D191" s="117" t="str">
        <f t="shared" si="4"/>
        <v/>
      </c>
      <c r="E191" s="118" t="str">
        <f>IF(A191="","",SUMIFS('Ergebnis (detailliert)'!$H$17:$H$300,'Ergebnis (detailliert)'!$A$17:$A$300,'Ergebnis (aggregiert)'!$A191,'Ergebnis (detailliert)'!$B$17:$B$300,'Ergebnis (aggregiert)'!$C191))</f>
        <v/>
      </c>
      <c r="F191" s="119" t="str">
        <f>IF($A191="","",SUMIFS('Ergebnis (detailliert)'!$I$17:$I$300,'Ergebnis (detailliert)'!$A$17:$A$300,'Ergebnis (aggregiert)'!$A191,'Ergebnis (detailliert)'!$B$17:$B$300,'Ergebnis (aggregiert)'!$C191))</f>
        <v/>
      </c>
      <c r="G191" s="118" t="str">
        <f>IF($A191="","",SUMIFS('Ergebnis (detailliert)'!$M$17:$M$1001,'Ergebnis (detailliert)'!$A$17:$A$1001,'Ergebnis (aggregiert)'!$A191,'Ergebnis (detailliert)'!$B$17:$B$1001,'Ergebnis (aggregiert)'!$C191))</f>
        <v/>
      </c>
      <c r="H191" s="120" t="str">
        <f>IF($A191="","",SUMIFS('Ergebnis (detailliert)'!$P$17:$P$1001,'Ergebnis (detailliert)'!$A$17:$A$1001,'Ergebnis (aggregiert)'!$A191,'Ergebnis (detailliert)'!$B$17:$B$1001,'Ergebnis (aggregiert)'!$C191))</f>
        <v/>
      </c>
      <c r="I191" s="121" t="str">
        <f>IF($A191="","",SUMIFS('Ergebnis (detailliert)'!$S$17:$S$1001,'Ergebnis (detailliert)'!$A$17:$A$1001,'Ergebnis (aggregiert)'!$A191,'Ergebnis (detailliert)'!$B$17:$B$1001,'Ergebnis (aggregiert)'!$C191))</f>
        <v/>
      </c>
      <c r="J191" s="96" t="str">
        <f>IFERROR(IF(ISBLANK(A191),"",IF(COUNTIF('Beladung des Speichers'!$A$17:$A$300,'Ergebnis (aggregiert)'!A191)=0,"Fehler: Reiter 'Beladung des Speichers' wurde für diesen Speicher nicht ausgefüllt",IF(COUNTIF('Entladung des Speichers'!$A$17:$A$300,'Ergebnis (aggregiert)'!A191)=0,"Fehler: Reiter 'Entladung des Speichers' wurde für diesen Speicher nicht ausgefüllt",IF(COUNTIF(Füllstände!$A$17:$A$300,'Ergebnis (aggregiert)'!A191)=0,"Fehler: Reiter 'Füllstände' wurde für diesen Speicher nicht ausgefüllt","")))),"Fehler: nicht alle Datenblätter für diesen Speicher wurden vollständig befüllt")</f>
        <v/>
      </c>
    </row>
    <row r="192" spans="1:10" x14ac:dyDescent="0.2">
      <c r="A192" s="116" t="str">
        <f>IF(Stammdaten!A192="","",Stammdaten!A192)</f>
        <v/>
      </c>
      <c r="B192" s="116" t="str">
        <f>IF(A192="","",VLOOKUP(A192,Stammdaten!A192:H475,6,FALSE))</f>
        <v/>
      </c>
      <c r="C192" s="117" t="str">
        <f>IF(A192="","","Beladung aus dem Netz der "&amp;Stammdaten!$F$3)</f>
        <v/>
      </c>
      <c r="D192" s="117" t="str">
        <f t="shared" si="4"/>
        <v/>
      </c>
      <c r="E192" s="118" t="str">
        <f>IF(A192="","",SUMIFS('Ergebnis (detailliert)'!$H$17:$H$300,'Ergebnis (detailliert)'!$A$17:$A$300,'Ergebnis (aggregiert)'!$A192,'Ergebnis (detailliert)'!$B$17:$B$300,'Ergebnis (aggregiert)'!$C192))</f>
        <v/>
      </c>
      <c r="F192" s="119" t="str">
        <f>IF($A192="","",SUMIFS('Ergebnis (detailliert)'!$I$17:$I$300,'Ergebnis (detailliert)'!$A$17:$A$300,'Ergebnis (aggregiert)'!$A192,'Ergebnis (detailliert)'!$B$17:$B$300,'Ergebnis (aggregiert)'!$C192))</f>
        <v/>
      </c>
      <c r="G192" s="118" t="str">
        <f>IF($A192="","",SUMIFS('Ergebnis (detailliert)'!$M$17:$M$1001,'Ergebnis (detailliert)'!$A$17:$A$1001,'Ergebnis (aggregiert)'!$A192,'Ergebnis (detailliert)'!$B$17:$B$1001,'Ergebnis (aggregiert)'!$C192))</f>
        <v/>
      </c>
      <c r="H192" s="120" t="str">
        <f>IF($A192="","",SUMIFS('Ergebnis (detailliert)'!$P$17:$P$1001,'Ergebnis (detailliert)'!$A$17:$A$1001,'Ergebnis (aggregiert)'!$A192,'Ergebnis (detailliert)'!$B$17:$B$1001,'Ergebnis (aggregiert)'!$C192))</f>
        <v/>
      </c>
      <c r="I192" s="121" t="str">
        <f>IF($A192="","",SUMIFS('Ergebnis (detailliert)'!$S$17:$S$1001,'Ergebnis (detailliert)'!$A$17:$A$1001,'Ergebnis (aggregiert)'!$A192,'Ergebnis (detailliert)'!$B$17:$B$1001,'Ergebnis (aggregiert)'!$C192))</f>
        <v/>
      </c>
      <c r="J192" s="96" t="str">
        <f>IFERROR(IF(ISBLANK(A192),"",IF(COUNTIF('Beladung des Speichers'!$A$17:$A$300,'Ergebnis (aggregiert)'!A192)=0,"Fehler: Reiter 'Beladung des Speichers' wurde für diesen Speicher nicht ausgefüllt",IF(COUNTIF('Entladung des Speichers'!$A$17:$A$300,'Ergebnis (aggregiert)'!A192)=0,"Fehler: Reiter 'Entladung des Speichers' wurde für diesen Speicher nicht ausgefüllt",IF(COUNTIF(Füllstände!$A$17:$A$300,'Ergebnis (aggregiert)'!A192)=0,"Fehler: Reiter 'Füllstände' wurde für diesen Speicher nicht ausgefüllt","")))),"Fehler: nicht alle Datenblätter für diesen Speicher wurden vollständig befüllt")</f>
        <v/>
      </c>
    </row>
    <row r="193" spans="1:10" x14ac:dyDescent="0.2">
      <c r="A193" s="116" t="str">
        <f>IF(Stammdaten!A193="","",Stammdaten!A193)</f>
        <v/>
      </c>
      <c r="B193" s="116" t="str">
        <f>IF(A193="","",VLOOKUP(A193,Stammdaten!A193:H476,6,FALSE))</f>
        <v/>
      </c>
      <c r="C193" s="117" t="str">
        <f>IF(A193="","","Beladung aus dem Netz der "&amp;Stammdaten!$F$3)</f>
        <v/>
      </c>
      <c r="D193" s="117" t="str">
        <f t="shared" si="4"/>
        <v/>
      </c>
      <c r="E193" s="118" t="str">
        <f>IF(A193="","",SUMIFS('Ergebnis (detailliert)'!$H$17:$H$300,'Ergebnis (detailliert)'!$A$17:$A$300,'Ergebnis (aggregiert)'!$A193,'Ergebnis (detailliert)'!$B$17:$B$300,'Ergebnis (aggregiert)'!$C193))</f>
        <v/>
      </c>
      <c r="F193" s="119" t="str">
        <f>IF($A193="","",SUMIFS('Ergebnis (detailliert)'!$I$17:$I$300,'Ergebnis (detailliert)'!$A$17:$A$300,'Ergebnis (aggregiert)'!$A193,'Ergebnis (detailliert)'!$B$17:$B$300,'Ergebnis (aggregiert)'!$C193))</f>
        <v/>
      </c>
      <c r="G193" s="118" t="str">
        <f>IF($A193="","",SUMIFS('Ergebnis (detailliert)'!$M$17:$M$1001,'Ergebnis (detailliert)'!$A$17:$A$1001,'Ergebnis (aggregiert)'!$A193,'Ergebnis (detailliert)'!$B$17:$B$1001,'Ergebnis (aggregiert)'!$C193))</f>
        <v/>
      </c>
      <c r="H193" s="120" t="str">
        <f>IF($A193="","",SUMIFS('Ergebnis (detailliert)'!$P$17:$P$1001,'Ergebnis (detailliert)'!$A$17:$A$1001,'Ergebnis (aggregiert)'!$A193,'Ergebnis (detailliert)'!$B$17:$B$1001,'Ergebnis (aggregiert)'!$C193))</f>
        <v/>
      </c>
      <c r="I193" s="121" t="str">
        <f>IF($A193="","",SUMIFS('Ergebnis (detailliert)'!$S$17:$S$1001,'Ergebnis (detailliert)'!$A$17:$A$1001,'Ergebnis (aggregiert)'!$A193,'Ergebnis (detailliert)'!$B$17:$B$1001,'Ergebnis (aggregiert)'!$C193))</f>
        <v/>
      </c>
      <c r="J193" s="96" t="str">
        <f>IFERROR(IF(ISBLANK(A193),"",IF(COUNTIF('Beladung des Speichers'!$A$17:$A$300,'Ergebnis (aggregiert)'!A193)=0,"Fehler: Reiter 'Beladung des Speichers' wurde für diesen Speicher nicht ausgefüllt",IF(COUNTIF('Entladung des Speichers'!$A$17:$A$300,'Ergebnis (aggregiert)'!A193)=0,"Fehler: Reiter 'Entladung des Speichers' wurde für diesen Speicher nicht ausgefüllt",IF(COUNTIF(Füllstände!$A$17:$A$300,'Ergebnis (aggregiert)'!A193)=0,"Fehler: Reiter 'Füllstände' wurde für diesen Speicher nicht ausgefüllt","")))),"Fehler: nicht alle Datenblätter für diesen Speicher wurden vollständig befüllt")</f>
        <v/>
      </c>
    </row>
    <row r="194" spans="1:10" x14ac:dyDescent="0.2">
      <c r="A194" s="116" t="str">
        <f>IF(Stammdaten!A194="","",Stammdaten!A194)</f>
        <v/>
      </c>
      <c r="B194" s="116" t="str">
        <f>IF(A194="","",VLOOKUP(A194,Stammdaten!A194:H477,6,FALSE))</f>
        <v/>
      </c>
      <c r="C194" s="117" t="str">
        <f>IF(A194="","","Beladung aus dem Netz der "&amp;Stammdaten!$F$3)</f>
        <v/>
      </c>
      <c r="D194" s="117" t="str">
        <f t="shared" si="4"/>
        <v/>
      </c>
      <c r="E194" s="118" t="str">
        <f>IF(A194="","",SUMIFS('Ergebnis (detailliert)'!$H$17:$H$300,'Ergebnis (detailliert)'!$A$17:$A$300,'Ergebnis (aggregiert)'!$A194,'Ergebnis (detailliert)'!$B$17:$B$300,'Ergebnis (aggregiert)'!$C194))</f>
        <v/>
      </c>
      <c r="F194" s="119" t="str">
        <f>IF($A194="","",SUMIFS('Ergebnis (detailliert)'!$I$17:$I$300,'Ergebnis (detailliert)'!$A$17:$A$300,'Ergebnis (aggregiert)'!$A194,'Ergebnis (detailliert)'!$B$17:$B$300,'Ergebnis (aggregiert)'!$C194))</f>
        <v/>
      </c>
      <c r="G194" s="118" t="str">
        <f>IF($A194="","",SUMIFS('Ergebnis (detailliert)'!$M$17:$M$1001,'Ergebnis (detailliert)'!$A$17:$A$1001,'Ergebnis (aggregiert)'!$A194,'Ergebnis (detailliert)'!$B$17:$B$1001,'Ergebnis (aggregiert)'!$C194))</f>
        <v/>
      </c>
      <c r="H194" s="120" t="str">
        <f>IF($A194="","",SUMIFS('Ergebnis (detailliert)'!$P$17:$P$1001,'Ergebnis (detailliert)'!$A$17:$A$1001,'Ergebnis (aggregiert)'!$A194,'Ergebnis (detailliert)'!$B$17:$B$1001,'Ergebnis (aggregiert)'!$C194))</f>
        <v/>
      </c>
      <c r="I194" s="121" t="str">
        <f>IF($A194="","",SUMIFS('Ergebnis (detailliert)'!$S$17:$S$1001,'Ergebnis (detailliert)'!$A$17:$A$1001,'Ergebnis (aggregiert)'!$A194,'Ergebnis (detailliert)'!$B$17:$B$1001,'Ergebnis (aggregiert)'!$C194))</f>
        <v/>
      </c>
      <c r="J194" s="96" t="str">
        <f>IFERROR(IF(ISBLANK(A194),"",IF(COUNTIF('Beladung des Speichers'!$A$17:$A$300,'Ergebnis (aggregiert)'!A194)=0,"Fehler: Reiter 'Beladung des Speichers' wurde für diesen Speicher nicht ausgefüllt",IF(COUNTIF('Entladung des Speichers'!$A$17:$A$300,'Ergebnis (aggregiert)'!A194)=0,"Fehler: Reiter 'Entladung des Speichers' wurde für diesen Speicher nicht ausgefüllt",IF(COUNTIF(Füllstände!$A$17:$A$300,'Ergebnis (aggregiert)'!A194)=0,"Fehler: Reiter 'Füllstände' wurde für diesen Speicher nicht ausgefüllt","")))),"Fehler: nicht alle Datenblätter für diesen Speicher wurden vollständig befüllt")</f>
        <v/>
      </c>
    </row>
    <row r="195" spans="1:10" x14ac:dyDescent="0.2">
      <c r="A195" s="116" t="str">
        <f>IF(Stammdaten!A195="","",Stammdaten!A195)</f>
        <v/>
      </c>
      <c r="B195" s="116" t="str">
        <f>IF(A195="","",VLOOKUP(A195,Stammdaten!A195:H478,6,FALSE))</f>
        <v/>
      </c>
      <c r="C195" s="117" t="str">
        <f>IF(A195="","","Beladung aus dem Netz der "&amp;Stammdaten!$F$3)</f>
        <v/>
      </c>
      <c r="D195" s="117" t="str">
        <f t="shared" si="4"/>
        <v/>
      </c>
      <c r="E195" s="118" t="str">
        <f>IF(A195="","",SUMIFS('Ergebnis (detailliert)'!$H$17:$H$300,'Ergebnis (detailliert)'!$A$17:$A$300,'Ergebnis (aggregiert)'!$A195,'Ergebnis (detailliert)'!$B$17:$B$300,'Ergebnis (aggregiert)'!$C195))</f>
        <v/>
      </c>
      <c r="F195" s="119" t="str">
        <f>IF($A195="","",SUMIFS('Ergebnis (detailliert)'!$I$17:$I$300,'Ergebnis (detailliert)'!$A$17:$A$300,'Ergebnis (aggregiert)'!$A195,'Ergebnis (detailliert)'!$B$17:$B$300,'Ergebnis (aggregiert)'!$C195))</f>
        <v/>
      </c>
      <c r="G195" s="118" t="str">
        <f>IF($A195="","",SUMIFS('Ergebnis (detailliert)'!$M$17:$M$1001,'Ergebnis (detailliert)'!$A$17:$A$1001,'Ergebnis (aggregiert)'!$A195,'Ergebnis (detailliert)'!$B$17:$B$1001,'Ergebnis (aggregiert)'!$C195))</f>
        <v/>
      </c>
      <c r="H195" s="120" t="str">
        <f>IF($A195="","",SUMIFS('Ergebnis (detailliert)'!$P$17:$P$1001,'Ergebnis (detailliert)'!$A$17:$A$1001,'Ergebnis (aggregiert)'!$A195,'Ergebnis (detailliert)'!$B$17:$B$1001,'Ergebnis (aggregiert)'!$C195))</f>
        <v/>
      </c>
      <c r="I195" s="121" t="str">
        <f>IF($A195="","",SUMIFS('Ergebnis (detailliert)'!$S$17:$S$1001,'Ergebnis (detailliert)'!$A$17:$A$1001,'Ergebnis (aggregiert)'!$A195,'Ergebnis (detailliert)'!$B$17:$B$1001,'Ergebnis (aggregiert)'!$C195))</f>
        <v/>
      </c>
      <c r="J195" s="96" t="str">
        <f>IFERROR(IF(ISBLANK(A195),"",IF(COUNTIF('Beladung des Speichers'!$A$17:$A$300,'Ergebnis (aggregiert)'!A195)=0,"Fehler: Reiter 'Beladung des Speichers' wurde für diesen Speicher nicht ausgefüllt",IF(COUNTIF('Entladung des Speichers'!$A$17:$A$300,'Ergebnis (aggregiert)'!A195)=0,"Fehler: Reiter 'Entladung des Speichers' wurde für diesen Speicher nicht ausgefüllt",IF(COUNTIF(Füllstände!$A$17:$A$300,'Ergebnis (aggregiert)'!A195)=0,"Fehler: Reiter 'Füllstände' wurde für diesen Speicher nicht ausgefüllt","")))),"Fehler: nicht alle Datenblätter für diesen Speicher wurden vollständig befüllt")</f>
        <v/>
      </c>
    </row>
    <row r="196" spans="1:10" x14ac:dyDescent="0.2">
      <c r="A196" s="116" t="str">
        <f>IF(Stammdaten!A196="","",Stammdaten!A196)</f>
        <v/>
      </c>
      <c r="B196" s="116" t="str">
        <f>IF(A196="","",VLOOKUP(A196,Stammdaten!A196:H479,6,FALSE))</f>
        <v/>
      </c>
      <c r="C196" s="117" t="str">
        <f>IF(A196="","","Beladung aus dem Netz der "&amp;Stammdaten!$F$3)</f>
        <v/>
      </c>
      <c r="D196" s="117" t="str">
        <f t="shared" si="4"/>
        <v/>
      </c>
      <c r="E196" s="118" t="str">
        <f>IF(A196="","",SUMIFS('Ergebnis (detailliert)'!$H$17:$H$300,'Ergebnis (detailliert)'!$A$17:$A$300,'Ergebnis (aggregiert)'!$A196,'Ergebnis (detailliert)'!$B$17:$B$300,'Ergebnis (aggregiert)'!$C196))</f>
        <v/>
      </c>
      <c r="F196" s="119" t="str">
        <f>IF($A196="","",SUMIFS('Ergebnis (detailliert)'!$I$17:$I$300,'Ergebnis (detailliert)'!$A$17:$A$300,'Ergebnis (aggregiert)'!$A196,'Ergebnis (detailliert)'!$B$17:$B$300,'Ergebnis (aggregiert)'!$C196))</f>
        <v/>
      </c>
      <c r="G196" s="118" t="str">
        <f>IF($A196="","",SUMIFS('Ergebnis (detailliert)'!$M$17:$M$1001,'Ergebnis (detailliert)'!$A$17:$A$1001,'Ergebnis (aggregiert)'!$A196,'Ergebnis (detailliert)'!$B$17:$B$1001,'Ergebnis (aggregiert)'!$C196))</f>
        <v/>
      </c>
      <c r="H196" s="120" t="str">
        <f>IF($A196="","",SUMIFS('Ergebnis (detailliert)'!$P$17:$P$1001,'Ergebnis (detailliert)'!$A$17:$A$1001,'Ergebnis (aggregiert)'!$A196,'Ergebnis (detailliert)'!$B$17:$B$1001,'Ergebnis (aggregiert)'!$C196))</f>
        <v/>
      </c>
      <c r="I196" s="121" t="str">
        <f>IF($A196="","",SUMIFS('Ergebnis (detailliert)'!$S$17:$S$1001,'Ergebnis (detailliert)'!$A$17:$A$1001,'Ergebnis (aggregiert)'!$A196,'Ergebnis (detailliert)'!$B$17:$B$1001,'Ergebnis (aggregiert)'!$C196))</f>
        <v/>
      </c>
      <c r="J196" s="96" t="str">
        <f>IFERROR(IF(ISBLANK(A196),"",IF(COUNTIF('Beladung des Speichers'!$A$17:$A$300,'Ergebnis (aggregiert)'!A196)=0,"Fehler: Reiter 'Beladung des Speichers' wurde für diesen Speicher nicht ausgefüllt",IF(COUNTIF('Entladung des Speichers'!$A$17:$A$300,'Ergebnis (aggregiert)'!A196)=0,"Fehler: Reiter 'Entladung des Speichers' wurde für diesen Speicher nicht ausgefüllt",IF(COUNTIF(Füllstände!$A$17:$A$300,'Ergebnis (aggregiert)'!A196)=0,"Fehler: Reiter 'Füllstände' wurde für diesen Speicher nicht ausgefüllt","")))),"Fehler: nicht alle Datenblätter für diesen Speicher wurden vollständig befüllt")</f>
        <v/>
      </c>
    </row>
    <row r="197" spans="1:10" x14ac:dyDescent="0.2">
      <c r="A197" s="116" t="str">
        <f>IF(Stammdaten!A197="","",Stammdaten!A197)</f>
        <v/>
      </c>
      <c r="B197" s="116" t="str">
        <f>IF(A197="","",VLOOKUP(A197,Stammdaten!A197:H480,6,FALSE))</f>
        <v/>
      </c>
      <c r="C197" s="117" t="str">
        <f>IF(A197="","","Beladung aus dem Netz der "&amp;Stammdaten!$F$3)</f>
        <v/>
      </c>
      <c r="D197" s="117" t="str">
        <f t="shared" si="4"/>
        <v/>
      </c>
      <c r="E197" s="118" t="str">
        <f>IF(A197="","",SUMIFS('Ergebnis (detailliert)'!$H$17:$H$300,'Ergebnis (detailliert)'!$A$17:$A$300,'Ergebnis (aggregiert)'!$A197,'Ergebnis (detailliert)'!$B$17:$B$300,'Ergebnis (aggregiert)'!$C197))</f>
        <v/>
      </c>
      <c r="F197" s="119" t="str">
        <f>IF($A197="","",SUMIFS('Ergebnis (detailliert)'!$I$17:$I$300,'Ergebnis (detailliert)'!$A$17:$A$300,'Ergebnis (aggregiert)'!$A197,'Ergebnis (detailliert)'!$B$17:$B$300,'Ergebnis (aggregiert)'!$C197))</f>
        <v/>
      </c>
      <c r="G197" s="118" t="str">
        <f>IF($A197="","",SUMIFS('Ergebnis (detailliert)'!$M$17:$M$1001,'Ergebnis (detailliert)'!$A$17:$A$1001,'Ergebnis (aggregiert)'!$A197,'Ergebnis (detailliert)'!$B$17:$B$1001,'Ergebnis (aggregiert)'!$C197))</f>
        <v/>
      </c>
      <c r="H197" s="120" t="str">
        <f>IF($A197="","",SUMIFS('Ergebnis (detailliert)'!$P$17:$P$1001,'Ergebnis (detailliert)'!$A$17:$A$1001,'Ergebnis (aggregiert)'!$A197,'Ergebnis (detailliert)'!$B$17:$B$1001,'Ergebnis (aggregiert)'!$C197))</f>
        <v/>
      </c>
      <c r="I197" s="121" t="str">
        <f>IF($A197="","",SUMIFS('Ergebnis (detailliert)'!$S$17:$S$1001,'Ergebnis (detailliert)'!$A$17:$A$1001,'Ergebnis (aggregiert)'!$A197,'Ergebnis (detailliert)'!$B$17:$B$1001,'Ergebnis (aggregiert)'!$C197))</f>
        <v/>
      </c>
      <c r="J197" s="96" t="str">
        <f>IFERROR(IF(ISBLANK(A197),"",IF(COUNTIF('Beladung des Speichers'!$A$17:$A$300,'Ergebnis (aggregiert)'!A197)=0,"Fehler: Reiter 'Beladung des Speichers' wurde für diesen Speicher nicht ausgefüllt",IF(COUNTIF('Entladung des Speichers'!$A$17:$A$300,'Ergebnis (aggregiert)'!A197)=0,"Fehler: Reiter 'Entladung des Speichers' wurde für diesen Speicher nicht ausgefüllt",IF(COUNTIF(Füllstände!$A$17:$A$300,'Ergebnis (aggregiert)'!A197)=0,"Fehler: Reiter 'Füllstände' wurde für diesen Speicher nicht ausgefüllt","")))),"Fehler: nicht alle Datenblätter für diesen Speicher wurden vollständig befüllt")</f>
        <v/>
      </c>
    </row>
    <row r="198" spans="1:10" x14ac:dyDescent="0.2">
      <c r="A198" s="116" t="str">
        <f>IF(Stammdaten!A198="","",Stammdaten!A198)</f>
        <v/>
      </c>
      <c r="B198" s="116" t="str">
        <f>IF(A198="","",VLOOKUP(A198,Stammdaten!A198:H481,6,FALSE))</f>
        <v/>
      </c>
      <c r="C198" s="117" t="str">
        <f>IF(A198="","","Beladung aus dem Netz der "&amp;Stammdaten!$F$3)</f>
        <v/>
      </c>
      <c r="D198" s="117" t="str">
        <f t="shared" si="4"/>
        <v/>
      </c>
      <c r="E198" s="118" t="str">
        <f>IF(A198="","",SUMIFS('Ergebnis (detailliert)'!$H$17:$H$300,'Ergebnis (detailliert)'!$A$17:$A$300,'Ergebnis (aggregiert)'!$A198,'Ergebnis (detailliert)'!$B$17:$B$300,'Ergebnis (aggregiert)'!$C198))</f>
        <v/>
      </c>
      <c r="F198" s="119" t="str">
        <f>IF($A198="","",SUMIFS('Ergebnis (detailliert)'!$I$17:$I$300,'Ergebnis (detailliert)'!$A$17:$A$300,'Ergebnis (aggregiert)'!$A198,'Ergebnis (detailliert)'!$B$17:$B$300,'Ergebnis (aggregiert)'!$C198))</f>
        <v/>
      </c>
      <c r="G198" s="118" t="str">
        <f>IF($A198="","",SUMIFS('Ergebnis (detailliert)'!$M$17:$M$1001,'Ergebnis (detailliert)'!$A$17:$A$1001,'Ergebnis (aggregiert)'!$A198,'Ergebnis (detailliert)'!$B$17:$B$1001,'Ergebnis (aggregiert)'!$C198))</f>
        <v/>
      </c>
      <c r="H198" s="120" t="str">
        <f>IF($A198="","",SUMIFS('Ergebnis (detailliert)'!$P$17:$P$1001,'Ergebnis (detailliert)'!$A$17:$A$1001,'Ergebnis (aggregiert)'!$A198,'Ergebnis (detailliert)'!$B$17:$B$1001,'Ergebnis (aggregiert)'!$C198))</f>
        <v/>
      </c>
      <c r="I198" s="121" t="str">
        <f>IF($A198="","",SUMIFS('Ergebnis (detailliert)'!$S$17:$S$1001,'Ergebnis (detailliert)'!$A$17:$A$1001,'Ergebnis (aggregiert)'!$A198,'Ergebnis (detailliert)'!$B$17:$B$1001,'Ergebnis (aggregiert)'!$C198))</f>
        <v/>
      </c>
      <c r="J198" s="96" t="str">
        <f>IFERROR(IF(ISBLANK(A198),"",IF(COUNTIF('Beladung des Speichers'!$A$17:$A$300,'Ergebnis (aggregiert)'!A198)=0,"Fehler: Reiter 'Beladung des Speichers' wurde für diesen Speicher nicht ausgefüllt",IF(COUNTIF('Entladung des Speichers'!$A$17:$A$300,'Ergebnis (aggregiert)'!A198)=0,"Fehler: Reiter 'Entladung des Speichers' wurde für diesen Speicher nicht ausgefüllt",IF(COUNTIF(Füllstände!$A$17:$A$300,'Ergebnis (aggregiert)'!A198)=0,"Fehler: Reiter 'Füllstände' wurde für diesen Speicher nicht ausgefüllt","")))),"Fehler: nicht alle Datenblätter für diesen Speicher wurden vollständig befüllt")</f>
        <v/>
      </c>
    </row>
    <row r="199" spans="1:10" x14ac:dyDescent="0.2">
      <c r="A199" s="116" t="str">
        <f>IF(Stammdaten!A199="","",Stammdaten!A199)</f>
        <v/>
      </c>
      <c r="B199" s="116" t="str">
        <f>IF(A199="","",VLOOKUP(A199,Stammdaten!A199:H482,6,FALSE))</f>
        <v/>
      </c>
      <c r="C199" s="117" t="str">
        <f>IF(A199="","","Beladung aus dem Netz der "&amp;Stammdaten!$F$3)</f>
        <v/>
      </c>
      <c r="D199" s="117" t="str">
        <f t="shared" si="4"/>
        <v/>
      </c>
      <c r="E199" s="118" t="str">
        <f>IF(A199="","",SUMIFS('Ergebnis (detailliert)'!$H$17:$H$300,'Ergebnis (detailliert)'!$A$17:$A$300,'Ergebnis (aggregiert)'!$A199,'Ergebnis (detailliert)'!$B$17:$B$300,'Ergebnis (aggregiert)'!$C199))</f>
        <v/>
      </c>
      <c r="F199" s="119" t="str">
        <f>IF($A199="","",SUMIFS('Ergebnis (detailliert)'!$I$17:$I$300,'Ergebnis (detailliert)'!$A$17:$A$300,'Ergebnis (aggregiert)'!$A199,'Ergebnis (detailliert)'!$B$17:$B$300,'Ergebnis (aggregiert)'!$C199))</f>
        <v/>
      </c>
      <c r="G199" s="118" t="str">
        <f>IF($A199="","",SUMIFS('Ergebnis (detailliert)'!$M$17:$M$1001,'Ergebnis (detailliert)'!$A$17:$A$1001,'Ergebnis (aggregiert)'!$A199,'Ergebnis (detailliert)'!$B$17:$B$1001,'Ergebnis (aggregiert)'!$C199))</f>
        <v/>
      </c>
      <c r="H199" s="120" t="str">
        <f>IF($A199="","",SUMIFS('Ergebnis (detailliert)'!$P$17:$P$1001,'Ergebnis (detailliert)'!$A$17:$A$1001,'Ergebnis (aggregiert)'!$A199,'Ergebnis (detailliert)'!$B$17:$B$1001,'Ergebnis (aggregiert)'!$C199))</f>
        <v/>
      </c>
      <c r="I199" s="121" t="str">
        <f>IF($A199="","",SUMIFS('Ergebnis (detailliert)'!$S$17:$S$1001,'Ergebnis (detailliert)'!$A$17:$A$1001,'Ergebnis (aggregiert)'!$A199,'Ergebnis (detailliert)'!$B$17:$B$1001,'Ergebnis (aggregiert)'!$C199))</f>
        <v/>
      </c>
      <c r="J199" s="96" t="str">
        <f>IFERROR(IF(ISBLANK(A199),"",IF(COUNTIF('Beladung des Speichers'!$A$17:$A$300,'Ergebnis (aggregiert)'!A199)=0,"Fehler: Reiter 'Beladung des Speichers' wurde für diesen Speicher nicht ausgefüllt",IF(COUNTIF('Entladung des Speichers'!$A$17:$A$300,'Ergebnis (aggregiert)'!A199)=0,"Fehler: Reiter 'Entladung des Speichers' wurde für diesen Speicher nicht ausgefüllt",IF(COUNTIF(Füllstände!$A$17:$A$300,'Ergebnis (aggregiert)'!A199)=0,"Fehler: Reiter 'Füllstände' wurde für diesen Speicher nicht ausgefüllt","")))),"Fehler: nicht alle Datenblätter für diesen Speicher wurden vollständig befüllt")</f>
        <v/>
      </c>
    </row>
    <row r="200" spans="1:10" x14ac:dyDescent="0.2">
      <c r="A200" s="116" t="str">
        <f>IF(Stammdaten!A200="","",Stammdaten!A200)</f>
        <v/>
      </c>
      <c r="B200" s="116" t="str">
        <f>IF(A200="","",VLOOKUP(A200,Stammdaten!A200:H483,6,FALSE))</f>
        <v/>
      </c>
      <c r="C200" s="117" t="str">
        <f>IF(A200="","","Beladung aus dem Netz der "&amp;Stammdaten!$F$3)</f>
        <v/>
      </c>
      <c r="D200" s="117" t="str">
        <f t="shared" si="4"/>
        <v/>
      </c>
      <c r="E200" s="118" t="str">
        <f>IF(A200="","",SUMIFS('Ergebnis (detailliert)'!$H$17:$H$300,'Ergebnis (detailliert)'!$A$17:$A$300,'Ergebnis (aggregiert)'!$A200,'Ergebnis (detailliert)'!$B$17:$B$300,'Ergebnis (aggregiert)'!$C200))</f>
        <v/>
      </c>
      <c r="F200" s="119" t="str">
        <f>IF($A200="","",SUMIFS('Ergebnis (detailliert)'!$I$17:$I$300,'Ergebnis (detailliert)'!$A$17:$A$300,'Ergebnis (aggregiert)'!$A200,'Ergebnis (detailliert)'!$B$17:$B$300,'Ergebnis (aggregiert)'!$C200))</f>
        <v/>
      </c>
      <c r="G200" s="118" t="str">
        <f>IF($A200="","",SUMIFS('Ergebnis (detailliert)'!$M$17:$M$1001,'Ergebnis (detailliert)'!$A$17:$A$1001,'Ergebnis (aggregiert)'!$A200,'Ergebnis (detailliert)'!$B$17:$B$1001,'Ergebnis (aggregiert)'!$C200))</f>
        <v/>
      </c>
      <c r="H200" s="120" t="str">
        <f>IF($A200="","",SUMIFS('Ergebnis (detailliert)'!$P$17:$P$1001,'Ergebnis (detailliert)'!$A$17:$A$1001,'Ergebnis (aggregiert)'!$A200,'Ergebnis (detailliert)'!$B$17:$B$1001,'Ergebnis (aggregiert)'!$C200))</f>
        <v/>
      </c>
      <c r="I200" s="121" t="str">
        <f>IF($A200="","",SUMIFS('Ergebnis (detailliert)'!$S$17:$S$1001,'Ergebnis (detailliert)'!$A$17:$A$1001,'Ergebnis (aggregiert)'!$A200,'Ergebnis (detailliert)'!$B$17:$B$1001,'Ergebnis (aggregiert)'!$C200))</f>
        <v/>
      </c>
      <c r="J200" s="96" t="str">
        <f>IFERROR(IF(ISBLANK(A200),"",IF(COUNTIF('Beladung des Speichers'!$A$17:$A$300,'Ergebnis (aggregiert)'!A200)=0,"Fehler: Reiter 'Beladung des Speichers' wurde für diesen Speicher nicht ausgefüllt",IF(COUNTIF('Entladung des Speichers'!$A$17:$A$300,'Ergebnis (aggregiert)'!A200)=0,"Fehler: Reiter 'Entladung des Speichers' wurde für diesen Speicher nicht ausgefüllt",IF(COUNTIF(Füllstände!$A$17:$A$300,'Ergebnis (aggregiert)'!A200)=0,"Fehler: Reiter 'Füllstände' wurde für diesen Speicher nicht ausgefüllt","")))),"Fehler: nicht alle Datenblätter für diesen Speicher wurden vollständig befüllt")</f>
        <v/>
      </c>
    </row>
    <row r="201" spans="1:10" x14ac:dyDescent="0.2">
      <c r="A201" s="116" t="str">
        <f>IF(Stammdaten!A201="","",Stammdaten!A201)</f>
        <v/>
      </c>
      <c r="B201" s="116" t="str">
        <f>IF(A201="","",VLOOKUP(A201,Stammdaten!A201:H484,6,FALSE))</f>
        <v/>
      </c>
      <c r="C201" s="117" t="str">
        <f>IF(A201="","","Beladung aus dem Netz der "&amp;Stammdaten!$F$3)</f>
        <v/>
      </c>
      <c r="D201" s="117" t="str">
        <f t="shared" si="4"/>
        <v/>
      </c>
      <c r="E201" s="118" t="str">
        <f>IF(A201="","",SUMIFS('Ergebnis (detailliert)'!$H$17:$H$300,'Ergebnis (detailliert)'!$A$17:$A$300,'Ergebnis (aggregiert)'!$A201,'Ergebnis (detailliert)'!$B$17:$B$300,'Ergebnis (aggregiert)'!$C201))</f>
        <v/>
      </c>
      <c r="F201" s="119" t="str">
        <f>IF($A201="","",SUMIFS('Ergebnis (detailliert)'!$I$17:$I$300,'Ergebnis (detailliert)'!$A$17:$A$300,'Ergebnis (aggregiert)'!$A201,'Ergebnis (detailliert)'!$B$17:$B$300,'Ergebnis (aggregiert)'!$C201))</f>
        <v/>
      </c>
      <c r="G201" s="118" t="str">
        <f>IF($A201="","",SUMIFS('Ergebnis (detailliert)'!$M$17:$M$1001,'Ergebnis (detailliert)'!$A$17:$A$1001,'Ergebnis (aggregiert)'!$A201,'Ergebnis (detailliert)'!$B$17:$B$1001,'Ergebnis (aggregiert)'!$C201))</f>
        <v/>
      </c>
      <c r="H201" s="120" t="str">
        <f>IF($A201="","",SUMIFS('Ergebnis (detailliert)'!$P$17:$P$1001,'Ergebnis (detailliert)'!$A$17:$A$1001,'Ergebnis (aggregiert)'!$A201,'Ergebnis (detailliert)'!$B$17:$B$1001,'Ergebnis (aggregiert)'!$C201))</f>
        <v/>
      </c>
      <c r="I201" s="121" t="str">
        <f>IF($A201="","",SUMIFS('Ergebnis (detailliert)'!$S$17:$S$1001,'Ergebnis (detailliert)'!$A$17:$A$1001,'Ergebnis (aggregiert)'!$A201,'Ergebnis (detailliert)'!$B$17:$B$1001,'Ergebnis (aggregiert)'!$C201))</f>
        <v/>
      </c>
      <c r="J201" s="96" t="str">
        <f>IFERROR(IF(ISBLANK(A201),"",IF(COUNTIF('Beladung des Speichers'!$A$17:$A$300,'Ergebnis (aggregiert)'!A201)=0,"Fehler: Reiter 'Beladung des Speichers' wurde für diesen Speicher nicht ausgefüllt",IF(COUNTIF('Entladung des Speichers'!$A$17:$A$300,'Ergebnis (aggregiert)'!A201)=0,"Fehler: Reiter 'Entladung des Speichers' wurde für diesen Speicher nicht ausgefüllt",IF(COUNTIF(Füllstände!$A$17:$A$300,'Ergebnis (aggregiert)'!A201)=0,"Fehler: Reiter 'Füllstände' wurde für diesen Speicher nicht ausgefüllt","")))),"Fehler: nicht alle Datenblätter für diesen Speicher wurden vollständig befüllt")</f>
        <v/>
      </c>
    </row>
    <row r="202" spans="1:10" x14ac:dyDescent="0.2">
      <c r="A202" s="116" t="str">
        <f>IF(Stammdaten!A202="","",Stammdaten!A202)</f>
        <v/>
      </c>
      <c r="B202" s="116" t="str">
        <f>IF(A202="","",VLOOKUP(A202,Stammdaten!A202:H485,6,FALSE))</f>
        <v/>
      </c>
      <c r="C202" s="117" t="str">
        <f>IF(A202="","","Beladung aus dem Netz der "&amp;Stammdaten!$F$3)</f>
        <v/>
      </c>
      <c r="D202" s="117" t="str">
        <f t="shared" si="4"/>
        <v/>
      </c>
      <c r="E202" s="118" t="str">
        <f>IF(A202="","",SUMIFS('Ergebnis (detailliert)'!$H$17:$H$300,'Ergebnis (detailliert)'!$A$17:$A$300,'Ergebnis (aggregiert)'!$A202,'Ergebnis (detailliert)'!$B$17:$B$300,'Ergebnis (aggregiert)'!$C202))</f>
        <v/>
      </c>
      <c r="F202" s="119" t="str">
        <f>IF($A202="","",SUMIFS('Ergebnis (detailliert)'!$I$17:$I$300,'Ergebnis (detailliert)'!$A$17:$A$300,'Ergebnis (aggregiert)'!$A202,'Ergebnis (detailliert)'!$B$17:$B$300,'Ergebnis (aggregiert)'!$C202))</f>
        <v/>
      </c>
      <c r="G202" s="118" t="str">
        <f>IF($A202="","",SUMIFS('Ergebnis (detailliert)'!$M$17:$M$1001,'Ergebnis (detailliert)'!$A$17:$A$1001,'Ergebnis (aggregiert)'!$A202,'Ergebnis (detailliert)'!$B$17:$B$1001,'Ergebnis (aggregiert)'!$C202))</f>
        <v/>
      </c>
      <c r="H202" s="120" t="str">
        <f>IF($A202="","",SUMIFS('Ergebnis (detailliert)'!$P$17:$P$1001,'Ergebnis (detailliert)'!$A$17:$A$1001,'Ergebnis (aggregiert)'!$A202,'Ergebnis (detailliert)'!$B$17:$B$1001,'Ergebnis (aggregiert)'!$C202))</f>
        <v/>
      </c>
      <c r="I202" s="121" t="str">
        <f>IF($A202="","",SUMIFS('Ergebnis (detailliert)'!$S$17:$S$1001,'Ergebnis (detailliert)'!$A$17:$A$1001,'Ergebnis (aggregiert)'!$A202,'Ergebnis (detailliert)'!$B$17:$B$1001,'Ergebnis (aggregiert)'!$C202))</f>
        <v/>
      </c>
      <c r="J202" s="96" t="str">
        <f>IFERROR(IF(ISBLANK(A202),"",IF(COUNTIF('Beladung des Speichers'!$A$17:$A$300,'Ergebnis (aggregiert)'!A202)=0,"Fehler: Reiter 'Beladung des Speichers' wurde für diesen Speicher nicht ausgefüllt",IF(COUNTIF('Entladung des Speichers'!$A$17:$A$300,'Ergebnis (aggregiert)'!A202)=0,"Fehler: Reiter 'Entladung des Speichers' wurde für diesen Speicher nicht ausgefüllt",IF(COUNTIF(Füllstände!$A$17:$A$300,'Ergebnis (aggregiert)'!A202)=0,"Fehler: Reiter 'Füllstände' wurde für diesen Speicher nicht ausgefüllt","")))),"Fehler: nicht alle Datenblätter für diesen Speicher wurden vollständig befüllt")</f>
        <v/>
      </c>
    </row>
    <row r="203" spans="1:10" x14ac:dyDescent="0.2">
      <c r="A203" s="116" t="str">
        <f>IF(Stammdaten!A203="","",Stammdaten!A203)</f>
        <v/>
      </c>
      <c r="B203" s="116" t="str">
        <f>IF(A203="","",VLOOKUP(A203,Stammdaten!A203:H486,6,FALSE))</f>
        <v/>
      </c>
      <c r="C203" s="117" t="str">
        <f>IF(A203="","","Beladung aus dem Netz der "&amp;Stammdaten!$F$3)</f>
        <v/>
      </c>
      <c r="D203" s="117" t="str">
        <f t="shared" si="4"/>
        <v/>
      </c>
      <c r="E203" s="118" t="str">
        <f>IF(A203="","",SUMIFS('Ergebnis (detailliert)'!$H$17:$H$300,'Ergebnis (detailliert)'!$A$17:$A$300,'Ergebnis (aggregiert)'!$A203,'Ergebnis (detailliert)'!$B$17:$B$300,'Ergebnis (aggregiert)'!$C203))</f>
        <v/>
      </c>
      <c r="F203" s="119" t="str">
        <f>IF($A203="","",SUMIFS('Ergebnis (detailliert)'!$I$17:$I$300,'Ergebnis (detailliert)'!$A$17:$A$300,'Ergebnis (aggregiert)'!$A203,'Ergebnis (detailliert)'!$B$17:$B$300,'Ergebnis (aggregiert)'!$C203))</f>
        <v/>
      </c>
      <c r="G203" s="118" t="str">
        <f>IF($A203="","",SUMIFS('Ergebnis (detailliert)'!$M$17:$M$1001,'Ergebnis (detailliert)'!$A$17:$A$1001,'Ergebnis (aggregiert)'!$A203,'Ergebnis (detailliert)'!$B$17:$B$1001,'Ergebnis (aggregiert)'!$C203))</f>
        <v/>
      </c>
      <c r="H203" s="120" t="str">
        <f>IF($A203="","",SUMIFS('Ergebnis (detailliert)'!$P$17:$P$1001,'Ergebnis (detailliert)'!$A$17:$A$1001,'Ergebnis (aggregiert)'!$A203,'Ergebnis (detailliert)'!$B$17:$B$1001,'Ergebnis (aggregiert)'!$C203))</f>
        <v/>
      </c>
      <c r="I203" s="121" t="str">
        <f>IF($A203="","",SUMIFS('Ergebnis (detailliert)'!$S$17:$S$1001,'Ergebnis (detailliert)'!$A$17:$A$1001,'Ergebnis (aggregiert)'!$A203,'Ergebnis (detailliert)'!$B$17:$B$1001,'Ergebnis (aggregiert)'!$C203))</f>
        <v/>
      </c>
      <c r="J203" s="96" t="str">
        <f>IFERROR(IF(ISBLANK(A203),"",IF(COUNTIF('Beladung des Speichers'!$A$17:$A$300,'Ergebnis (aggregiert)'!A203)=0,"Fehler: Reiter 'Beladung des Speichers' wurde für diesen Speicher nicht ausgefüllt",IF(COUNTIF('Entladung des Speichers'!$A$17:$A$300,'Ergebnis (aggregiert)'!A203)=0,"Fehler: Reiter 'Entladung des Speichers' wurde für diesen Speicher nicht ausgefüllt",IF(COUNTIF(Füllstände!$A$17:$A$300,'Ergebnis (aggregiert)'!A203)=0,"Fehler: Reiter 'Füllstände' wurde für diesen Speicher nicht ausgefüllt","")))),"Fehler: nicht alle Datenblätter für diesen Speicher wurden vollständig befüllt")</f>
        <v/>
      </c>
    </row>
    <row r="204" spans="1:10" x14ac:dyDescent="0.2">
      <c r="A204" s="116" t="str">
        <f>IF(Stammdaten!A204="","",Stammdaten!A204)</f>
        <v/>
      </c>
      <c r="B204" s="116" t="str">
        <f>IF(A204="","",VLOOKUP(A204,Stammdaten!A204:H487,6,FALSE))</f>
        <v/>
      </c>
      <c r="C204" s="117" t="str">
        <f>IF(A204="","","Beladung aus dem Netz der "&amp;Stammdaten!$F$3)</f>
        <v/>
      </c>
      <c r="D204" s="117" t="str">
        <f t="shared" si="4"/>
        <v/>
      </c>
      <c r="E204" s="118" t="str">
        <f>IF(A204="","",SUMIFS('Ergebnis (detailliert)'!$H$17:$H$300,'Ergebnis (detailliert)'!$A$17:$A$300,'Ergebnis (aggregiert)'!$A204,'Ergebnis (detailliert)'!$B$17:$B$300,'Ergebnis (aggregiert)'!$C204))</f>
        <v/>
      </c>
      <c r="F204" s="119" t="str">
        <f>IF($A204="","",SUMIFS('Ergebnis (detailliert)'!$I$17:$I$300,'Ergebnis (detailliert)'!$A$17:$A$300,'Ergebnis (aggregiert)'!$A204,'Ergebnis (detailliert)'!$B$17:$B$300,'Ergebnis (aggregiert)'!$C204))</f>
        <v/>
      </c>
      <c r="G204" s="118" t="str">
        <f>IF($A204="","",SUMIFS('Ergebnis (detailliert)'!$M$17:$M$1001,'Ergebnis (detailliert)'!$A$17:$A$1001,'Ergebnis (aggregiert)'!$A204,'Ergebnis (detailliert)'!$B$17:$B$1001,'Ergebnis (aggregiert)'!$C204))</f>
        <v/>
      </c>
      <c r="H204" s="120" t="str">
        <f>IF($A204="","",SUMIFS('Ergebnis (detailliert)'!$P$17:$P$1001,'Ergebnis (detailliert)'!$A$17:$A$1001,'Ergebnis (aggregiert)'!$A204,'Ergebnis (detailliert)'!$B$17:$B$1001,'Ergebnis (aggregiert)'!$C204))</f>
        <v/>
      </c>
      <c r="I204" s="121" t="str">
        <f>IF($A204="","",SUMIFS('Ergebnis (detailliert)'!$S$17:$S$1001,'Ergebnis (detailliert)'!$A$17:$A$1001,'Ergebnis (aggregiert)'!$A204,'Ergebnis (detailliert)'!$B$17:$B$1001,'Ergebnis (aggregiert)'!$C204))</f>
        <v/>
      </c>
      <c r="J204" s="96" t="str">
        <f>IFERROR(IF(ISBLANK(A204),"",IF(COUNTIF('Beladung des Speichers'!$A$17:$A$300,'Ergebnis (aggregiert)'!A204)=0,"Fehler: Reiter 'Beladung des Speichers' wurde für diesen Speicher nicht ausgefüllt",IF(COUNTIF('Entladung des Speichers'!$A$17:$A$300,'Ergebnis (aggregiert)'!A204)=0,"Fehler: Reiter 'Entladung des Speichers' wurde für diesen Speicher nicht ausgefüllt",IF(COUNTIF(Füllstände!$A$17:$A$300,'Ergebnis (aggregiert)'!A204)=0,"Fehler: Reiter 'Füllstände' wurde für diesen Speicher nicht ausgefüllt","")))),"Fehler: nicht alle Datenblätter für diesen Speicher wurden vollständig befüllt")</f>
        <v/>
      </c>
    </row>
    <row r="205" spans="1:10" x14ac:dyDescent="0.2">
      <c r="A205" s="116" t="str">
        <f>IF(Stammdaten!A205="","",Stammdaten!A205)</f>
        <v/>
      </c>
      <c r="B205" s="116" t="str">
        <f>IF(A205="","",VLOOKUP(A205,Stammdaten!A205:H488,6,FALSE))</f>
        <v/>
      </c>
      <c r="C205" s="117" t="str">
        <f>IF(A205="","","Beladung aus dem Netz der "&amp;Stammdaten!$F$3)</f>
        <v/>
      </c>
      <c r="D205" s="117" t="str">
        <f t="shared" si="4"/>
        <v/>
      </c>
      <c r="E205" s="118" t="str">
        <f>IF(A205="","",SUMIFS('Ergebnis (detailliert)'!$H$17:$H$300,'Ergebnis (detailliert)'!$A$17:$A$300,'Ergebnis (aggregiert)'!$A205,'Ergebnis (detailliert)'!$B$17:$B$300,'Ergebnis (aggregiert)'!$C205))</f>
        <v/>
      </c>
      <c r="F205" s="119" t="str">
        <f>IF($A205="","",SUMIFS('Ergebnis (detailliert)'!$I$17:$I$300,'Ergebnis (detailliert)'!$A$17:$A$300,'Ergebnis (aggregiert)'!$A205,'Ergebnis (detailliert)'!$B$17:$B$300,'Ergebnis (aggregiert)'!$C205))</f>
        <v/>
      </c>
      <c r="G205" s="118" t="str">
        <f>IF($A205="","",SUMIFS('Ergebnis (detailliert)'!$M$17:$M$1001,'Ergebnis (detailliert)'!$A$17:$A$1001,'Ergebnis (aggregiert)'!$A205,'Ergebnis (detailliert)'!$B$17:$B$1001,'Ergebnis (aggregiert)'!$C205))</f>
        <v/>
      </c>
      <c r="H205" s="120" t="str">
        <f>IF($A205="","",SUMIFS('Ergebnis (detailliert)'!$P$17:$P$1001,'Ergebnis (detailliert)'!$A$17:$A$1001,'Ergebnis (aggregiert)'!$A205,'Ergebnis (detailliert)'!$B$17:$B$1001,'Ergebnis (aggregiert)'!$C205))</f>
        <v/>
      </c>
      <c r="I205" s="121" t="str">
        <f>IF($A205="","",SUMIFS('Ergebnis (detailliert)'!$S$17:$S$1001,'Ergebnis (detailliert)'!$A$17:$A$1001,'Ergebnis (aggregiert)'!$A205,'Ergebnis (detailliert)'!$B$17:$B$1001,'Ergebnis (aggregiert)'!$C205))</f>
        <v/>
      </c>
      <c r="J205" s="96" t="str">
        <f>IFERROR(IF(ISBLANK(A205),"",IF(COUNTIF('Beladung des Speichers'!$A$17:$A$300,'Ergebnis (aggregiert)'!A205)=0,"Fehler: Reiter 'Beladung des Speichers' wurde für diesen Speicher nicht ausgefüllt",IF(COUNTIF('Entladung des Speichers'!$A$17:$A$300,'Ergebnis (aggregiert)'!A205)=0,"Fehler: Reiter 'Entladung des Speichers' wurde für diesen Speicher nicht ausgefüllt",IF(COUNTIF(Füllstände!$A$17:$A$300,'Ergebnis (aggregiert)'!A205)=0,"Fehler: Reiter 'Füllstände' wurde für diesen Speicher nicht ausgefüllt","")))),"Fehler: nicht alle Datenblätter für diesen Speicher wurden vollständig befüllt")</f>
        <v/>
      </c>
    </row>
    <row r="206" spans="1:10" x14ac:dyDescent="0.2">
      <c r="A206" s="116" t="str">
        <f>IF(Stammdaten!A206="","",Stammdaten!A206)</f>
        <v/>
      </c>
      <c r="B206" s="116" t="str">
        <f>IF(A206="","",VLOOKUP(A206,Stammdaten!A206:H489,6,FALSE))</f>
        <v/>
      </c>
      <c r="C206" s="117" t="str">
        <f>IF(A206="","","Beladung aus dem Netz der "&amp;Stammdaten!$F$3)</f>
        <v/>
      </c>
      <c r="D206" s="117" t="str">
        <f t="shared" si="4"/>
        <v/>
      </c>
      <c r="E206" s="118" t="str">
        <f>IF(A206="","",SUMIFS('Ergebnis (detailliert)'!$H$17:$H$300,'Ergebnis (detailliert)'!$A$17:$A$300,'Ergebnis (aggregiert)'!$A206,'Ergebnis (detailliert)'!$B$17:$B$300,'Ergebnis (aggregiert)'!$C206))</f>
        <v/>
      </c>
      <c r="F206" s="119" t="str">
        <f>IF($A206="","",SUMIFS('Ergebnis (detailliert)'!$I$17:$I$300,'Ergebnis (detailliert)'!$A$17:$A$300,'Ergebnis (aggregiert)'!$A206,'Ergebnis (detailliert)'!$B$17:$B$300,'Ergebnis (aggregiert)'!$C206))</f>
        <v/>
      </c>
      <c r="G206" s="118" t="str">
        <f>IF($A206="","",SUMIFS('Ergebnis (detailliert)'!$M$17:$M$1001,'Ergebnis (detailliert)'!$A$17:$A$1001,'Ergebnis (aggregiert)'!$A206,'Ergebnis (detailliert)'!$B$17:$B$1001,'Ergebnis (aggregiert)'!$C206))</f>
        <v/>
      </c>
      <c r="H206" s="120" t="str">
        <f>IF($A206="","",SUMIFS('Ergebnis (detailliert)'!$P$17:$P$1001,'Ergebnis (detailliert)'!$A$17:$A$1001,'Ergebnis (aggregiert)'!$A206,'Ergebnis (detailliert)'!$B$17:$B$1001,'Ergebnis (aggregiert)'!$C206))</f>
        <v/>
      </c>
      <c r="I206" s="121" t="str">
        <f>IF($A206="","",SUMIFS('Ergebnis (detailliert)'!$S$17:$S$1001,'Ergebnis (detailliert)'!$A$17:$A$1001,'Ergebnis (aggregiert)'!$A206,'Ergebnis (detailliert)'!$B$17:$B$1001,'Ergebnis (aggregiert)'!$C206))</f>
        <v/>
      </c>
      <c r="J206" s="96" t="str">
        <f>IFERROR(IF(ISBLANK(A206),"",IF(COUNTIF('Beladung des Speichers'!$A$17:$A$300,'Ergebnis (aggregiert)'!A206)=0,"Fehler: Reiter 'Beladung des Speichers' wurde für diesen Speicher nicht ausgefüllt",IF(COUNTIF('Entladung des Speichers'!$A$17:$A$300,'Ergebnis (aggregiert)'!A206)=0,"Fehler: Reiter 'Entladung des Speichers' wurde für diesen Speicher nicht ausgefüllt",IF(COUNTIF(Füllstände!$A$17:$A$300,'Ergebnis (aggregiert)'!A206)=0,"Fehler: Reiter 'Füllstände' wurde für diesen Speicher nicht ausgefüllt","")))),"Fehler: nicht alle Datenblätter für diesen Speicher wurden vollständig befüllt")</f>
        <v/>
      </c>
    </row>
    <row r="207" spans="1:10" x14ac:dyDescent="0.2">
      <c r="A207" s="116" t="str">
        <f>IF(Stammdaten!A207="","",Stammdaten!A207)</f>
        <v/>
      </c>
      <c r="B207" s="116" t="str">
        <f>IF(A207="","",VLOOKUP(A207,Stammdaten!A207:H490,6,FALSE))</f>
        <v/>
      </c>
      <c r="C207" s="117" t="str">
        <f>IF(A207="","","Beladung aus dem Netz der "&amp;Stammdaten!$F$3)</f>
        <v/>
      </c>
      <c r="D207" s="117" t="str">
        <f t="shared" si="4"/>
        <v/>
      </c>
      <c r="E207" s="118" t="str">
        <f>IF(A207="","",SUMIFS('Ergebnis (detailliert)'!$H$17:$H$300,'Ergebnis (detailliert)'!$A$17:$A$300,'Ergebnis (aggregiert)'!$A207,'Ergebnis (detailliert)'!$B$17:$B$300,'Ergebnis (aggregiert)'!$C207))</f>
        <v/>
      </c>
      <c r="F207" s="119" t="str">
        <f>IF($A207="","",SUMIFS('Ergebnis (detailliert)'!$I$17:$I$300,'Ergebnis (detailliert)'!$A$17:$A$300,'Ergebnis (aggregiert)'!$A207,'Ergebnis (detailliert)'!$B$17:$B$300,'Ergebnis (aggregiert)'!$C207))</f>
        <v/>
      </c>
      <c r="G207" s="118" t="str">
        <f>IF($A207="","",SUMIFS('Ergebnis (detailliert)'!$M$17:$M$1001,'Ergebnis (detailliert)'!$A$17:$A$1001,'Ergebnis (aggregiert)'!$A207,'Ergebnis (detailliert)'!$B$17:$B$1001,'Ergebnis (aggregiert)'!$C207))</f>
        <v/>
      </c>
      <c r="H207" s="120" t="str">
        <f>IF($A207="","",SUMIFS('Ergebnis (detailliert)'!$P$17:$P$1001,'Ergebnis (detailliert)'!$A$17:$A$1001,'Ergebnis (aggregiert)'!$A207,'Ergebnis (detailliert)'!$B$17:$B$1001,'Ergebnis (aggregiert)'!$C207))</f>
        <v/>
      </c>
      <c r="I207" s="121" t="str">
        <f>IF($A207="","",SUMIFS('Ergebnis (detailliert)'!$S$17:$S$1001,'Ergebnis (detailliert)'!$A$17:$A$1001,'Ergebnis (aggregiert)'!$A207,'Ergebnis (detailliert)'!$B$17:$B$1001,'Ergebnis (aggregiert)'!$C207))</f>
        <v/>
      </c>
      <c r="J207" s="96" t="str">
        <f>IFERROR(IF(ISBLANK(A207),"",IF(COUNTIF('Beladung des Speichers'!$A$17:$A$300,'Ergebnis (aggregiert)'!A207)=0,"Fehler: Reiter 'Beladung des Speichers' wurde für diesen Speicher nicht ausgefüllt",IF(COUNTIF('Entladung des Speichers'!$A$17:$A$300,'Ergebnis (aggregiert)'!A207)=0,"Fehler: Reiter 'Entladung des Speichers' wurde für diesen Speicher nicht ausgefüllt",IF(COUNTIF(Füllstände!$A$17:$A$300,'Ergebnis (aggregiert)'!A207)=0,"Fehler: Reiter 'Füllstände' wurde für diesen Speicher nicht ausgefüllt","")))),"Fehler: nicht alle Datenblätter für diesen Speicher wurden vollständig befüllt")</f>
        <v/>
      </c>
    </row>
    <row r="208" spans="1:10" x14ac:dyDescent="0.2">
      <c r="A208" s="116" t="str">
        <f>IF(Stammdaten!A208="","",Stammdaten!A208)</f>
        <v/>
      </c>
      <c r="B208" s="116" t="str">
        <f>IF(A208="","",VLOOKUP(A208,Stammdaten!A208:H491,6,FALSE))</f>
        <v/>
      </c>
      <c r="C208" s="117" t="str">
        <f>IF(A208="","","Beladung aus dem Netz der "&amp;Stammdaten!$F$3)</f>
        <v/>
      </c>
      <c r="D208" s="117" t="str">
        <f t="shared" si="4"/>
        <v/>
      </c>
      <c r="E208" s="118" t="str">
        <f>IF(A208="","",SUMIFS('Ergebnis (detailliert)'!$H$17:$H$300,'Ergebnis (detailliert)'!$A$17:$A$300,'Ergebnis (aggregiert)'!$A208,'Ergebnis (detailliert)'!$B$17:$B$300,'Ergebnis (aggregiert)'!$C208))</f>
        <v/>
      </c>
      <c r="F208" s="119" t="str">
        <f>IF($A208="","",SUMIFS('Ergebnis (detailliert)'!$I$17:$I$300,'Ergebnis (detailliert)'!$A$17:$A$300,'Ergebnis (aggregiert)'!$A208,'Ergebnis (detailliert)'!$B$17:$B$300,'Ergebnis (aggregiert)'!$C208))</f>
        <v/>
      </c>
      <c r="G208" s="118" t="str">
        <f>IF($A208="","",SUMIFS('Ergebnis (detailliert)'!$M$17:$M$1001,'Ergebnis (detailliert)'!$A$17:$A$1001,'Ergebnis (aggregiert)'!$A208,'Ergebnis (detailliert)'!$B$17:$B$1001,'Ergebnis (aggregiert)'!$C208))</f>
        <v/>
      </c>
      <c r="H208" s="120" t="str">
        <f>IF($A208="","",SUMIFS('Ergebnis (detailliert)'!$P$17:$P$1001,'Ergebnis (detailliert)'!$A$17:$A$1001,'Ergebnis (aggregiert)'!$A208,'Ergebnis (detailliert)'!$B$17:$B$1001,'Ergebnis (aggregiert)'!$C208))</f>
        <v/>
      </c>
      <c r="I208" s="121" t="str">
        <f>IF($A208="","",SUMIFS('Ergebnis (detailliert)'!$S$17:$S$1001,'Ergebnis (detailliert)'!$A$17:$A$1001,'Ergebnis (aggregiert)'!$A208,'Ergebnis (detailliert)'!$B$17:$B$1001,'Ergebnis (aggregiert)'!$C208))</f>
        <v/>
      </c>
      <c r="J208" s="96" t="str">
        <f>IFERROR(IF(ISBLANK(A208),"",IF(COUNTIF('Beladung des Speichers'!$A$17:$A$300,'Ergebnis (aggregiert)'!A208)=0,"Fehler: Reiter 'Beladung des Speichers' wurde für diesen Speicher nicht ausgefüllt",IF(COUNTIF('Entladung des Speichers'!$A$17:$A$300,'Ergebnis (aggregiert)'!A208)=0,"Fehler: Reiter 'Entladung des Speichers' wurde für diesen Speicher nicht ausgefüllt",IF(COUNTIF(Füllstände!$A$17:$A$300,'Ergebnis (aggregiert)'!A208)=0,"Fehler: Reiter 'Füllstände' wurde für diesen Speicher nicht ausgefüllt","")))),"Fehler: nicht alle Datenblätter für diesen Speicher wurden vollständig befüllt")</f>
        <v/>
      </c>
    </row>
    <row r="209" spans="1:10" x14ac:dyDescent="0.2">
      <c r="A209" s="116" t="str">
        <f>IF(Stammdaten!A209="","",Stammdaten!A209)</f>
        <v/>
      </c>
      <c r="B209" s="116" t="str">
        <f>IF(A209="","",VLOOKUP(A209,Stammdaten!A209:H492,6,FALSE))</f>
        <v/>
      </c>
      <c r="C209" s="117" t="str">
        <f>IF(A209="","","Beladung aus dem Netz der "&amp;Stammdaten!$F$3)</f>
        <v/>
      </c>
      <c r="D209" s="117" t="str">
        <f t="shared" ref="D209:D272" si="5">IF(A209="","",$B$11)</f>
        <v/>
      </c>
      <c r="E209" s="118" t="str">
        <f>IF(A209="","",SUMIFS('Ergebnis (detailliert)'!$H$17:$H$300,'Ergebnis (detailliert)'!$A$17:$A$300,'Ergebnis (aggregiert)'!$A209,'Ergebnis (detailliert)'!$B$17:$B$300,'Ergebnis (aggregiert)'!$C209))</f>
        <v/>
      </c>
      <c r="F209" s="119" t="str">
        <f>IF($A209="","",SUMIFS('Ergebnis (detailliert)'!$I$17:$I$300,'Ergebnis (detailliert)'!$A$17:$A$300,'Ergebnis (aggregiert)'!$A209,'Ergebnis (detailliert)'!$B$17:$B$300,'Ergebnis (aggregiert)'!$C209))</f>
        <v/>
      </c>
      <c r="G209" s="118" t="str">
        <f>IF($A209="","",SUMIFS('Ergebnis (detailliert)'!$M$17:$M$1001,'Ergebnis (detailliert)'!$A$17:$A$1001,'Ergebnis (aggregiert)'!$A209,'Ergebnis (detailliert)'!$B$17:$B$1001,'Ergebnis (aggregiert)'!$C209))</f>
        <v/>
      </c>
      <c r="H209" s="120" t="str">
        <f>IF($A209="","",SUMIFS('Ergebnis (detailliert)'!$P$17:$P$1001,'Ergebnis (detailliert)'!$A$17:$A$1001,'Ergebnis (aggregiert)'!$A209,'Ergebnis (detailliert)'!$B$17:$B$1001,'Ergebnis (aggregiert)'!$C209))</f>
        <v/>
      </c>
      <c r="I209" s="121" t="str">
        <f>IF($A209="","",SUMIFS('Ergebnis (detailliert)'!$S$17:$S$1001,'Ergebnis (detailliert)'!$A$17:$A$1001,'Ergebnis (aggregiert)'!$A209,'Ergebnis (detailliert)'!$B$17:$B$1001,'Ergebnis (aggregiert)'!$C209))</f>
        <v/>
      </c>
      <c r="J209" s="96" t="str">
        <f>IFERROR(IF(ISBLANK(A209),"",IF(COUNTIF('Beladung des Speichers'!$A$17:$A$300,'Ergebnis (aggregiert)'!A209)=0,"Fehler: Reiter 'Beladung des Speichers' wurde für diesen Speicher nicht ausgefüllt",IF(COUNTIF('Entladung des Speichers'!$A$17:$A$300,'Ergebnis (aggregiert)'!A209)=0,"Fehler: Reiter 'Entladung des Speichers' wurde für diesen Speicher nicht ausgefüllt",IF(COUNTIF(Füllstände!$A$17:$A$300,'Ergebnis (aggregiert)'!A209)=0,"Fehler: Reiter 'Füllstände' wurde für diesen Speicher nicht ausgefüllt","")))),"Fehler: nicht alle Datenblätter für diesen Speicher wurden vollständig befüllt")</f>
        <v/>
      </c>
    </row>
    <row r="210" spans="1:10" x14ac:dyDescent="0.2">
      <c r="A210" s="116" t="str">
        <f>IF(Stammdaten!A210="","",Stammdaten!A210)</f>
        <v/>
      </c>
      <c r="B210" s="116" t="str">
        <f>IF(A210="","",VLOOKUP(A210,Stammdaten!A210:H493,6,FALSE))</f>
        <v/>
      </c>
      <c r="C210" s="117" t="str">
        <f>IF(A210="","","Beladung aus dem Netz der "&amp;Stammdaten!$F$3)</f>
        <v/>
      </c>
      <c r="D210" s="117" t="str">
        <f t="shared" si="5"/>
        <v/>
      </c>
      <c r="E210" s="118" t="str">
        <f>IF(A210="","",SUMIFS('Ergebnis (detailliert)'!$H$17:$H$300,'Ergebnis (detailliert)'!$A$17:$A$300,'Ergebnis (aggregiert)'!$A210,'Ergebnis (detailliert)'!$B$17:$B$300,'Ergebnis (aggregiert)'!$C210))</f>
        <v/>
      </c>
      <c r="F210" s="119" t="str">
        <f>IF($A210="","",SUMIFS('Ergebnis (detailliert)'!$I$17:$I$300,'Ergebnis (detailliert)'!$A$17:$A$300,'Ergebnis (aggregiert)'!$A210,'Ergebnis (detailliert)'!$B$17:$B$300,'Ergebnis (aggregiert)'!$C210))</f>
        <v/>
      </c>
      <c r="G210" s="118" t="str">
        <f>IF($A210="","",SUMIFS('Ergebnis (detailliert)'!$M$17:$M$1001,'Ergebnis (detailliert)'!$A$17:$A$1001,'Ergebnis (aggregiert)'!$A210,'Ergebnis (detailliert)'!$B$17:$B$1001,'Ergebnis (aggregiert)'!$C210))</f>
        <v/>
      </c>
      <c r="H210" s="120" t="str">
        <f>IF($A210="","",SUMIFS('Ergebnis (detailliert)'!$P$17:$P$1001,'Ergebnis (detailliert)'!$A$17:$A$1001,'Ergebnis (aggregiert)'!$A210,'Ergebnis (detailliert)'!$B$17:$B$1001,'Ergebnis (aggregiert)'!$C210))</f>
        <v/>
      </c>
      <c r="I210" s="121" t="str">
        <f>IF($A210="","",SUMIFS('Ergebnis (detailliert)'!$S$17:$S$1001,'Ergebnis (detailliert)'!$A$17:$A$1001,'Ergebnis (aggregiert)'!$A210,'Ergebnis (detailliert)'!$B$17:$B$1001,'Ergebnis (aggregiert)'!$C210))</f>
        <v/>
      </c>
      <c r="J210" s="96" t="str">
        <f>IFERROR(IF(ISBLANK(A210),"",IF(COUNTIF('Beladung des Speichers'!$A$17:$A$300,'Ergebnis (aggregiert)'!A210)=0,"Fehler: Reiter 'Beladung des Speichers' wurde für diesen Speicher nicht ausgefüllt",IF(COUNTIF('Entladung des Speichers'!$A$17:$A$300,'Ergebnis (aggregiert)'!A210)=0,"Fehler: Reiter 'Entladung des Speichers' wurde für diesen Speicher nicht ausgefüllt",IF(COUNTIF(Füllstände!$A$17:$A$300,'Ergebnis (aggregiert)'!A210)=0,"Fehler: Reiter 'Füllstände' wurde für diesen Speicher nicht ausgefüllt","")))),"Fehler: nicht alle Datenblätter für diesen Speicher wurden vollständig befüllt")</f>
        <v/>
      </c>
    </row>
    <row r="211" spans="1:10" x14ac:dyDescent="0.2">
      <c r="A211" s="116" t="str">
        <f>IF(Stammdaten!A211="","",Stammdaten!A211)</f>
        <v/>
      </c>
      <c r="B211" s="116" t="str">
        <f>IF(A211="","",VLOOKUP(A211,Stammdaten!A211:H494,6,FALSE))</f>
        <v/>
      </c>
      <c r="C211" s="117" t="str">
        <f>IF(A211="","","Beladung aus dem Netz der "&amp;Stammdaten!$F$3)</f>
        <v/>
      </c>
      <c r="D211" s="117" t="str">
        <f t="shared" si="5"/>
        <v/>
      </c>
      <c r="E211" s="118" t="str">
        <f>IF(A211="","",SUMIFS('Ergebnis (detailliert)'!$H$17:$H$300,'Ergebnis (detailliert)'!$A$17:$A$300,'Ergebnis (aggregiert)'!$A211,'Ergebnis (detailliert)'!$B$17:$B$300,'Ergebnis (aggregiert)'!$C211))</f>
        <v/>
      </c>
      <c r="F211" s="119" t="str">
        <f>IF($A211="","",SUMIFS('Ergebnis (detailliert)'!$I$17:$I$300,'Ergebnis (detailliert)'!$A$17:$A$300,'Ergebnis (aggregiert)'!$A211,'Ergebnis (detailliert)'!$B$17:$B$300,'Ergebnis (aggregiert)'!$C211))</f>
        <v/>
      </c>
      <c r="G211" s="118" t="str">
        <f>IF($A211="","",SUMIFS('Ergebnis (detailliert)'!$M$17:$M$1001,'Ergebnis (detailliert)'!$A$17:$A$1001,'Ergebnis (aggregiert)'!$A211,'Ergebnis (detailliert)'!$B$17:$B$1001,'Ergebnis (aggregiert)'!$C211))</f>
        <v/>
      </c>
      <c r="H211" s="120" t="str">
        <f>IF($A211="","",SUMIFS('Ergebnis (detailliert)'!$P$17:$P$1001,'Ergebnis (detailliert)'!$A$17:$A$1001,'Ergebnis (aggregiert)'!$A211,'Ergebnis (detailliert)'!$B$17:$B$1001,'Ergebnis (aggregiert)'!$C211))</f>
        <v/>
      </c>
      <c r="I211" s="121" t="str">
        <f>IF($A211="","",SUMIFS('Ergebnis (detailliert)'!$S$17:$S$1001,'Ergebnis (detailliert)'!$A$17:$A$1001,'Ergebnis (aggregiert)'!$A211,'Ergebnis (detailliert)'!$B$17:$B$1001,'Ergebnis (aggregiert)'!$C211))</f>
        <v/>
      </c>
      <c r="J211" s="96" t="str">
        <f>IFERROR(IF(ISBLANK(A211),"",IF(COUNTIF('Beladung des Speichers'!$A$17:$A$300,'Ergebnis (aggregiert)'!A211)=0,"Fehler: Reiter 'Beladung des Speichers' wurde für diesen Speicher nicht ausgefüllt",IF(COUNTIF('Entladung des Speichers'!$A$17:$A$300,'Ergebnis (aggregiert)'!A211)=0,"Fehler: Reiter 'Entladung des Speichers' wurde für diesen Speicher nicht ausgefüllt",IF(COUNTIF(Füllstände!$A$17:$A$300,'Ergebnis (aggregiert)'!A211)=0,"Fehler: Reiter 'Füllstände' wurde für diesen Speicher nicht ausgefüllt","")))),"Fehler: nicht alle Datenblätter für diesen Speicher wurden vollständig befüllt")</f>
        <v/>
      </c>
    </row>
    <row r="212" spans="1:10" x14ac:dyDescent="0.2">
      <c r="A212" s="116" t="str">
        <f>IF(Stammdaten!A212="","",Stammdaten!A212)</f>
        <v/>
      </c>
      <c r="B212" s="116" t="str">
        <f>IF(A212="","",VLOOKUP(A212,Stammdaten!A212:H495,6,FALSE))</f>
        <v/>
      </c>
      <c r="C212" s="117" t="str">
        <f>IF(A212="","","Beladung aus dem Netz der "&amp;Stammdaten!$F$3)</f>
        <v/>
      </c>
      <c r="D212" s="117" t="str">
        <f t="shared" si="5"/>
        <v/>
      </c>
      <c r="E212" s="118" t="str">
        <f>IF(A212="","",SUMIFS('Ergebnis (detailliert)'!$H$17:$H$300,'Ergebnis (detailliert)'!$A$17:$A$300,'Ergebnis (aggregiert)'!$A212,'Ergebnis (detailliert)'!$B$17:$B$300,'Ergebnis (aggregiert)'!$C212))</f>
        <v/>
      </c>
      <c r="F212" s="119" t="str">
        <f>IF($A212="","",SUMIFS('Ergebnis (detailliert)'!$I$17:$I$300,'Ergebnis (detailliert)'!$A$17:$A$300,'Ergebnis (aggregiert)'!$A212,'Ergebnis (detailliert)'!$B$17:$B$300,'Ergebnis (aggregiert)'!$C212))</f>
        <v/>
      </c>
      <c r="G212" s="118" t="str">
        <f>IF($A212="","",SUMIFS('Ergebnis (detailliert)'!$M$17:$M$1001,'Ergebnis (detailliert)'!$A$17:$A$1001,'Ergebnis (aggregiert)'!$A212,'Ergebnis (detailliert)'!$B$17:$B$1001,'Ergebnis (aggregiert)'!$C212))</f>
        <v/>
      </c>
      <c r="H212" s="120" t="str">
        <f>IF($A212="","",SUMIFS('Ergebnis (detailliert)'!$P$17:$P$1001,'Ergebnis (detailliert)'!$A$17:$A$1001,'Ergebnis (aggregiert)'!$A212,'Ergebnis (detailliert)'!$B$17:$B$1001,'Ergebnis (aggregiert)'!$C212))</f>
        <v/>
      </c>
      <c r="I212" s="121" t="str">
        <f>IF($A212="","",SUMIFS('Ergebnis (detailliert)'!$S$17:$S$1001,'Ergebnis (detailliert)'!$A$17:$A$1001,'Ergebnis (aggregiert)'!$A212,'Ergebnis (detailliert)'!$B$17:$B$1001,'Ergebnis (aggregiert)'!$C212))</f>
        <v/>
      </c>
      <c r="J212" s="96" t="str">
        <f>IFERROR(IF(ISBLANK(A212),"",IF(COUNTIF('Beladung des Speichers'!$A$17:$A$300,'Ergebnis (aggregiert)'!A212)=0,"Fehler: Reiter 'Beladung des Speichers' wurde für diesen Speicher nicht ausgefüllt",IF(COUNTIF('Entladung des Speichers'!$A$17:$A$300,'Ergebnis (aggregiert)'!A212)=0,"Fehler: Reiter 'Entladung des Speichers' wurde für diesen Speicher nicht ausgefüllt",IF(COUNTIF(Füllstände!$A$17:$A$300,'Ergebnis (aggregiert)'!A212)=0,"Fehler: Reiter 'Füllstände' wurde für diesen Speicher nicht ausgefüllt","")))),"Fehler: nicht alle Datenblätter für diesen Speicher wurden vollständig befüllt")</f>
        <v/>
      </c>
    </row>
    <row r="213" spans="1:10" x14ac:dyDescent="0.2">
      <c r="A213" s="116" t="str">
        <f>IF(Stammdaten!A213="","",Stammdaten!A213)</f>
        <v/>
      </c>
      <c r="B213" s="116" t="str">
        <f>IF(A213="","",VLOOKUP(A213,Stammdaten!A213:H496,6,FALSE))</f>
        <v/>
      </c>
      <c r="C213" s="117" t="str">
        <f>IF(A213="","","Beladung aus dem Netz der "&amp;Stammdaten!$F$3)</f>
        <v/>
      </c>
      <c r="D213" s="117" t="str">
        <f t="shared" si="5"/>
        <v/>
      </c>
      <c r="E213" s="118" t="str">
        <f>IF(A213="","",SUMIFS('Ergebnis (detailliert)'!$H$17:$H$300,'Ergebnis (detailliert)'!$A$17:$A$300,'Ergebnis (aggregiert)'!$A213,'Ergebnis (detailliert)'!$B$17:$B$300,'Ergebnis (aggregiert)'!$C213))</f>
        <v/>
      </c>
      <c r="F213" s="119" t="str">
        <f>IF($A213="","",SUMIFS('Ergebnis (detailliert)'!$I$17:$I$300,'Ergebnis (detailliert)'!$A$17:$A$300,'Ergebnis (aggregiert)'!$A213,'Ergebnis (detailliert)'!$B$17:$B$300,'Ergebnis (aggregiert)'!$C213))</f>
        <v/>
      </c>
      <c r="G213" s="118" t="str">
        <f>IF($A213="","",SUMIFS('Ergebnis (detailliert)'!$M$17:$M$1001,'Ergebnis (detailliert)'!$A$17:$A$1001,'Ergebnis (aggregiert)'!$A213,'Ergebnis (detailliert)'!$B$17:$B$1001,'Ergebnis (aggregiert)'!$C213))</f>
        <v/>
      </c>
      <c r="H213" s="120" t="str">
        <f>IF($A213="","",SUMIFS('Ergebnis (detailliert)'!$P$17:$P$1001,'Ergebnis (detailliert)'!$A$17:$A$1001,'Ergebnis (aggregiert)'!$A213,'Ergebnis (detailliert)'!$B$17:$B$1001,'Ergebnis (aggregiert)'!$C213))</f>
        <v/>
      </c>
      <c r="I213" s="121" t="str">
        <f>IF($A213="","",SUMIFS('Ergebnis (detailliert)'!$S$17:$S$1001,'Ergebnis (detailliert)'!$A$17:$A$1001,'Ergebnis (aggregiert)'!$A213,'Ergebnis (detailliert)'!$B$17:$B$1001,'Ergebnis (aggregiert)'!$C213))</f>
        <v/>
      </c>
      <c r="J213" s="96" t="str">
        <f>IFERROR(IF(ISBLANK(A213),"",IF(COUNTIF('Beladung des Speichers'!$A$17:$A$300,'Ergebnis (aggregiert)'!A213)=0,"Fehler: Reiter 'Beladung des Speichers' wurde für diesen Speicher nicht ausgefüllt",IF(COUNTIF('Entladung des Speichers'!$A$17:$A$300,'Ergebnis (aggregiert)'!A213)=0,"Fehler: Reiter 'Entladung des Speichers' wurde für diesen Speicher nicht ausgefüllt",IF(COUNTIF(Füllstände!$A$17:$A$300,'Ergebnis (aggregiert)'!A213)=0,"Fehler: Reiter 'Füllstände' wurde für diesen Speicher nicht ausgefüllt","")))),"Fehler: nicht alle Datenblätter für diesen Speicher wurden vollständig befüllt")</f>
        <v/>
      </c>
    </row>
    <row r="214" spans="1:10" x14ac:dyDescent="0.2">
      <c r="A214" s="116" t="str">
        <f>IF(Stammdaten!A214="","",Stammdaten!A214)</f>
        <v/>
      </c>
      <c r="B214" s="116" t="str">
        <f>IF(A214="","",VLOOKUP(A214,Stammdaten!A214:H497,6,FALSE))</f>
        <v/>
      </c>
      <c r="C214" s="117" t="str">
        <f>IF(A214="","","Beladung aus dem Netz der "&amp;Stammdaten!$F$3)</f>
        <v/>
      </c>
      <c r="D214" s="117" t="str">
        <f t="shared" si="5"/>
        <v/>
      </c>
      <c r="E214" s="118" t="str">
        <f>IF(A214="","",SUMIFS('Ergebnis (detailliert)'!$H$17:$H$300,'Ergebnis (detailliert)'!$A$17:$A$300,'Ergebnis (aggregiert)'!$A214,'Ergebnis (detailliert)'!$B$17:$B$300,'Ergebnis (aggregiert)'!$C214))</f>
        <v/>
      </c>
      <c r="F214" s="119" t="str">
        <f>IF($A214="","",SUMIFS('Ergebnis (detailliert)'!$I$17:$I$300,'Ergebnis (detailliert)'!$A$17:$A$300,'Ergebnis (aggregiert)'!$A214,'Ergebnis (detailliert)'!$B$17:$B$300,'Ergebnis (aggregiert)'!$C214))</f>
        <v/>
      </c>
      <c r="G214" s="118" t="str">
        <f>IF($A214="","",SUMIFS('Ergebnis (detailliert)'!$M$17:$M$1001,'Ergebnis (detailliert)'!$A$17:$A$1001,'Ergebnis (aggregiert)'!$A214,'Ergebnis (detailliert)'!$B$17:$B$1001,'Ergebnis (aggregiert)'!$C214))</f>
        <v/>
      </c>
      <c r="H214" s="120" t="str">
        <f>IF($A214="","",SUMIFS('Ergebnis (detailliert)'!$P$17:$P$1001,'Ergebnis (detailliert)'!$A$17:$A$1001,'Ergebnis (aggregiert)'!$A214,'Ergebnis (detailliert)'!$B$17:$B$1001,'Ergebnis (aggregiert)'!$C214))</f>
        <v/>
      </c>
      <c r="I214" s="121" t="str">
        <f>IF($A214="","",SUMIFS('Ergebnis (detailliert)'!$S$17:$S$1001,'Ergebnis (detailliert)'!$A$17:$A$1001,'Ergebnis (aggregiert)'!$A214,'Ergebnis (detailliert)'!$B$17:$B$1001,'Ergebnis (aggregiert)'!$C214))</f>
        <v/>
      </c>
      <c r="J214" s="96" t="str">
        <f>IFERROR(IF(ISBLANK(A214),"",IF(COUNTIF('Beladung des Speichers'!$A$17:$A$300,'Ergebnis (aggregiert)'!A214)=0,"Fehler: Reiter 'Beladung des Speichers' wurde für diesen Speicher nicht ausgefüllt",IF(COUNTIF('Entladung des Speichers'!$A$17:$A$300,'Ergebnis (aggregiert)'!A214)=0,"Fehler: Reiter 'Entladung des Speichers' wurde für diesen Speicher nicht ausgefüllt",IF(COUNTIF(Füllstände!$A$17:$A$300,'Ergebnis (aggregiert)'!A214)=0,"Fehler: Reiter 'Füllstände' wurde für diesen Speicher nicht ausgefüllt","")))),"Fehler: nicht alle Datenblätter für diesen Speicher wurden vollständig befüllt")</f>
        <v/>
      </c>
    </row>
    <row r="215" spans="1:10" x14ac:dyDescent="0.2">
      <c r="A215" s="116" t="str">
        <f>IF(Stammdaten!A215="","",Stammdaten!A215)</f>
        <v/>
      </c>
      <c r="B215" s="116" t="str">
        <f>IF(A215="","",VLOOKUP(A215,Stammdaten!A215:H498,6,FALSE))</f>
        <v/>
      </c>
      <c r="C215" s="117" t="str">
        <f>IF(A215="","","Beladung aus dem Netz der "&amp;Stammdaten!$F$3)</f>
        <v/>
      </c>
      <c r="D215" s="117" t="str">
        <f t="shared" si="5"/>
        <v/>
      </c>
      <c r="E215" s="118" t="str">
        <f>IF(A215="","",SUMIFS('Ergebnis (detailliert)'!$H$17:$H$300,'Ergebnis (detailliert)'!$A$17:$A$300,'Ergebnis (aggregiert)'!$A215,'Ergebnis (detailliert)'!$B$17:$B$300,'Ergebnis (aggregiert)'!$C215))</f>
        <v/>
      </c>
      <c r="F215" s="119" t="str">
        <f>IF($A215="","",SUMIFS('Ergebnis (detailliert)'!$I$17:$I$300,'Ergebnis (detailliert)'!$A$17:$A$300,'Ergebnis (aggregiert)'!$A215,'Ergebnis (detailliert)'!$B$17:$B$300,'Ergebnis (aggregiert)'!$C215))</f>
        <v/>
      </c>
      <c r="G215" s="118" t="str">
        <f>IF($A215="","",SUMIFS('Ergebnis (detailliert)'!$M$17:$M$1001,'Ergebnis (detailliert)'!$A$17:$A$1001,'Ergebnis (aggregiert)'!$A215,'Ergebnis (detailliert)'!$B$17:$B$1001,'Ergebnis (aggregiert)'!$C215))</f>
        <v/>
      </c>
      <c r="H215" s="120" t="str">
        <f>IF($A215="","",SUMIFS('Ergebnis (detailliert)'!$P$17:$P$1001,'Ergebnis (detailliert)'!$A$17:$A$1001,'Ergebnis (aggregiert)'!$A215,'Ergebnis (detailliert)'!$B$17:$B$1001,'Ergebnis (aggregiert)'!$C215))</f>
        <v/>
      </c>
      <c r="I215" s="121" t="str">
        <f>IF($A215="","",SUMIFS('Ergebnis (detailliert)'!$S$17:$S$1001,'Ergebnis (detailliert)'!$A$17:$A$1001,'Ergebnis (aggregiert)'!$A215,'Ergebnis (detailliert)'!$B$17:$B$1001,'Ergebnis (aggregiert)'!$C215))</f>
        <v/>
      </c>
      <c r="J215" s="96" t="str">
        <f>IFERROR(IF(ISBLANK(A215),"",IF(COUNTIF('Beladung des Speichers'!$A$17:$A$300,'Ergebnis (aggregiert)'!A215)=0,"Fehler: Reiter 'Beladung des Speichers' wurde für diesen Speicher nicht ausgefüllt",IF(COUNTIF('Entladung des Speichers'!$A$17:$A$300,'Ergebnis (aggregiert)'!A215)=0,"Fehler: Reiter 'Entladung des Speichers' wurde für diesen Speicher nicht ausgefüllt",IF(COUNTIF(Füllstände!$A$17:$A$300,'Ergebnis (aggregiert)'!A215)=0,"Fehler: Reiter 'Füllstände' wurde für diesen Speicher nicht ausgefüllt","")))),"Fehler: nicht alle Datenblätter für diesen Speicher wurden vollständig befüllt")</f>
        <v/>
      </c>
    </row>
    <row r="216" spans="1:10" x14ac:dyDescent="0.2">
      <c r="A216" s="116" t="str">
        <f>IF(Stammdaten!A216="","",Stammdaten!A216)</f>
        <v/>
      </c>
      <c r="B216" s="116" t="str">
        <f>IF(A216="","",VLOOKUP(A216,Stammdaten!A216:H499,6,FALSE))</f>
        <v/>
      </c>
      <c r="C216" s="117" t="str">
        <f>IF(A216="","","Beladung aus dem Netz der "&amp;Stammdaten!$F$3)</f>
        <v/>
      </c>
      <c r="D216" s="117" t="str">
        <f t="shared" si="5"/>
        <v/>
      </c>
      <c r="E216" s="118" t="str">
        <f>IF(A216="","",SUMIFS('Ergebnis (detailliert)'!$H$17:$H$300,'Ergebnis (detailliert)'!$A$17:$A$300,'Ergebnis (aggregiert)'!$A216,'Ergebnis (detailliert)'!$B$17:$B$300,'Ergebnis (aggregiert)'!$C216))</f>
        <v/>
      </c>
      <c r="F216" s="119" t="str">
        <f>IF($A216="","",SUMIFS('Ergebnis (detailliert)'!$I$17:$I$300,'Ergebnis (detailliert)'!$A$17:$A$300,'Ergebnis (aggregiert)'!$A216,'Ergebnis (detailliert)'!$B$17:$B$300,'Ergebnis (aggregiert)'!$C216))</f>
        <v/>
      </c>
      <c r="G216" s="118" t="str">
        <f>IF($A216="","",SUMIFS('Ergebnis (detailliert)'!$M$17:$M$1001,'Ergebnis (detailliert)'!$A$17:$A$1001,'Ergebnis (aggregiert)'!$A216,'Ergebnis (detailliert)'!$B$17:$B$1001,'Ergebnis (aggregiert)'!$C216))</f>
        <v/>
      </c>
      <c r="H216" s="120" t="str">
        <f>IF($A216="","",SUMIFS('Ergebnis (detailliert)'!$P$17:$P$1001,'Ergebnis (detailliert)'!$A$17:$A$1001,'Ergebnis (aggregiert)'!$A216,'Ergebnis (detailliert)'!$B$17:$B$1001,'Ergebnis (aggregiert)'!$C216))</f>
        <v/>
      </c>
      <c r="I216" s="121" t="str">
        <f>IF($A216="","",SUMIFS('Ergebnis (detailliert)'!$S$17:$S$1001,'Ergebnis (detailliert)'!$A$17:$A$1001,'Ergebnis (aggregiert)'!$A216,'Ergebnis (detailliert)'!$B$17:$B$1001,'Ergebnis (aggregiert)'!$C216))</f>
        <v/>
      </c>
      <c r="J216" s="96" t="str">
        <f>IFERROR(IF(ISBLANK(A216),"",IF(COUNTIF('Beladung des Speichers'!$A$17:$A$300,'Ergebnis (aggregiert)'!A216)=0,"Fehler: Reiter 'Beladung des Speichers' wurde für diesen Speicher nicht ausgefüllt",IF(COUNTIF('Entladung des Speichers'!$A$17:$A$300,'Ergebnis (aggregiert)'!A216)=0,"Fehler: Reiter 'Entladung des Speichers' wurde für diesen Speicher nicht ausgefüllt",IF(COUNTIF(Füllstände!$A$17:$A$300,'Ergebnis (aggregiert)'!A216)=0,"Fehler: Reiter 'Füllstände' wurde für diesen Speicher nicht ausgefüllt","")))),"Fehler: nicht alle Datenblätter für diesen Speicher wurden vollständig befüllt")</f>
        <v/>
      </c>
    </row>
    <row r="217" spans="1:10" x14ac:dyDescent="0.2">
      <c r="A217" s="116" t="str">
        <f>IF(Stammdaten!A217="","",Stammdaten!A217)</f>
        <v/>
      </c>
      <c r="B217" s="116" t="str">
        <f>IF(A217="","",VLOOKUP(A217,Stammdaten!A217:H500,6,FALSE))</f>
        <v/>
      </c>
      <c r="C217" s="117" t="str">
        <f>IF(A217="","","Beladung aus dem Netz der "&amp;Stammdaten!$F$3)</f>
        <v/>
      </c>
      <c r="D217" s="117" t="str">
        <f t="shared" si="5"/>
        <v/>
      </c>
      <c r="E217" s="118" t="str">
        <f>IF(A217="","",SUMIFS('Ergebnis (detailliert)'!$H$17:$H$300,'Ergebnis (detailliert)'!$A$17:$A$300,'Ergebnis (aggregiert)'!$A217,'Ergebnis (detailliert)'!$B$17:$B$300,'Ergebnis (aggregiert)'!$C217))</f>
        <v/>
      </c>
      <c r="F217" s="119" t="str">
        <f>IF($A217="","",SUMIFS('Ergebnis (detailliert)'!$I$17:$I$300,'Ergebnis (detailliert)'!$A$17:$A$300,'Ergebnis (aggregiert)'!$A217,'Ergebnis (detailliert)'!$B$17:$B$300,'Ergebnis (aggregiert)'!$C217))</f>
        <v/>
      </c>
      <c r="G217" s="118" t="str">
        <f>IF($A217="","",SUMIFS('Ergebnis (detailliert)'!$M$17:$M$1001,'Ergebnis (detailliert)'!$A$17:$A$1001,'Ergebnis (aggregiert)'!$A217,'Ergebnis (detailliert)'!$B$17:$B$1001,'Ergebnis (aggregiert)'!$C217))</f>
        <v/>
      </c>
      <c r="H217" s="120" t="str">
        <f>IF($A217="","",SUMIFS('Ergebnis (detailliert)'!$P$17:$P$1001,'Ergebnis (detailliert)'!$A$17:$A$1001,'Ergebnis (aggregiert)'!$A217,'Ergebnis (detailliert)'!$B$17:$B$1001,'Ergebnis (aggregiert)'!$C217))</f>
        <v/>
      </c>
      <c r="I217" s="121" t="str">
        <f>IF($A217="","",SUMIFS('Ergebnis (detailliert)'!$S$17:$S$1001,'Ergebnis (detailliert)'!$A$17:$A$1001,'Ergebnis (aggregiert)'!$A217,'Ergebnis (detailliert)'!$B$17:$B$1001,'Ergebnis (aggregiert)'!$C217))</f>
        <v/>
      </c>
      <c r="J217" s="96" t="str">
        <f>IFERROR(IF(ISBLANK(A217),"",IF(COUNTIF('Beladung des Speichers'!$A$17:$A$300,'Ergebnis (aggregiert)'!A217)=0,"Fehler: Reiter 'Beladung des Speichers' wurde für diesen Speicher nicht ausgefüllt",IF(COUNTIF('Entladung des Speichers'!$A$17:$A$300,'Ergebnis (aggregiert)'!A217)=0,"Fehler: Reiter 'Entladung des Speichers' wurde für diesen Speicher nicht ausgefüllt",IF(COUNTIF(Füllstände!$A$17:$A$300,'Ergebnis (aggregiert)'!A217)=0,"Fehler: Reiter 'Füllstände' wurde für diesen Speicher nicht ausgefüllt","")))),"Fehler: nicht alle Datenblätter für diesen Speicher wurden vollständig befüllt")</f>
        <v/>
      </c>
    </row>
    <row r="218" spans="1:10" x14ac:dyDescent="0.2">
      <c r="A218" s="116" t="str">
        <f>IF(Stammdaten!A218="","",Stammdaten!A218)</f>
        <v/>
      </c>
      <c r="B218" s="116" t="str">
        <f>IF(A218="","",VLOOKUP(A218,Stammdaten!A218:H501,6,FALSE))</f>
        <v/>
      </c>
      <c r="C218" s="117" t="str">
        <f>IF(A218="","","Beladung aus dem Netz der "&amp;Stammdaten!$F$3)</f>
        <v/>
      </c>
      <c r="D218" s="117" t="str">
        <f t="shared" si="5"/>
        <v/>
      </c>
      <c r="E218" s="118" t="str">
        <f>IF(A218="","",SUMIFS('Ergebnis (detailliert)'!$H$17:$H$300,'Ergebnis (detailliert)'!$A$17:$A$300,'Ergebnis (aggregiert)'!$A218,'Ergebnis (detailliert)'!$B$17:$B$300,'Ergebnis (aggregiert)'!$C218))</f>
        <v/>
      </c>
      <c r="F218" s="119" t="str">
        <f>IF($A218="","",SUMIFS('Ergebnis (detailliert)'!$I$17:$I$300,'Ergebnis (detailliert)'!$A$17:$A$300,'Ergebnis (aggregiert)'!$A218,'Ergebnis (detailliert)'!$B$17:$B$300,'Ergebnis (aggregiert)'!$C218))</f>
        <v/>
      </c>
      <c r="G218" s="118" t="str">
        <f>IF($A218="","",SUMIFS('Ergebnis (detailliert)'!$M$17:$M$1001,'Ergebnis (detailliert)'!$A$17:$A$1001,'Ergebnis (aggregiert)'!$A218,'Ergebnis (detailliert)'!$B$17:$B$1001,'Ergebnis (aggregiert)'!$C218))</f>
        <v/>
      </c>
      <c r="H218" s="120" t="str">
        <f>IF($A218="","",SUMIFS('Ergebnis (detailliert)'!$P$17:$P$1001,'Ergebnis (detailliert)'!$A$17:$A$1001,'Ergebnis (aggregiert)'!$A218,'Ergebnis (detailliert)'!$B$17:$B$1001,'Ergebnis (aggregiert)'!$C218))</f>
        <v/>
      </c>
      <c r="I218" s="121" t="str">
        <f>IF($A218="","",SUMIFS('Ergebnis (detailliert)'!$S$17:$S$1001,'Ergebnis (detailliert)'!$A$17:$A$1001,'Ergebnis (aggregiert)'!$A218,'Ergebnis (detailliert)'!$B$17:$B$1001,'Ergebnis (aggregiert)'!$C218))</f>
        <v/>
      </c>
      <c r="J218" s="96" t="str">
        <f>IFERROR(IF(ISBLANK(A218),"",IF(COUNTIF('Beladung des Speichers'!$A$17:$A$300,'Ergebnis (aggregiert)'!A218)=0,"Fehler: Reiter 'Beladung des Speichers' wurde für diesen Speicher nicht ausgefüllt",IF(COUNTIF('Entladung des Speichers'!$A$17:$A$300,'Ergebnis (aggregiert)'!A218)=0,"Fehler: Reiter 'Entladung des Speichers' wurde für diesen Speicher nicht ausgefüllt",IF(COUNTIF(Füllstände!$A$17:$A$300,'Ergebnis (aggregiert)'!A218)=0,"Fehler: Reiter 'Füllstände' wurde für diesen Speicher nicht ausgefüllt","")))),"Fehler: nicht alle Datenblätter für diesen Speicher wurden vollständig befüllt")</f>
        <v/>
      </c>
    </row>
    <row r="219" spans="1:10" x14ac:dyDescent="0.2">
      <c r="A219" s="116" t="str">
        <f>IF(Stammdaten!A219="","",Stammdaten!A219)</f>
        <v/>
      </c>
      <c r="B219" s="116" t="str">
        <f>IF(A219="","",VLOOKUP(A219,Stammdaten!A219:H502,6,FALSE))</f>
        <v/>
      </c>
      <c r="C219" s="117" t="str">
        <f>IF(A219="","","Beladung aus dem Netz der "&amp;Stammdaten!$F$3)</f>
        <v/>
      </c>
      <c r="D219" s="117" t="str">
        <f t="shared" si="5"/>
        <v/>
      </c>
      <c r="E219" s="118" t="str">
        <f>IF(A219="","",SUMIFS('Ergebnis (detailliert)'!$H$17:$H$300,'Ergebnis (detailliert)'!$A$17:$A$300,'Ergebnis (aggregiert)'!$A219,'Ergebnis (detailliert)'!$B$17:$B$300,'Ergebnis (aggregiert)'!$C219))</f>
        <v/>
      </c>
      <c r="F219" s="119" t="str">
        <f>IF($A219="","",SUMIFS('Ergebnis (detailliert)'!$I$17:$I$300,'Ergebnis (detailliert)'!$A$17:$A$300,'Ergebnis (aggregiert)'!$A219,'Ergebnis (detailliert)'!$B$17:$B$300,'Ergebnis (aggregiert)'!$C219))</f>
        <v/>
      </c>
      <c r="G219" s="118" t="str">
        <f>IF($A219="","",SUMIFS('Ergebnis (detailliert)'!$M$17:$M$1001,'Ergebnis (detailliert)'!$A$17:$A$1001,'Ergebnis (aggregiert)'!$A219,'Ergebnis (detailliert)'!$B$17:$B$1001,'Ergebnis (aggregiert)'!$C219))</f>
        <v/>
      </c>
      <c r="H219" s="120" t="str">
        <f>IF($A219="","",SUMIFS('Ergebnis (detailliert)'!$P$17:$P$1001,'Ergebnis (detailliert)'!$A$17:$A$1001,'Ergebnis (aggregiert)'!$A219,'Ergebnis (detailliert)'!$B$17:$B$1001,'Ergebnis (aggregiert)'!$C219))</f>
        <v/>
      </c>
      <c r="I219" s="121" t="str">
        <f>IF($A219="","",SUMIFS('Ergebnis (detailliert)'!$S$17:$S$1001,'Ergebnis (detailliert)'!$A$17:$A$1001,'Ergebnis (aggregiert)'!$A219,'Ergebnis (detailliert)'!$B$17:$B$1001,'Ergebnis (aggregiert)'!$C219))</f>
        <v/>
      </c>
      <c r="J219" s="96" t="str">
        <f>IFERROR(IF(ISBLANK(A219),"",IF(COUNTIF('Beladung des Speichers'!$A$17:$A$300,'Ergebnis (aggregiert)'!A219)=0,"Fehler: Reiter 'Beladung des Speichers' wurde für diesen Speicher nicht ausgefüllt",IF(COUNTIF('Entladung des Speichers'!$A$17:$A$300,'Ergebnis (aggregiert)'!A219)=0,"Fehler: Reiter 'Entladung des Speichers' wurde für diesen Speicher nicht ausgefüllt",IF(COUNTIF(Füllstände!$A$17:$A$300,'Ergebnis (aggregiert)'!A219)=0,"Fehler: Reiter 'Füllstände' wurde für diesen Speicher nicht ausgefüllt","")))),"Fehler: nicht alle Datenblätter für diesen Speicher wurden vollständig befüllt")</f>
        <v/>
      </c>
    </row>
    <row r="220" spans="1:10" x14ac:dyDescent="0.2">
      <c r="A220" s="116" t="str">
        <f>IF(Stammdaten!A220="","",Stammdaten!A220)</f>
        <v/>
      </c>
      <c r="B220" s="116" t="str">
        <f>IF(A220="","",VLOOKUP(A220,Stammdaten!A220:H503,6,FALSE))</f>
        <v/>
      </c>
      <c r="C220" s="117" t="str">
        <f>IF(A220="","","Beladung aus dem Netz der "&amp;Stammdaten!$F$3)</f>
        <v/>
      </c>
      <c r="D220" s="117" t="str">
        <f t="shared" si="5"/>
        <v/>
      </c>
      <c r="E220" s="118" t="str">
        <f>IF(A220="","",SUMIFS('Ergebnis (detailliert)'!$H$17:$H$300,'Ergebnis (detailliert)'!$A$17:$A$300,'Ergebnis (aggregiert)'!$A220,'Ergebnis (detailliert)'!$B$17:$B$300,'Ergebnis (aggregiert)'!$C220))</f>
        <v/>
      </c>
      <c r="F220" s="119" t="str">
        <f>IF($A220="","",SUMIFS('Ergebnis (detailliert)'!$I$17:$I$300,'Ergebnis (detailliert)'!$A$17:$A$300,'Ergebnis (aggregiert)'!$A220,'Ergebnis (detailliert)'!$B$17:$B$300,'Ergebnis (aggregiert)'!$C220))</f>
        <v/>
      </c>
      <c r="G220" s="118" t="str">
        <f>IF($A220="","",SUMIFS('Ergebnis (detailliert)'!$M$17:$M$1001,'Ergebnis (detailliert)'!$A$17:$A$1001,'Ergebnis (aggregiert)'!$A220,'Ergebnis (detailliert)'!$B$17:$B$1001,'Ergebnis (aggregiert)'!$C220))</f>
        <v/>
      </c>
      <c r="H220" s="120" t="str">
        <f>IF($A220="","",SUMIFS('Ergebnis (detailliert)'!$P$17:$P$1001,'Ergebnis (detailliert)'!$A$17:$A$1001,'Ergebnis (aggregiert)'!$A220,'Ergebnis (detailliert)'!$B$17:$B$1001,'Ergebnis (aggregiert)'!$C220))</f>
        <v/>
      </c>
      <c r="I220" s="121" t="str">
        <f>IF($A220="","",SUMIFS('Ergebnis (detailliert)'!$S$17:$S$1001,'Ergebnis (detailliert)'!$A$17:$A$1001,'Ergebnis (aggregiert)'!$A220,'Ergebnis (detailliert)'!$B$17:$B$1001,'Ergebnis (aggregiert)'!$C220))</f>
        <v/>
      </c>
      <c r="J220" s="96" t="str">
        <f>IFERROR(IF(ISBLANK(A220),"",IF(COUNTIF('Beladung des Speichers'!$A$17:$A$300,'Ergebnis (aggregiert)'!A220)=0,"Fehler: Reiter 'Beladung des Speichers' wurde für diesen Speicher nicht ausgefüllt",IF(COUNTIF('Entladung des Speichers'!$A$17:$A$300,'Ergebnis (aggregiert)'!A220)=0,"Fehler: Reiter 'Entladung des Speichers' wurde für diesen Speicher nicht ausgefüllt",IF(COUNTIF(Füllstände!$A$17:$A$300,'Ergebnis (aggregiert)'!A220)=0,"Fehler: Reiter 'Füllstände' wurde für diesen Speicher nicht ausgefüllt","")))),"Fehler: nicht alle Datenblätter für diesen Speicher wurden vollständig befüllt")</f>
        <v/>
      </c>
    </row>
    <row r="221" spans="1:10" x14ac:dyDescent="0.2">
      <c r="A221" s="116" t="str">
        <f>IF(Stammdaten!A221="","",Stammdaten!A221)</f>
        <v/>
      </c>
      <c r="B221" s="116" t="str">
        <f>IF(A221="","",VLOOKUP(A221,Stammdaten!A221:H504,6,FALSE))</f>
        <v/>
      </c>
      <c r="C221" s="117" t="str">
        <f>IF(A221="","","Beladung aus dem Netz der "&amp;Stammdaten!$F$3)</f>
        <v/>
      </c>
      <c r="D221" s="117" t="str">
        <f t="shared" si="5"/>
        <v/>
      </c>
      <c r="E221" s="118" t="str">
        <f>IF(A221="","",SUMIFS('Ergebnis (detailliert)'!$H$17:$H$300,'Ergebnis (detailliert)'!$A$17:$A$300,'Ergebnis (aggregiert)'!$A221,'Ergebnis (detailliert)'!$B$17:$B$300,'Ergebnis (aggregiert)'!$C221))</f>
        <v/>
      </c>
      <c r="F221" s="119" t="str">
        <f>IF($A221="","",SUMIFS('Ergebnis (detailliert)'!$I$17:$I$300,'Ergebnis (detailliert)'!$A$17:$A$300,'Ergebnis (aggregiert)'!$A221,'Ergebnis (detailliert)'!$B$17:$B$300,'Ergebnis (aggregiert)'!$C221))</f>
        <v/>
      </c>
      <c r="G221" s="118" t="str">
        <f>IF($A221="","",SUMIFS('Ergebnis (detailliert)'!$M$17:$M$1001,'Ergebnis (detailliert)'!$A$17:$A$1001,'Ergebnis (aggregiert)'!$A221,'Ergebnis (detailliert)'!$B$17:$B$1001,'Ergebnis (aggregiert)'!$C221))</f>
        <v/>
      </c>
      <c r="H221" s="120" t="str">
        <f>IF($A221="","",SUMIFS('Ergebnis (detailliert)'!$P$17:$P$1001,'Ergebnis (detailliert)'!$A$17:$A$1001,'Ergebnis (aggregiert)'!$A221,'Ergebnis (detailliert)'!$B$17:$B$1001,'Ergebnis (aggregiert)'!$C221))</f>
        <v/>
      </c>
      <c r="I221" s="121" t="str">
        <f>IF($A221="","",SUMIFS('Ergebnis (detailliert)'!$S$17:$S$1001,'Ergebnis (detailliert)'!$A$17:$A$1001,'Ergebnis (aggregiert)'!$A221,'Ergebnis (detailliert)'!$B$17:$B$1001,'Ergebnis (aggregiert)'!$C221))</f>
        <v/>
      </c>
      <c r="J221" s="96" t="str">
        <f>IFERROR(IF(ISBLANK(A221),"",IF(COUNTIF('Beladung des Speichers'!$A$17:$A$300,'Ergebnis (aggregiert)'!A221)=0,"Fehler: Reiter 'Beladung des Speichers' wurde für diesen Speicher nicht ausgefüllt",IF(COUNTIF('Entladung des Speichers'!$A$17:$A$300,'Ergebnis (aggregiert)'!A221)=0,"Fehler: Reiter 'Entladung des Speichers' wurde für diesen Speicher nicht ausgefüllt",IF(COUNTIF(Füllstände!$A$17:$A$300,'Ergebnis (aggregiert)'!A221)=0,"Fehler: Reiter 'Füllstände' wurde für diesen Speicher nicht ausgefüllt","")))),"Fehler: nicht alle Datenblätter für diesen Speicher wurden vollständig befüllt")</f>
        <v/>
      </c>
    </row>
    <row r="222" spans="1:10" x14ac:dyDescent="0.2">
      <c r="A222" s="116" t="str">
        <f>IF(Stammdaten!A222="","",Stammdaten!A222)</f>
        <v/>
      </c>
      <c r="B222" s="116" t="str">
        <f>IF(A222="","",VLOOKUP(A222,Stammdaten!A222:H505,6,FALSE))</f>
        <v/>
      </c>
      <c r="C222" s="117" t="str">
        <f>IF(A222="","","Beladung aus dem Netz der "&amp;Stammdaten!$F$3)</f>
        <v/>
      </c>
      <c r="D222" s="117" t="str">
        <f t="shared" si="5"/>
        <v/>
      </c>
      <c r="E222" s="118" t="str">
        <f>IF(A222="","",SUMIFS('Ergebnis (detailliert)'!$H$17:$H$300,'Ergebnis (detailliert)'!$A$17:$A$300,'Ergebnis (aggregiert)'!$A222,'Ergebnis (detailliert)'!$B$17:$B$300,'Ergebnis (aggregiert)'!$C222))</f>
        <v/>
      </c>
      <c r="F222" s="119" t="str">
        <f>IF($A222="","",SUMIFS('Ergebnis (detailliert)'!$I$17:$I$300,'Ergebnis (detailliert)'!$A$17:$A$300,'Ergebnis (aggregiert)'!$A222,'Ergebnis (detailliert)'!$B$17:$B$300,'Ergebnis (aggregiert)'!$C222))</f>
        <v/>
      </c>
      <c r="G222" s="118" t="str">
        <f>IF($A222="","",SUMIFS('Ergebnis (detailliert)'!$M$17:$M$1001,'Ergebnis (detailliert)'!$A$17:$A$1001,'Ergebnis (aggregiert)'!$A222,'Ergebnis (detailliert)'!$B$17:$B$1001,'Ergebnis (aggregiert)'!$C222))</f>
        <v/>
      </c>
      <c r="H222" s="120" t="str">
        <f>IF($A222="","",SUMIFS('Ergebnis (detailliert)'!$P$17:$P$1001,'Ergebnis (detailliert)'!$A$17:$A$1001,'Ergebnis (aggregiert)'!$A222,'Ergebnis (detailliert)'!$B$17:$B$1001,'Ergebnis (aggregiert)'!$C222))</f>
        <v/>
      </c>
      <c r="I222" s="121" t="str">
        <f>IF($A222="","",SUMIFS('Ergebnis (detailliert)'!$S$17:$S$1001,'Ergebnis (detailliert)'!$A$17:$A$1001,'Ergebnis (aggregiert)'!$A222,'Ergebnis (detailliert)'!$B$17:$B$1001,'Ergebnis (aggregiert)'!$C222))</f>
        <v/>
      </c>
      <c r="J222" s="96" t="str">
        <f>IFERROR(IF(ISBLANK(A222),"",IF(COUNTIF('Beladung des Speichers'!$A$17:$A$300,'Ergebnis (aggregiert)'!A222)=0,"Fehler: Reiter 'Beladung des Speichers' wurde für diesen Speicher nicht ausgefüllt",IF(COUNTIF('Entladung des Speichers'!$A$17:$A$300,'Ergebnis (aggregiert)'!A222)=0,"Fehler: Reiter 'Entladung des Speichers' wurde für diesen Speicher nicht ausgefüllt",IF(COUNTIF(Füllstände!$A$17:$A$300,'Ergebnis (aggregiert)'!A222)=0,"Fehler: Reiter 'Füllstände' wurde für diesen Speicher nicht ausgefüllt","")))),"Fehler: nicht alle Datenblätter für diesen Speicher wurden vollständig befüllt")</f>
        <v/>
      </c>
    </row>
    <row r="223" spans="1:10" x14ac:dyDescent="0.2">
      <c r="A223" s="116" t="str">
        <f>IF(Stammdaten!A223="","",Stammdaten!A223)</f>
        <v/>
      </c>
      <c r="B223" s="116" t="str">
        <f>IF(A223="","",VLOOKUP(A223,Stammdaten!A223:H506,6,FALSE))</f>
        <v/>
      </c>
      <c r="C223" s="117" t="str">
        <f>IF(A223="","","Beladung aus dem Netz der "&amp;Stammdaten!$F$3)</f>
        <v/>
      </c>
      <c r="D223" s="117" t="str">
        <f t="shared" si="5"/>
        <v/>
      </c>
      <c r="E223" s="118" t="str">
        <f>IF(A223="","",SUMIFS('Ergebnis (detailliert)'!$H$17:$H$300,'Ergebnis (detailliert)'!$A$17:$A$300,'Ergebnis (aggregiert)'!$A223,'Ergebnis (detailliert)'!$B$17:$B$300,'Ergebnis (aggregiert)'!$C223))</f>
        <v/>
      </c>
      <c r="F223" s="119" t="str">
        <f>IF($A223="","",SUMIFS('Ergebnis (detailliert)'!$I$17:$I$300,'Ergebnis (detailliert)'!$A$17:$A$300,'Ergebnis (aggregiert)'!$A223,'Ergebnis (detailliert)'!$B$17:$B$300,'Ergebnis (aggregiert)'!$C223))</f>
        <v/>
      </c>
      <c r="G223" s="118" t="str">
        <f>IF($A223="","",SUMIFS('Ergebnis (detailliert)'!$M$17:$M$1001,'Ergebnis (detailliert)'!$A$17:$A$1001,'Ergebnis (aggregiert)'!$A223,'Ergebnis (detailliert)'!$B$17:$B$1001,'Ergebnis (aggregiert)'!$C223))</f>
        <v/>
      </c>
      <c r="H223" s="120" t="str">
        <f>IF($A223="","",SUMIFS('Ergebnis (detailliert)'!$P$17:$P$1001,'Ergebnis (detailliert)'!$A$17:$A$1001,'Ergebnis (aggregiert)'!$A223,'Ergebnis (detailliert)'!$B$17:$B$1001,'Ergebnis (aggregiert)'!$C223))</f>
        <v/>
      </c>
      <c r="I223" s="121" t="str">
        <f>IF($A223="","",SUMIFS('Ergebnis (detailliert)'!$S$17:$S$1001,'Ergebnis (detailliert)'!$A$17:$A$1001,'Ergebnis (aggregiert)'!$A223,'Ergebnis (detailliert)'!$B$17:$B$1001,'Ergebnis (aggregiert)'!$C223))</f>
        <v/>
      </c>
      <c r="J223" s="96" t="str">
        <f>IFERROR(IF(ISBLANK(A223),"",IF(COUNTIF('Beladung des Speichers'!$A$17:$A$300,'Ergebnis (aggregiert)'!A223)=0,"Fehler: Reiter 'Beladung des Speichers' wurde für diesen Speicher nicht ausgefüllt",IF(COUNTIF('Entladung des Speichers'!$A$17:$A$300,'Ergebnis (aggregiert)'!A223)=0,"Fehler: Reiter 'Entladung des Speichers' wurde für diesen Speicher nicht ausgefüllt",IF(COUNTIF(Füllstände!$A$17:$A$300,'Ergebnis (aggregiert)'!A223)=0,"Fehler: Reiter 'Füllstände' wurde für diesen Speicher nicht ausgefüllt","")))),"Fehler: nicht alle Datenblätter für diesen Speicher wurden vollständig befüllt")</f>
        <v/>
      </c>
    </row>
    <row r="224" spans="1:10" x14ac:dyDescent="0.2">
      <c r="A224" s="116" t="str">
        <f>IF(Stammdaten!A224="","",Stammdaten!A224)</f>
        <v/>
      </c>
      <c r="B224" s="116" t="str">
        <f>IF(A224="","",VLOOKUP(A224,Stammdaten!A224:H507,6,FALSE))</f>
        <v/>
      </c>
      <c r="C224" s="117" t="str">
        <f>IF(A224="","","Beladung aus dem Netz der "&amp;Stammdaten!$F$3)</f>
        <v/>
      </c>
      <c r="D224" s="117" t="str">
        <f t="shared" si="5"/>
        <v/>
      </c>
      <c r="E224" s="118" t="str">
        <f>IF(A224="","",SUMIFS('Ergebnis (detailliert)'!$H$17:$H$300,'Ergebnis (detailliert)'!$A$17:$A$300,'Ergebnis (aggregiert)'!$A224,'Ergebnis (detailliert)'!$B$17:$B$300,'Ergebnis (aggregiert)'!$C224))</f>
        <v/>
      </c>
      <c r="F224" s="119" t="str">
        <f>IF($A224="","",SUMIFS('Ergebnis (detailliert)'!$I$17:$I$300,'Ergebnis (detailliert)'!$A$17:$A$300,'Ergebnis (aggregiert)'!$A224,'Ergebnis (detailliert)'!$B$17:$B$300,'Ergebnis (aggregiert)'!$C224))</f>
        <v/>
      </c>
      <c r="G224" s="118" t="str">
        <f>IF($A224="","",SUMIFS('Ergebnis (detailliert)'!$M$17:$M$1001,'Ergebnis (detailliert)'!$A$17:$A$1001,'Ergebnis (aggregiert)'!$A224,'Ergebnis (detailliert)'!$B$17:$B$1001,'Ergebnis (aggregiert)'!$C224))</f>
        <v/>
      </c>
      <c r="H224" s="120" t="str">
        <f>IF($A224="","",SUMIFS('Ergebnis (detailliert)'!$P$17:$P$1001,'Ergebnis (detailliert)'!$A$17:$A$1001,'Ergebnis (aggregiert)'!$A224,'Ergebnis (detailliert)'!$B$17:$B$1001,'Ergebnis (aggregiert)'!$C224))</f>
        <v/>
      </c>
      <c r="I224" s="121" t="str">
        <f>IF($A224="","",SUMIFS('Ergebnis (detailliert)'!$S$17:$S$1001,'Ergebnis (detailliert)'!$A$17:$A$1001,'Ergebnis (aggregiert)'!$A224,'Ergebnis (detailliert)'!$B$17:$B$1001,'Ergebnis (aggregiert)'!$C224))</f>
        <v/>
      </c>
      <c r="J224" s="96" t="str">
        <f>IFERROR(IF(ISBLANK(A224),"",IF(COUNTIF('Beladung des Speichers'!$A$17:$A$300,'Ergebnis (aggregiert)'!A224)=0,"Fehler: Reiter 'Beladung des Speichers' wurde für diesen Speicher nicht ausgefüllt",IF(COUNTIF('Entladung des Speichers'!$A$17:$A$300,'Ergebnis (aggregiert)'!A224)=0,"Fehler: Reiter 'Entladung des Speichers' wurde für diesen Speicher nicht ausgefüllt",IF(COUNTIF(Füllstände!$A$17:$A$300,'Ergebnis (aggregiert)'!A224)=0,"Fehler: Reiter 'Füllstände' wurde für diesen Speicher nicht ausgefüllt","")))),"Fehler: nicht alle Datenblätter für diesen Speicher wurden vollständig befüllt")</f>
        <v/>
      </c>
    </row>
    <row r="225" spans="1:10" x14ac:dyDescent="0.2">
      <c r="A225" s="116" t="str">
        <f>IF(Stammdaten!A225="","",Stammdaten!A225)</f>
        <v/>
      </c>
      <c r="B225" s="116" t="str">
        <f>IF(A225="","",VLOOKUP(A225,Stammdaten!A225:H508,6,FALSE))</f>
        <v/>
      </c>
      <c r="C225" s="117" t="str">
        <f>IF(A225="","","Beladung aus dem Netz der "&amp;Stammdaten!$F$3)</f>
        <v/>
      </c>
      <c r="D225" s="117" t="str">
        <f t="shared" si="5"/>
        <v/>
      </c>
      <c r="E225" s="118" t="str">
        <f>IF(A225="","",SUMIFS('Ergebnis (detailliert)'!$H$17:$H$300,'Ergebnis (detailliert)'!$A$17:$A$300,'Ergebnis (aggregiert)'!$A225,'Ergebnis (detailliert)'!$B$17:$B$300,'Ergebnis (aggregiert)'!$C225))</f>
        <v/>
      </c>
      <c r="F225" s="119" t="str">
        <f>IF($A225="","",SUMIFS('Ergebnis (detailliert)'!$I$17:$I$300,'Ergebnis (detailliert)'!$A$17:$A$300,'Ergebnis (aggregiert)'!$A225,'Ergebnis (detailliert)'!$B$17:$B$300,'Ergebnis (aggregiert)'!$C225))</f>
        <v/>
      </c>
      <c r="G225" s="118" t="str">
        <f>IF($A225="","",SUMIFS('Ergebnis (detailliert)'!$M$17:$M$1001,'Ergebnis (detailliert)'!$A$17:$A$1001,'Ergebnis (aggregiert)'!$A225,'Ergebnis (detailliert)'!$B$17:$B$1001,'Ergebnis (aggregiert)'!$C225))</f>
        <v/>
      </c>
      <c r="H225" s="120" t="str">
        <f>IF($A225="","",SUMIFS('Ergebnis (detailliert)'!$P$17:$P$1001,'Ergebnis (detailliert)'!$A$17:$A$1001,'Ergebnis (aggregiert)'!$A225,'Ergebnis (detailliert)'!$B$17:$B$1001,'Ergebnis (aggregiert)'!$C225))</f>
        <v/>
      </c>
      <c r="I225" s="121" t="str">
        <f>IF($A225="","",SUMIFS('Ergebnis (detailliert)'!$S$17:$S$1001,'Ergebnis (detailliert)'!$A$17:$A$1001,'Ergebnis (aggregiert)'!$A225,'Ergebnis (detailliert)'!$B$17:$B$1001,'Ergebnis (aggregiert)'!$C225))</f>
        <v/>
      </c>
      <c r="J225" s="96" t="str">
        <f>IFERROR(IF(ISBLANK(A225),"",IF(COUNTIF('Beladung des Speichers'!$A$17:$A$300,'Ergebnis (aggregiert)'!A225)=0,"Fehler: Reiter 'Beladung des Speichers' wurde für diesen Speicher nicht ausgefüllt",IF(COUNTIF('Entladung des Speichers'!$A$17:$A$300,'Ergebnis (aggregiert)'!A225)=0,"Fehler: Reiter 'Entladung des Speichers' wurde für diesen Speicher nicht ausgefüllt",IF(COUNTIF(Füllstände!$A$17:$A$300,'Ergebnis (aggregiert)'!A225)=0,"Fehler: Reiter 'Füllstände' wurde für diesen Speicher nicht ausgefüllt","")))),"Fehler: nicht alle Datenblätter für diesen Speicher wurden vollständig befüllt")</f>
        <v/>
      </c>
    </row>
    <row r="226" spans="1:10" x14ac:dyDescent="0.2">
      <c r="A226" s="116" t="str">
        <f>IF(Stammdaten!A226="","",Stammdaten!A226)</f>
        <v/>
      </c>
      <c r="B226" s="116" t="str">
        <f>IF(A226="","",VLOOKUP(A226,Stammdaten!A226:H509,6,FALSE))</f>
        <v/>
      </c>
      <c r="C226" s="117" t="str">
        <f>IF(A226="","","Beladung aus dem Netz der "&amp;Stammdaten!$F$3)</f>
        <v/>
      </c>
      <c r="D226" s="117" t="str">
        <f t="shared" si="5"/>
        <v/>
      </c>
      <c r="E226" s="118" t="str">
        <f>IF(A226="","",SUMIFS('Ergebnis (detailliert)'!$H$17:$H$300,'Ergebnis (detailliert)'!$A$17:$A$300,'Ergebnis (aggregiert)'!$A226,'Ergebnis (detailliert)'!$B$17:$B$300,'Ergebnis (aggregiert)'!$C226))</f>
        <v/>
      </c>
      <c r="F226" s="119" t="str">
        <f>IF($A226="","",SUMIFS('Ergebnis (detailliert)'!$I$17:$I$300,'Ergebnis (detailliert)'!$A$17:$A$300,'Ergebnis (aggregiert)'!$A226,'Ergebnis (detailliert)'!$B$17:$B$300,'Ergebnis (aggregiert)'!$C226))</f>
        <v/>
      </c>
      <c r="G226" s="118" t="str">
        <f>IF($A226="","",SUMIFS('Ergebnis (detailliert)'!$M$17:$M$1001,'Ergebnis (detailliert)'!$A$17:$A$1001,'Ergebnis (aggregiert)'!$A226,'Ergebnis (detailliert)'!$B$17:$B$1001,'Ergebnis (aggregiert)'!$C226))</f>
        <v/>
      </c>
      <c r="H226" s="120" t="str">
        <f>IF($A226="","",SUMIFS('Ergebnis (detailliert)'!$P$17:$P$1001,'Ergebnis (detailliert)'!$A$17:$A$1001,'Ergebnis (aggregiert)'!$A226,'Ergebnis (detailliert)'!$B$17:$B$1001,'Ergebnis (aggregiert)'!$C226))</f>
        <v/>
      </c>
      <c r="I226" s="121" t="str">
        <f>IF($A226="","",SUMIFS('Ergebnis (detailliert)'!$S$17:$S$1001,'Ergebnis (detailliert)'!$A$17:$A$1001,'Ergebnis (aggregiert)'!$A226,'Ergebnis (detailliert)'!$B$17:$B$1001,'Ergebnis (aggregiert)'!$C226))</f>
        <v/>
      </c>
      <c r="J226" s="96" t="str">
        <f>IFERROR(IF(ISBLANK(A226),"",IF(COUNTIF('Beladung des Speichers'!$A$17:$A$300,'Ergebnis (aggregiert)'!A226)=0,"Fehler: Reiter 'Beladung des Speichers' wurde für diesen Speicher nicht ausgefüllt",IF(COUNTIF('Entladung des Speichers'!$A$17:$A$300,'Ergebnis (aggregiert)'!A226)=0,"Fehler: Reiter 'Entladung des Speichers' wurde für diesen Speicher nicht ausgefüllt",IF(COUNTIF(Füllstände!$A$17:$A$300,'Ergebnis (aggregiert)'!A226)=0,"Fehler: Reiter 'Füllstände' wurde für diesen Speicher nicht ausgefüllt","")))),"Fehler: nicht alle Datenblätter für diesen Speicher wurden vollständig befüllt")</f>
        <v/>
      </c>
    </row>
    <row r="227" spans="1:10" x14ac:dyDescent="0.2">
      <c r="A227" s="116" t="str">
        <f>IF(Stammdaten!A227="","",Stammdaten!A227)</f>
        <v/>
      </c>
      <c r="B227" s="116" t="str">
        <f>IF(A227="","",VLOOKUP(A227,Stammdaten!A227:H510,6,FALSE))</f>
        <v/>
      </c>
      <c r="C227" s="117" t="str">
        <f>IF(A227="","","Beladung aus dem Netz der "&amp;Stammdaten!$F$3)</f>
        <v/>
      </c>
      <c r="D227" s="117" t="str">
        <f t="shared" si="5"/>
        <v/>
      </c>
      <c r="E227" s="118" t="str">
        <f>IF(A227="","",SUMIFS('Ergebnis (detailliert)'!$H$17:$H$300,'Ergebnis (detailliert)'!$A$17:$A$300,'Ergebnis (aggregiert)'!$A227,'Ergebnis (detailliert)'!$B$17:$B$300,'Ergebnis (aggregiert)'!$C227))</f>
        <v/>
      </c>
      <c r="F227" s="119" t="str">
        <f>IF($A227="","",SUMIFS('Ergebnis (detailliert)'!$I$17:$I$300,'Ergebnis (detailliert)'!$A$17:$A$300,'Ergebnis (aggregiert)'!$A227,'Ergebnis (detailliert)'!$B$17:$B$300,'Ergebnis (aggregiert)'!$C227))</f>
        <v/>
      </c>
      <c r="G227" s="118" t="str">
        <f>IF($A227="","",SUMIFS('Ergebnis (detailliert)'!$M$17:$M$1001,'Ergebnis (detailliert)'!$A$17:$A$1001,'Ergebnis (aggregiert)'!$A227,'Ergebnis (detailliert)'!$B$17:$B$1001,'Ergebnis (aggregiert)'!$C227))</f>
        <v/>
      </c>
      <c r="H227" s="120" t="str">
        <f>IF($A227="","",SUMIFS('Ergebnis (detailliert)'!$P$17:$P$1001,'Ergebnis (detailliert)'!$A$17:$A$1001,'Ergebnis (aggregiert)'!$A227,'Ergebnis (detailliert)'!$B$17:$B$1001,'Ergebnis (aggregiert)'!$C227))</f>
        <v/>
      </c>
      <c r="I227" s="121" t="str">
        <f>IF($A227="","",SUMIFS('Ergebnis (detailliert)'!$S$17:$S$1001,'Ergebnis (detailliert)'!$A$17:$A$1001,'Ergebnis (aggregiert)'!$A227,'Ergebnis (detailliert)'!$B$17:$B$1001,'Ergebnis (aggregiert)'!$C227))</f>
        <v/>
      </c>
      <c r="J227" s="96" t="str">
        <f>IFERROR(IF(ISBLANK(A227),"",IF(COUNTIF('Beladung des Speichers'!$A$17:$A$300,'Ergebnis (aggregiert)'!A227)=0,"Fehler: Reiter 'Beladung des Speichers' wurde für diesen Speicher nicht ausgefüllt",IF(COUNTIF('Entladung des Speichers'!$A$17:$A$300,'Ergebnis (aggregiert)'!A227)=0,"Fehler: Reiter 'Entladung des Speichers' wurde für diesen Speicher nicht ausgefüllt",IF(COUNTIF(Füllstände!$A$17:$A$300,'Ergebnis (aggregiert)'!A227)=0,"Fehler: Reiter 'Füllstände' wurde für diesen Speicher nicht ausgefüllt","")))),"Fehler: nicht alle Datenblätter für diesen Speicher wurden vollständig befüllt")</f>
        <v/>
      </c>
    </row>
    <row r="228" spans="1:10" x14ac:dyDescent="0.2">
      <c r="A228" s="116" t="str">
        <f>IF(Stammdaten!A228="","",Stammdaten!A228)</f>
        <v/>
      </c>
      <c r="B228" s="116" t="str">
        <f>IF(A228="","",VLOOKUP(A228,Stammdaten!A228:H511,6,FALSE))</f>
        <v/>
      </c>
      <c r="C228" s="117" t="str">
        <f>IF(A228="","","Beladung aus dem Netz der "&amp;Stammdaten!$F$3)</f>
        <v/>
      </c>
      <c r="D228" s="117" t="str">
        <f t="shared" si="5"/>
        <v/>
      </c>
      <c r="E228" s="118" t="str">
        <f>IF(A228="","",SUMIFS('Ergebnis (detailliert)'!$H$17:$H$300,'Ergebnis (detailliert)'!$A$17:$A$300,'Ergebnis (aggregiert)'!$A228,'Ergebnis (detailliert)'!$B$17:$B$300,'Ergebnis (aggregiert)'!$C228))</f>
        <v/>
      </c>
      <c r="F228" s="119" t="str">
        <f>IF($A228="","",SUMIFS('Ergebnis (detailliert)'!$I$17:$I$300,'Ergebnis (detailliert)'!$A$17:$A$300,'Ergebnis (aggregiert)'!$A228,'Ergebnis (detailliert)'!$B$17:$B$300,'Ergebnis (aggregiert)'!$C228))</f>
        <v/>
      </c>
      <c r="G228" s="118" t="str">
        <f>IF($A228="","",SUMIFS('Ergebnis (detailliert)'!$M$17:$M$1001,'Ergebnis (detailliert)'!$A$17:$A$1001,'Ergebnis (aggregiert)'!$A228,'Ergebnis (detailliert)'!$B$17:$B$1001,'Ergebnis (aggregiert)'!$C228))</f>
        <v/>
      </c>
      <c r="H228" s="120" t="str">
        <f>IF($A228="","",SUMIFS('Ergebnis (detailliert)'!$P$17:$P$1001,'Ergebnis (detailliert)'!$A$17:$A$1001,'Ergebnis (aggregiert)'!$A228,'Ergebnis (detailliert)'!$B$17:$B$1001,'Ergebnis (aggregiert)'!$C228))</f>
        <v/>
      </c>
      <c r="I228" s="121" t="str">
        <f>IF($A228="","",SUMIFS('Ergebnis (detailliert)'!$S$17:$S$1001,'Ergebnis (detailliert)'!$A$17:$A$1001,'Ergebnis (aggregiert)'!$A228,'Ergebnis (detailliert)'!$B$17:$B$1001,'Ergebnis (aggregiert)'!$C228))</f>
        <v/>
      </c>
      <c r="J228" s="96" t="str">
        <f>IFERROR(IF(ISBLANK(A228),"",IF(COUNTIF('Beladung des Speichers'!$A$17:$A$300,'Ergebnis (aggregiert)'!A228)=0,"Fehler: Reiter 'Beladung des Speichers' wurde für diesen Speicher nicht ausgefüllt",IF(COUNTIF('Entladung des Speichers'!$A$17:$A$300,'Ergebnis (aggregiert)'!A228)=0,"Fehler: Reiter 'Entladung des Speichers' wurde für diesen Speicher nicht ausgefüllt",IF(COUNTIF(Füllstände!$A$17:$A$300,'Ergebnis (aggregiert)'!A228)=0,"Fehler: Reiter 'Füllstände' wurde für diesen Speicher nicht ausgefüllt","")))),"Fehler: nicht alle Datenblätter für diesen Speicher wurden vollständig befüllt")</f>
        <v/>
      </c>
    </row>
    <row r="229" spans="1:10" x14ac:dyDescent="0.2">
      <c r="A229" s="116" t="str">
        <f>IF(Stammdaten!A229="","",Stammdaten!A229)</f>
        <v/>
      </c>
      <c r="B229" s="116" t="str">
        <f>IF(A229="","",VLOOKUP(A229,Stammdaten!A229:H512,6,FALSE))</f>
        <v/>
      </c>
      <c r="C229" s="117" t="str">
        <f>IF(A229="","","Beladung aus dem Netz der "&amp;Stammdaten!$F$3)</f>
        <v/>
      </c>
      <c r="D229" s="117" t="str">
        <f t="shared" si="5"/>
        <v/>
      </c>
      <c r="E229" s="118" t="str">
        <f>IF(A229="","",SUMIFS('Ergebnis (detailliert)'!$H$17:$H$300,'Ergebnis (detailliert)'!$A$17:$A$300,'Ergebnis (aggregiert)'!$A229,'Ergebnis (detailliert)'!$B$17:$B$300,'Ergebnis (aggregiert)'!$C229))</f>
        <v/>
      </c>
      <c r="F229" s="119" t="str">
        <f>IF($A229="","",SUMIFS('Ergebnis (detailliert)'!$I$17:$I$300,'Ergebnis (detailliert)'!$A$17:$A$300,'Ergebnis (aggregiert)'!$A229,'Ergebnis (detailliert)'!$B$17:$B$300,'Ergebnis (aggregiert)'!$C229))</f>
        <v/>
      </c>
      <c r="G229" s="118" t="str">
        <f>IF($A229="","",SUMIFS('Ergebnis (detailliert)'!$M$17:$M$1001,'Ergebnis (detailliert)'!$A$17:$A$1001,'Ergebnis (aggregiert)'!$A229,'Ergebnis (detailliert)'!$B$17:$B$1001,'Ergebnis (aggregiert)'!$C229))</f>
        <v/>
      </c>
      <c r="H229" s="120" t="str">
        <f>IF($A229="","",SUMIFS('Ergebnis (detailliert)'!$P$17:$P$1001,'Ergebnis (detailliert)'!$A$17:$A$1001,'Ergebnis (aggregiert)'!$A229,'Ergebnis (detailliert)'!$B$17:$B$1001,'Ergebnis (aggregiert)'!$C229))</f>
        <v/>
      </c>
      <c r="I229" s="121" t="str">
        <f>IF($A229="","",SUMIFS('Ergebnis (detailliert)'!$S$17:$S$1001,'Ergebnis (detailliert)'!$A$17:$A$1001,'Ergebnis (aggregiert)'!$A229,'Ergebnis (detailliert)'!$B$17:$B$1001,'Ergebnis (aggregiert)'!$C229))</f>
        <v/>
      </c>
      <c r="J229" s="96" t="str">
        <f>IFERROR(IF(ISBLANK(A229),"",IF(COUNTIF('Beladung des Speichers'!$A$17:$A$300,'Ergebnis (aggregiert)'!A229)=0,"Fehler: Reiter 'Beladung des Speichers' wurde für diesen Speicher nicht ausgefüllt",IF(COUNTIF('Entladung des Speichers'!$A$17:$A$300,'Ergebnis (aggregiert)'!A229)=0,"Fehler: Reiter 'Entladung des Speichers' wurde für diesen Speicher nicht ausgefüllt",IF(COUNTIF(Füllstände!$A$17:$A$300,'Ergebnis (aggregiert)'!A229)=0,"Fehler: Reiter 'Füllstände' wurde für diesen Speicher nicht ausgefüllt","")))),"Fehler: nicht alle Datenblätter für diesen Speicher wurden vollständig befüllt")</f>
        <v/>
      </c>
    </row>
    <row r="230" spans="1:10" x14ac:dyDescent="0.2">
      <c r="A230" s="116" t="str">
        <f>IF(Stammdaten!A230="","",Stammdaten!A230)</f>
        <v/>
      </c>
      <c r="B230" s="116" t="str">
        <f>IF(A230="","",VLOOKUP(A230,Stammdaten!A230:H513,6,FALSE))</f>
        <v/>
      </c>
      <c r="C230" s="117" t="str">
        <f>IF(A230="","","Beladung aus dem Netz der "&amp;Stammdaten!$F$3)</f>
        <v/>
      </c>
      <c r="D230" s="117" t="str">
        <f t="shared" si="5"/>
        <v/>
      </c>
      <c r="E230" s="118" t="str">
        <f>IF(A230="","",SUMIFS('Ergebnis (detailliert)'!$H$17:$H$300,'Ergebnis (detailliert)'!$A$17:$A$300,'Ergebnis (aggregiert)'!$A230,'Ergebnis (detailliert)'!$B$17:$B$300,'Ergebnis (aggregiert)'!$C230))</f>
        <v/>
      </c>
      <c r="F230" s="119" t="str">
        <f>IF($A230="","",SUMIFS('Ergebnis (detailliert)'!$I$17:$I$300,'Ergebnis (detailliert)'!$A$17:$A$300,'Ergebnis (aggregiert)'!$A230,'Ergebnis (detailliert)'!$B$17:$B$300,'Ergebnis (aggregiert)'!$C230))</f>
        <v/>
      </c>
      <c r="G230" s="118" t="str">
        <f>IF($A230="","",SUMIFS('Ergebnis (detailliert)'!$M$17:$M$1001,'Ergebnis (detailliert)'!$A$17:$A$1001,'Ergebnis (aggregiert)'!$A230,'Ergebnis (detailliert)'!$B$17:$B$1001,'Ergebnis (aggregiert)'!$C230))</f>
        <v/>
      </c>
      <c r="H230" s="120" t="str">
        <f>IF($A230="","",SUMIFS('Ergebnis (detailliert)'!$P$17:$P$1001,'Ergebnis (detailliert)'!$A$17:$A$1001,'Ergebnis (aggregiert)'!$A230,'Ergebnis (detailliert)'!$B$17:$B$1001,'Ergebnis (aggregiert)'!$C230))</f>
        <v/>
      </c>
      <c r="I230" s="121" t="str">
        <f>IF($A230="","",SUMIFS('Ergebnis (detailliert)'!$S$17:$S$1001,'Ergebnis (detailliert)'!$A$17:$A$1001,'Ergebnis (aggregiert)'!$A230,'Ergebnis (detailliert)'!$B$17:$B$1001,'Ergebnis (aggregiert)'!$C230))</f>
        <v/>
      </c>
      <c r="J230" s="96" t="str">
        <f>IFERROR(IF(ISBLANK(A230),"",IF(COUNTIF('Beladung des Speichers'!$A$17:$A$300,'Ergebnis (aggregiert)'!A230)=0,"Fehler: Reiter 'Beladung des Speichers' wurde für diesen Speicher nicht ausgefüllt",IF(COUNTIF('Entladung des Speichers'!$A$17:$A$300,'Ergebnis (aggregiert)'!A230)=0,"Fehler: Reiter 'Entladung des Speichers' wurde für diesen Speicher nicht ausgefüllt",IF(COUNTIF(Füllstände!$A$17:$A$300,'Ergebnis (aggregiert)'!A230)=0,"Fehler: Reiter 'Füllstände' wurde für diesen Speicher nicht ausgefüllt","")))),"Fehler: nicht alle Datenblätter für diesen Speicher wurden vollständig befüllt")</f>
        <v/>
      </c>
    </row>
    <row r="231" spans="1:10" x14ac:dyDescent="0.2">
      <c r="A231" s="116" t="str">
        <f>IF(Stammdaten!A231="","",Stammdaten!A231)</f>
        <v/>
      </c>
      <c r="B231" s="116" t="str">
        <f>IF(A231="","",VLOOKUP(A231,Stammdaten!A231:H514,6,FALSE))</f>
        <v/>
      </c>
      <c r="C231" s="117" t="str">
        <f>IF(A231="","","Beladung aus dem Netz der "&amp;Stammdaten!$F$3)</f>
        <v/>
      </c>
      <c r="D231" s="117" t="str">
        <f t="shared" si="5"/>
        <v/>
      </c>
      <c r="E231" s="118" t="str">
        <f>IF(A231="","",SUMIFS('Ergebnis (detailliert)'!$H$17:$H$300,'Ergebnis (detailliert)'!$A$17:$A$300,'Ergebnis (aggregiert)'!$A231,'Ergebnis (detailliert)'!$B$17:$B$300,'Ergebnis (aggregiert)'!$C231))</f>
        <v/>
      </c>
      <c r="F231" s="119" t="str">
        <f>IF($A231="","",SUMIFS('Ergebnis (detailliert)'!$I$17:$I$300,'Ergebnis (detailliert)'!$A$17:$A$300,'Ergebnis (aggregiert)'!$A231,'Ergebnis (detailliert)'!$B$17:$B$300,'Ergebnis (aggregiert)'!$C231))</f>
        <v/>
      </c>
      <c r="G231" s="118" t="str">
        <f>IF($A231="","",SUMIFS('Ergebnis (detailliert)'!$M$17:$M$1001,'Ergebnis (detailliert)'!$A$17:$A$1001,'Ergebnis (aggregiert)'!$A231,'Ergebnis (detailliert)'!$B$17:$B$1001,'Ergebnis (aggregiert)'!$C231))</f>
        <v/>
      </c>
      <c r="H231" s="120" t="str">
        <f>IF($A231="","",SUMIFS('Ergebnis (detailliert)'!$P$17:$P$1001,'Ergebnis (detailliert)'!$A$17:$A$1001,'Ergebnis (aggregiert)'!$A231,'Ergebnis (detailliert)'!$B$17:$B$1001,'Ergebnis (aggregiert)'!$C231))</f>
        <v/>
      </c>
      <c r="I231" s="121" t="str">
        <f>IF($A231="","",SUMIFS('Ergebnis (detailliert)'!$S$17:$S$1001,'Ergebnis (detailliert)'!$A$17:$A$1001,'Ergebnis (aggregiert)'!$A231,'Ergebnis (detailliert)'!$B$17:$B$1001,'Ergebnis (aggregiert)'!$C231))</f>
        <v/>
      </c>
      <c r="J231" s="96" t="str">
        <f>IFERROR(IF(ISBLANK(A231),"",IF(COUNTIF('Beladung des Speichers'!$A$17:$A$300,'Ergebnis (aggregiert)'!A231)=0,"Fehler: Reiter 'Beladung des Speichers' wurde für diesen Speicher nicht ausgefüllt",IF(COUNTIF('Entladung des Speichers'!$A$17:$A$300,'Ergebnis (aggregiert)'!A231)=0,"Fehler: Reiter 'Entladung des Speichers' wurde für diesen Speicher nicht ausgefüllt",IF(COUNTIF(Füllstände!$A$17:$A$300,'Ergebnis (aggregiert)'!A231)=0,"Fehler: Reiter 'Füllstände' wurde für diesen Speicher nicht ausgefüllt","")))),"Fehler: nicht alle Datenblätter für diesen Speicher wurden vollständig befüllt")</f>
        <v/>
      </c>
    </row>
    <row r="232" spans="1:10" x14ac:dyDescent="0.2">
      <c r="A232" s="116" t="str">
        <f>IF(Stammdaten!A232="","",Stammdaten!A232)</f>
        <v/>
      </c>
      <c r="B232" s="116" t="str">
        <f>IF(A232="","",VLOOKUP(A232,Stammdaten!A232:H515,6,FALSE))</f>
        <v/>
      </c>
      <c r="C232" s="117" t="str">
        <f>IF(A232="","","Beladung aus dem Netz der "&amp;Stammdaten!$F$3)</f>
        <v/>
      </c>
      <c r="D232" s="117" t="str">
        <f t="shared" si="5"/>
        <v/>
      </c>
      <c r="E232" s="118" t="str">
        <f>IF(A232="","",SUMIFS('Ergebnis (detailliert)'!$H$17:$H$300,'Ergebnis (detailliert)'!$A$17:$A$300,'Ergebnis (aggregiert)'!$A232,'Ergebnis (detailliert)'!$B$17:$B$300,'Ergebnis (aggregiert)'!$C232))</f>
        <v/>
      </c>
      <c r="F232" s="119" t="str">
        <f>IF($A232="","",SUMIFS('Ergebnis (detailliert)'!$I$17:$I$300,'Ergebnis (detailliert)'!$A$17:$A$300,'Ergebnis (aggregiert)'!$A232,'Ergebnis (detailliert)'!$B$17:$B$300,'Ergebnis (aggregiert)'!$C232))</f>
        <v/>
      </c>
      <c r="G232" s="118" t="str">
        <f>IF($A232="","",SUMIFS('Ergebnis (detailliert)'!$M$17:$M$1001,'Ergebnis (detailliert)'!$A$17:$A$1001,'Ergebnis (aggregiert)'!$A232,'Ergebnis (detailliert)'!$B$17:$B$1001,'Ergebnis (aggregiert)'!$C232))</f>
        <v/>
      </c>
      <c r="H232" s="120" t="str">
        <f>IF($A232="","",SUMIFS('Ergebnis (detailliert)'!$P$17:$P$1001,'Ergebnis (detailliert)'!$A$17:$A$1001,'Ergebnis (aggregiert)'!$A232,'Ergebnis (detailliert)'!$B$17:$B$1001,'Ergebnis (aggregiert)'!$C232))</f>
        <v/>
      </c>
      <c r="I232" s="121" t="str">
        <f>IF($A232="","",SUMIFS('Ergebnis (detailliert)'!$S$17:$S$1001,'Ergebnis (detailliert)'!$A$17:$A$1001,'Ergebnis (aggregiert)'!$A232,'Ergebnis (detailliert)'!$B$17:$B$1001,'Ergebnis (aggregiert)'!$C232))</f>
        <v/>
      </c>
      <c r="J232" s="96" t="str">
        <f>IFERROR(IF(ISBLANK(A232),"",IF(COUNTIF('Beladung des Speichers'!$A$17:$A$300,'Ergebnis (aggregiert)'!A232)=0,"Fehler: Reiter 'Beladung des Speichers' wurde für diesen Speicher nicht ausgefüllt",IF(COUNTIF('Entladung des Speichers'!$A$17:$A$300,'Ergebnis (aggregiert)'!A232)=0,"Fehler: Reiter 'Entladung des Speichers' wurde für diesen Speicher nicht ausgefüllt",IF(COUNTIF(Füllstände!$A$17:$A$300,'Ergebnis (aggregiert)'!A232)=0,"Fehler: Reiter 'Füllstände' wurde für diesen Speicher nicht ausgefüllt","")))),"Fehler: nicht alle Datenblätter für diesen Speicher wurden vollständig befüllt")</f>
        <v/>
      </c>
    </row>
    <row r="233" spans="1:10" x14ac:dyDescent="0.2">
      <c r="A233" s="116" t="str">
        <f>IF(Stammdaten!A233="","",Stammdaten!A233)</f>
        <v/>
      </c>
      <c r="B233" s="116" t="str">
        <f>IF(A233="","",VLOOKUP(A233,Stammdaten!A233:H516,6,FALSE))</f>
        <v/>
      </c>
      <c r="C233" s="117" t="str">
        <f>IF(A233="","","Beladung aus dem Netz der "&amp;Stammdaten!$F$3)</f>
        <v/>
      </c>
      <c r="D233" s="117" t="str">
        <f t="shared" si="5"/>
        <v/>
      </c>
      <c r="E233" s="118" t="str">
        <f>IF(A233="","",SUMIFS('Ergebnis (detailliert)'!$H$17:$H$300,'Ergebnis (detailliert)'!$A$17:$A$300,'Ergebnis (aggregiert)'!$A233,'Ergebnis (detailliert)'!$B$17:$B$300,'Ergebnis (aggregiert)'!$C233))</f>
        <v/>
      </c>
      <c r="F233" s="119" t="str">
        <f>IF($A233="","",SUMIFS('Ergebnis (detailliert)'!$I$17:$I$300,'Ergebnis (detailliert)'!$A$17:$A$300,'Ergebnis (aggregiert)'!$A233,'Ergebnis (detailliert)'!$B$17:$B$300,'Ergebnis (aggregiert)'!$C233))</f>
        <v/>
      </c>
      <c r="G233" s="118" t="str">
        <f>IF($A233="","",SUMIFS('Ergebnis (detailliert)'!$M$17:$M$1001,'Ergebnis (detailliert)'!$A$17:$A$1001,'Ergebnis (aggregiert)'!$A233,'Ergebnis (detailliert)'!$B$17:$B$1001,'Ergebnis (aggregiert)'!$C233))</f>
        <v/>
      </c>
      <c r="H233" s="120" t="str">
        <f>IF($A233="","",SUMIFS('Ergebnis (detailliert)'!$P$17:$P$1001,'Ergebnis (detailliert)'!$A$17:$A$1001,'Ergebnis (aggregiert)'!$A233,'Ergebnis (detailliert)'!$B$17:$B$1001,'Ergebnis (aggregiert)'!$C233))</f>
        <v/>
      </c>
      <c r="I233" s="121" t="str">
        <f>IF($A233="","",SUMIFS('Ergebnis (detailliert)'!$S$17:$S$1001,'Ergebnis (detailliert)'!$A$17:$A$1001,'Ergebnis (aggregiert)'!$A233,'Ergebnis (detailliert)'!$B$17:$B$1001,'Ergebnis (aggregiert)'!$C233))</f>
        <v/>
      </c>
      <c r="J233" s="96" t="str">
        <f>IFERROR(IF(ISBLANK(A233),"",IF(COUNTIF('Beladung des Speichers'!$A$17:$A$300,'Ergebnis (aggregiert)'!A233)=0,"Fehler: Reiter 'Beladung des Speichers' wurde für diesen Speicher nicht ausgefüllt",IF(COUNTIF('Entladung des Speichers'!$A$17:$A$300,'Ergebnis (aggregiert)'!A233)=0,"Fehler: Reiter 'Entladung des Speichers' wurde für diesen Speicher nicht ausgefüllt",IF(COUNTIF(Füllstände!$A$17:$A$300,'Ergebnis (aggregiert)'!A233)=0,"Fehler: Reiter 'Füllstände' wurde für diesen Speicher nicht ausgefüllt","")))),"Fehler: nicht alle Datenblätter für diesen Speicher wurden vollständig befüllt")</f>
        <v/>
      </c>
    </row>
    <row r="234" spans="1:10" x14ac:dyDescent="0.2">
      <c r="A234" s="116" t="str">
        <f>IF(Stammdaten!A234="","",Stammdaten!A234)</f>
        <v/>
      </c>
      <c r="B234" s="116" t="str">
        <f>IF(A234="","",VLOOKUP(A234,Stammdaten!A234:H517,6,FALSE))</f>
        <v/>
      </c>
      <c r="C234" s="117" t="str">
        <f>IF(A234="","","Beladung aus dem Netz der "&amp;Stammdaten!$F$3)</f>
        <v/>
      </c>
      <c r="D234" s="117" t="str">
        <f t="shared" si="5"/>
        <v/>
      </c>
      <c r="E234" s="118" t="str">
        <f>IF(A234="","",SUMIFS('Ergebnis (detailliert)'!$H$17:$H$300,'Ergebnis (detailliert)'!$A$17:$A$300,'Ergebnis (aggregiert)'!$A234,'Ergebnis (detailliert)'!$B$17:$B$300,'Ergebnis (aggregiert)'!$C234))</f>
        <v/>
      </c>
      <c r="F234" s="119" t="str">
        <f>IF($A234="","",SUMIFS('Ergebnis (detailliert)'!$I$17:$I$300,'Ergebnis (detailliert)'!$A$17:$A$300,'Ergebnis (aggregiert)'!$A234,'Ergebnis (detailliert)'!$B$17:$B$300,'Ergebnis (aggregiert)'!$C234))</f>
        <v/>
      </c>
      <c r="G234" s="118" t="str">
        <f>IF($A234="","",SUMIFS('Ergebnis (detailliert)'!$M$17:$M$1001,'Ergebnis (detailliert)'!$A$17:$A$1001,'Ergebnis (aggregiert)'!$A234,'Ergebnis (detailliert)'!$B$17:$B$1001,'Ergebnis (aggregiert)'!$C234))</f>
        <v/>
      </c>
      <c r="H234" s="120" t="str">
        <f>IF($A234="","",SUMIFS('Ergebnis (detailliert)'!$P$17:$P$1001,'Ergebnis (detailliert)'!$A$17:$A$1001,'Ergebnis (aggregiert)'!$A234,'Ergebnis (detailliert)'!$B$17:$B$1001,'Ergebnis (aggregiert)'!$C234))</f>
        <v/>
      </c>
      <c r="I234" s="121" t="str">
        <f>IF($A234="","",SUMIFS('Ergebnis (detailliert)'!$S$17:$S$1001,'Ergebnis (detailliert)'!$A$17:$A$1001,'Ergebnis (aggregiert)'!$A234,'Ergebnis (detailliert)'!$B$17:$B$1001,'Ergebnis (aggregiert)'!$C234))</f>
        <v/>
      </c>
      <c r="J234" s="96" t="str">
        <f>IFERROR(IF(ISBLANK(A234),"",IF(COUNTIF('Beladung des Speichers'!$A$17:$A$300,'Ergebnis (aggregiert)'!A234)=0,"Fehler: Reiter 'Beladung des Speichers' wurde für diesen Speicher nicht ausgefüllt",IF(COUNTIF('Entladung des Speichers'!$A$17:$A$300,'Ergebnis (aggregiert)'!A234)=0,"Fehler: Reiter 'Entladung des Speichers' wurde für diesen Speicher nicht ausgefüllt",IF(COUNTIF(Füllstände!$A$17:$A$300,'Ergebnis (aggregiert)'!A234)=0,"Fehler: Reiter 'Füllstände' wurde für diesen Speicher nicht ausgefüllt","")))),"Fehler: nicht alle Datenblätter für diesen Speicher wurden vollständig befüllt")</f>
        <v/>
      </c>
    </row>
    <row r="235" spans="1:10" x14ac:dyDescent="0.2">
      <c r="A235" s="116" t="str">
        <f>IF(Stammdaten!A235="","",Stammdaten!A235)</f>
        <v/>
      </c>
      <c r="B235" s="116" t="str">
        <f>IF(A235="","",VLOOKUP(A235,Stammdaten!A235:H518,6,FALSE))</f>
        <v/>
      </c>
      <c r="C235" s="117" t="str">
        <f>IF(A235="","","Beladung aus dem Netz der "&amp;Stammdaten!$F$3)</f>
        <v/>
      </c>
      <c r="D235" s="117" t="str">
        <f t="shared" si="5"/>
        <v/>
      </c>
      <c r="E235" s="118" t="str">
        <f>IF(A235="","",SUMIFS('Ergebnis (detailliert)'!$H$17:$H$300,'Ergebnis (detailliert)'!$A$17:$A$300,'Ergebnis (aggregiert)'!$A235,'Ergebnis (detailliert)'!$B$17:$B$300,'Ergebnis (aggregiert)'!$C235))</f>
        <v/>
      </c>
      <c r="F235" s="119" t="str">
        <f>IF($A235="","",SUMIFS('Ergebnis (detailliert)'!$I$17:$I$300,'Ergebnis (detailliert)'!$A$17:$A$300,'Ergebnis (aggregiert)'!$A235,'Ergebnis (detailliert)'!$B$17:$B$300,'Ergebnis (aggregiert)'!$C235))</f>
        <v/>
      </c>
      <c r="G235" s="118" t="str">
        <f>IF($A235="","",SUMIFS('Ergebnis (detailliert)'!$M$17:$M$1001,'Ergebnis (detailliert)'!$A$17:$A$1001,'Ergebnis (aggregiert)'!$A235,'Ergebnis (detailliert)'!$B$17:$B$1001,'Ergebnis (aggregiert)'!$C235))</f>
        <v/>
      </c>
      <c r="H235" s="120" t="str">
        <f>IF($A235="","",SUMIFS('Ergebnis (detailliert)'!$P$17:$P$1001,'Ergebnis (detailliert)'!$A$17:$A$1001,'Ergebnis (aggregiert)'!$A235,'Ergebnis (detailliert)'!$B$17:$B$1001,'Ergebnis (aggregiert)'!$C235))</f>
        <v/>
      </c>
      <c r="I235" s="121" t="str">
        <f>IF($A235="","",SUMIFS('Ergebnis (detailliert)'!$S$17:$S$1001,'Ergebnis (detailliert)'!$A$17:$A$1001,'Ergebnis (aggregiert)'!$A235,'Ergebnis (detailliert)'!$B$17:$B$1001,'Ergebnis (aggregiert)'!$C235))</f>
        <v/>
      </c>
      <c r="J235" s="96" t="str">
        <f>IFERROR(IF(ISBLANK(A235),"",IF(COUNTIF('Beladung des Speichers'!$A$17:$A$300,'Ergebnis (aggregiert)'!A235)=0,"Fehler: Reiter 'Beladung des Speichers' wurde für diesen Speicher nicht ausgefüllt",IF(COUNTIF('Entladung des Speichers'!$A$17:$A$300,'Ergebnis (aggregiert)'!A235)=0,"Fehler: Reiter 'Entladung des Speichers' wurde für diesen Speicher nicht ausgefüllt",IF(COUNTIF(Füllstände!$A$17:$A$300,'Ergebnis (aggregiert)'!A235)=0,"Fehler: Reiter 'Füllstände' wurde für diesen Speicher nicht ausgefüllt","")))),"Fehler: nicht alle Datenblätter für diesen Speicher wurden vollständig befüllt")</f>
        <v/>
      </c>
    </row>
    <row r="236" spans="1:10" x14ac:dyDescent="0.2">
      <c r="A236" s="116" t="str">
        <f>IF(Stammdaten!A236="","",Stammdaten!A236)</f>
        <v/>
      </c>
      <c r="B236" s="116" t="str">
        <f>IF(A236="","",VLOOKUP(A236,Stammdaten!A236:H519,6,FALSE))</f>
        <v/>
      </c>
      <c r="C236" s="117" t="str">
        <f>IF(A236="","","Beladung aus dem Netz der "&amp;Stammdaten!$F$3)</f>
        <v/>
      </c>
      <c r="D236" s="117" t="str">
        <f t="shared" si="5"/>
        <v/>
      </c>
      <c r="E236" s="118" t="str">
        <f>IF(A236="","",SUMIFS('Ergebnis (detailliert)'!$H$17:$H$300,'Ergebnis (detailliert)'!$A$17:$A$300,'Ergebnis (aggregiert)'!$A236,'Ergebnis (detailliert)'!$B$17:$B$300,'Ergebnis (aggregiert)'!$C236))</f>
        <v/>
      </c>
      <c r="F236" s="119" t="str">
        <f>IF($A236="","",SUMIFS('Ergebnis (detailliert)'!$I$17:$I$300,'Ergebnis (detailliert)'!$A$17:$A$300,'Ergebnis (aggregiert)'!$A236,'Ergebnis (detailliert)'!$B$17:$B$300,'Ergebnis (aggregiert)'!$C236))</f>
        <v/>
      </c>
      <c r="G236" s="118" t="str">
        <f>IF($A236="","",SUMIFS('Ergebnis (detailliert)'!$M$17:$M$1001,'Ergebnis (detailliert)'!$A$17:$A$1001,'Ergebnis (aggregiert)'!$A236,'Ergebnis (detailliert)'!$B$17:$B$1001,'Ergebnis (aggregiert)'!$C236))</f>
        <v/>
      </c>
      <c r="H236" s="120" t="str">
        <f>IF($A236="","",SUMIFS('Ergebnis (detailliert)'!$P$17:$P$1001,'Ergebnis (detailliert)'!$A$17:$A$1001,'Ergebnis (aggregiert)'!$A236,'Ergebnis (detailliert)'!$B$17:$B$1001,'Ergebnis (aggregiert)'!$C236))</f>
        <v/>
      </c>
      <c r="I236" s="121" t="str">
        <f>IF($A236="","",SUMIFS('Ergebnis (detailliert)'!$S$17:$S$1001,'Ergebnis (detailliert)'!$A$17:$A$1001,'Ergebnis (aggregiert)'!$A236,'Ergebnis (detailliert)'!$B$17:$B$1001,'Ergebnis (aggregiert)'!$C236))</f>
        <v/>
      </c>
      <c r="J236" s="96" t="str">
        <f>IFERROR(IF(ISBLANK(A236),"",IF(COUNTIF('Beladung des Speichers'!$A$17:$A$300,'Ergebnis (aggregiert)'!A236)=0,"Fehler: Reiter 'Beladung des Speichers' wurde für diesen Speicher nicht ausgefüllt",IF(COUNTIF('Entladung des Speichers'!$A$17:$A$300,'Ergebnis (aggregiert)'!A236)=0,"Fehler: Reiter 'Entladung des Speichers' wurde für diesen Speicher nicht ausgefüllt",IF(COUNTIF(Füllstände!$A$17:$A$300,'Ergebnis (aggregiert)'!A236)=0,"Fehler: Reiter 'Füllstände' wurde für diesen Speicher nicht ausgefüllt","")))),"Fehler: nicht alle Datenblätter für diesen Speicher wurden vollständig befüllt")</f>
        <v/>
      </c>
    </row>
    <row r="237" spans="1:10" x14ac:dyDescent="0.2">
      <c r="A237" s="116" t="str">
        <f>IF(Stammdaten!A237="","",Stammdaten!A237)</f>
        <v/>
      </c>
      <c r="B237" s="116" t="str">
        <f>IF(A237="","",VLOOKUP(A237,Stammdaten!A237:H520,6,FALSE))</f>
        <v/>
      </c>
      <c r="C237" s="117" t="str">
        <f>IF(A237="","","Beladung aus dem Netz der "&amp;Stammdaten!$F$3)</f>
        <v/>
      </c>
      <c r="D237" s="117" t="str">
        <f t="shared" si="5"/>
        <v/>
      </c>
      <c r="E237" s="118" t="str">
        <f>IF(A237="","",SUMIFS('Ergebnis (detailliert)'!$H$17:$H$300,'Ergebnis (detailliert)'!$A$17:$A$300,'Ergebnis (aggregiert)'!$A237,'Ergebnis (detailliert)'!$B$17:$B$300,'Ergebnis (aggregiert)'!$C237))</f>
        <v/>
      </c>
      <c r="F237" s="119" t="str">
        <f>IF($A237="","",SUMIFS('Ergebnis (detailliert)'!$I$17:$I$300,'Ergebnis (detailliert)'!$A$17:$A$300,'Ergebnis (aggregiert)'!$A237,'Ergebnis (detailliert)'!$B$17:$B$300,'Ergebnis (aggregiert)'!$C237))</f>
        <v/>
      </c>
      <c r="G237" s="118" t="str">
        <f>IF($A237="","",SUMIFS('Ergebnis (detailliert)'!$M$17:$M$1001,'Ergebnis (detailliert)'!$A$17:$A$1001,'Ergebnis (aggregiert)'!$A237,'Ergebnis (detailliert)'!$B$17:$B$1001,'Ergebnis (aggregiert)'!$C237))</f>
        <v/>
      </c>
      <c r="H237" s="120" t="str">
        <f>IF($A237="","",SUMIFS('Ergebnis (detailliert)'!$P$17:$P$1001,'Ergebnis (detailliert)'!$A$17:$A$1001,'Ergebnis (aggregiert)'!$A237,'Ergebnis (detailliert)'!$B$17:$B$1001,'Ergebnis (aggregiert)'!$C237))</f>
        <v/>
      </c>
      <c r="I237" s="121" t="str">
        <f>IF($A237="","",SUMIFS('Ergebnis (detailliert)'!$S$17:$S$1001,'Ergebnis (detailliert)'!$A$17:$A$1001,'Ergebnis (aggregiert)'!$A237,'Ergebnis (detailliert)'!$B$17:$B$1001,'Ergebnis (aggregiert)'!$C237))</f>
        <v/>
      </c>
      <c r="J237" s="96" t="str">
        <f>IFERROR(IF(ISBLANK(A237),"",IF(COUNTIF('Beladung des Speichers'!$A$17:$A$300,'Ergebnis (aggregiert)'!A237)=0,"Fehler: Reiter 'Beladung des Speichers' wurde für diesen Speicher nicht ausgefüllt",IF(COUNTIF('Entladung des Speichers'!$A$17:$A$300,'Ergebnis (aggregiert)'!A237)=0,"Fehler: Reiter 'Entladung des Speichers' wurde für diesen Speicher nicht ausgefüllt",IF(COUNTIF(Füllstände!$A$17:$A$300,'Ergebnis (aggregiert)'!A237)=0,"Fehler: Reiter 'Füllstände' wurde für diesen Speicher nicht ausgefüllt","")))),"Fehler: nicht alle Datenblätter für diesen Speicher wurden vollständig befüllt")</f>
        <v/>
      </c>
    </row>
    <row r="238" spans="1:10" x14ac:dyDescent="0.2">
      <c r="A238" s="116" t="str">
        <f>IF(Stammdaten!A238="","",Stammdaten!A238)</f>
        <v/>
      </c>
      <c r="B238" s="116" t="str">
        <f>IF(A238="","",VLOOKUP(A238,Stammdaten!A238:H521,6,FALSE))</f>
        <v/>
      </c>
      <c r="C238" s="117" t="str">
        <f>IF(A238="","","Beladung aus dem Netz der "&amp;Stammdaten!$F$3)</f>
        <v/>
      </c>
      <c r="D238" s="117" t="str">
        <f t="shared" si="5"/>
        <v/>
      </c>
      <c r="E238" s="118" t="str">
        <f>IF(A238="","",SUMIFS('Ergebnis (detailliert)'!$H$17:$H$300,'Ergebnis (detailliert)'!$A$17:$A$300,'Ergebnis (aggregiert)'!$A238,'Ergebnis (detailliert)'!$B$17:$B$300,'Ergebnis (aggregiert)'!$C238))</f>
        <v/>
      </c>
      <c r="F238" s="119" t="str">
        <f>IF($A238="","",SUMIFS('Ergebnis (detailliert)'!$I$17:$I$300,'Ergebnis (detailliert)'!$A$17:$A$300,'Ergebnis (aggregiert)'!$A238,'Ergebnis (detailliert)'!$B$17:$B$300,'Ergebnis (aggregiert)'!$C238))</f>
        <v/>
      </c>
      <c r="G238" s="118" t="str">
        <f>IF($A238="","",SUMIFS('Ergebnis (detailliert)'!$M$17:$M$1001,'Ergebnis (detailliert)'!$A$17:$A$1001,'Ergebnis (aggregiert)'!$A238,'Ergebnis (detailliert)'!$B$17:$B$1001,'Ergebnis (aggregiert)'!$C238))</f>
        <v/>
      </c>
      <c r="H238" s="120" t="str">
        <f>IF($A238="","",SUMIFS('Ergebnis (detailliert)'!$P$17:$P$1001,'Ergebnis (detailliert)'!$A$17:$A$1001,'Ergebnis (aggregiert)'!$A238,'Ergebnis (detailliert)'!$B$17:$B$1001,'Ergebnis (aggregiert)'!$C238))</f>
        <v/>
      </c>
      <c r="I238" s="121" t="str">
        <f>IF($A238="","",SUMIFS('Ergebnis (detailliert)'!$S$17:$S$1001,'Ergebnis (detailliert)'!$A$17:$A$1001,'Ergebnis (aggregiert)'!$A238,'Ergebnis (detailliert)'!$B$17:$B$1001,'Ergebnis (aggregiert)'!$C238))</f>
        <v/>
      </c>
      <c r="J238" s="96" t="str">
        <f>IFERROR(IF(ISBLANK(A238),"",IF(COUNTIF('Beladung des Speichers'!$A$17:$A$300,'Ergebnis (aggregiert)'!A238)=0,"Fehler: Reiter 'Beladung des Speichers' wurde für diesen Speicher nicht ausgefüllt",IF(COUNTIF('Entladung des Speichers'!$A$17:$A$300,'Ergebnis (aggregiert)'!A238)=0,"Fehler: Reiter 'Entladung des Speichers' wurde für diesen Speicher nicht ausgefüllt",IF(COUNTIF(Füllstände!$A$17:$A$300,'Ergebnis (aggregiert)'!A238)=0,"Fehler: Reiter 'Füllstände' wurde für diesen Speicher nicht ausgefüllt","")))),"Fehler: nicht alle Datenblätter für diesen Speicher wurden vollständig befüllt")</f>
        <v/>
      </c>
    </row>
    <row r="239" spans="1:10" x14ac:dyDescent="0.2">
      <c r="A239" s="116" t="str">
        <f>IF(Stammdaten!A239="","",Stammdaten!A239)</f>
        <v/>
      </c>
      <c r="B239" s="116" t="str">
        <f>IF(A239="","",VLOOKUP(A239,Stammdaten!A239:H522,6,FALSE))</f>
        <v/>
      </c>
      <c r="C239" s="117" t="str">
        <f>IF(A239="","","Beladung aus dem Netz der "&amp;Stammdaten!$F$3)</f>
        <v/>
      </c>
      <c r="D239" s="117" t="str">
        <f t="shared" si="5"/>
        <v/>
      </c>
      <c r="E239" s="118" t="str">
        <f>IF(A239="","",SUMIFS('Ergebnis (detailliert)'!$H$17:$H$300,'Ergebnis (detailliert)'!$A$17:$A$300,'Ergebnis (aggregiert)'!$A239,'Ergebnis (detailliert)'!$B$17:$B$300,'Ergebnis (aggregiert)'!$C239))</f>
        <v/>
      </c>
      <c r="F239" s="119" t="str">
        <f>IF($A239="","",SUMIFS('Ergebnis (detailliert)'!$I$17:$I$300,'Ergebnis (detailliert)'!$A$17:$A$300,'Ergebnis (aggregiert)'!$A239,'Ergebnis (detailliert)'!$B$17:$B$300,'Ergebnis (aggregiert)'!$C239))</f>
        <v/>
      </c>
      <c r="G239" s="118" t="str">
        <f>IF($A239="","",SUMIFS('Ergebnis (detailliert)'!$M$17:$M$1001,'Ergebnis (detailliert)'!$A$17:$A$1001,'Ergebnis (aggregiert)'!$A239,'Ergebnis (detailliert)'!$B$17:$B$1001,'Ergebnis (aggregiert)'!$C239))</f>
        <v/>
      </c>
      <c r="H239" s="120" t="str">
        <f>IF($A239="","",SUMIFS('Ergebnis (detailliert)'!$P$17:$P$1001,'Ergebnis (detailliert)'!$A$17:$A$1001,'Ergebnis (aggregiert)'!$A239,'Ergebnis (detailliert)'!$B$17:$B$1001,'Ergebnis (aggregiert)'!$C239))</f>
        <v/>
      </c>
      <c r="I239" s="121" t="str">
        <f>IF($A239="","",SUMIFS('Ergebnis (detailliert)'!$S$17:$S$1001,'Ergebnis (detailliert)'!$A$17:$A$1001,'Ergebnis (aggregiert)'!$A239,'Ergebnis (detailliert)'!$B$17:$B$1001,'Ergebnis (aggregiert)'!$C239))</f>
        <v/>
      </c>
      <c r="J239" s="96" t="str">
        <f>IFERROR(IF(ISBLANK(A239),"",IF(COUNTIF('Beladung des Speichers'!$A$17:$A$300,'Ergebnis (aggregiert)'!A239)=0,"Fehler: Reiter 'Beladung des Speichers' wurde für diesen Speicher nicht ausgefüllt",IF(COUNTIF('Entladung des Speichers'!$A$17:$A$300,'Ergebnis (aggregiert)'!A239)=0,"Fehler: Reiter 'Entladung des Speichers' wurde für diesen Speicher nicht ausgefüllt",IF(COUNTIF(Füllstände!$A$17:$A$300,'Ergebnis (aggregiert)'!A239)=0,"Fehler: Reiter 'Füllstände' wurde für diesen Speicher nicht ausgefüllt","")))),"Fehler: nicht alle Datenblätter für diesen Speicher wurden vollständig befüllt")</f>
        <v/>
      </c>
    </row>
    <row r="240" spans="1:10" x14ac:dyDescent="0.2">
      <c r="A240" s="116" t="str">
        <f>IF(Stammdaten!A240="","",Stammdaten!A240)</f>
        <v/>
      </c>
      <c r="B240" s="116" t="str">
        <f>IF(A240="","",VLOOKUP(A240,Stammdaten!A240:H523,6,FALSE))</f>
        <v/>
      </c>
      <c r="C240" s="117" t="str">
        <f>IF(A240="","","Beladung aus dem Netz der "&amp;Stammdaten!$F$3)</f>
        <v/>
      </c>
      <c r="D240" s="117" t="str">
        <f t="shared" si="5"/>
        <v/>
      </c>
      <c r="E240" s="118" t="str">
        <f>IF(A240="","",SUMIFS('Ergebnis (detailliert)'!$H$17:$H$300,'Ergebnis (detailliert)'!$A$17:$A$300,'Ergebnis (aggregiert)'!$A240,'Ergebnis (detailliert)'!$B$17:$B$300,'Ergebnis (aggregiert)'!$C240))</f>
        <v/>
      </c>
      <c r="F240" s="119" t="str">
        <f>IF($A240="","",SUMIFS('Ergebnis (detailliert)'!$I$17:$I$300,'Ergebnis (detailliert)'!$A$17:$A$300,'Ergebnis (aggregiert)'!$A240,'Ergebnis (detailliert)'!$B$17:$B$300,'Ergebnis (aggregiert)'!$C240))</f>
        <v/>
      </c>
      <c r="G240" s="118" t="str">
        <f>IF($A240="","",SUMIFS('Ergebnis (detailliert)'!$M$17:$M$1001,'Ergebnis (detailliert)'!$A$17:$A$1001,'Ergebnis (aggregiert)'!$A240,'Ergebnis (detailliert)'!$B$17:$B$1001,'Ergebnis (aggregiert)'!$C240))</f>
        <v/>
      </c>
      <c r="H240" s="120" t="str">
        <f>IF($A240="","",SUMIFS('Ergebnis (detailliert)'!$P$17:$P$1001,'Ergebnis (detailliert)'!$A$17:$A$1001,'Ergebnis (aggregiert)'!$A240,'Ergebnis (detailliert)'!$B$17:$B$1001,'Ergebnis (aggregiert)'!$C240))</f>
        <v/>
      </c>
      <c r="I240" s="121" t="str">
        <f>IF($A240="","",SUMIFS('Ergebnis (detailliert)'!$S$17:$S$1001,'Ergebnis (detailliert)'!$A$17:$A$1001,'Ergebnis (aggregiert)'!$A240,'Ergebnis (detailliert)'!$B$17:$B$1001,'Ergebnis (aggregiert)'!$C240))</f>
        <v/>
      </c>
      <c r="J240" s="96" t="str">
        <f>IFERROR(IF(ISBLANK(A240),"",IF(COUNTIF('Beladung des Speichers'!$A$17:$A$300,'Ergebnis (aggregiert)'!A240)=0,"Fehler: Reiter 'Beladung des Speichers' wurde für diesen Speicher nicht ausgefüllt",IF(COUNTIF('Entladung des Speichers'!$A$17:$A$300,'Ergebnis (aggregiert)'!A240)=0,"Fehler: Reiter 'Entladung des Speichers' wurde für diesen Speicher nicht ausgefüllt",IF(COUNTIF(Füllstände!$A$17:$A$300,'Ergebnis (aggregiert)'!A240)=0,"Fehler: Reiter 'Füllstände' wurde für diesen Speicher nicht ausgefüllt","")))),"Fehler: nicht alle Datenblätter für diesen Speicher wurden vollständig befüllt")</f>
        <v/>
      </c>
    </row>
    <row r="241" spans="1:10" x14ac:dyDescent="0.2">
      <c r="A241" s="116" t="str">
        <f>IF(Stammdaten!A241="","",Stammdaten!A241)</f>
        <v/>
      </c>
      <c r="B241" s="116" t="str">
        <f>IF(A241="","",VLOOKUP(A241,Stammdaten!A241:H524,6,FALSE))</f>
        <v/>
      </c>
      <c r="C241" s="117" t="str">
        <f>IF(A241="","","Beladung aus dem Netz der "&amp;Stammdaten!$F$3)</f>
        <v/>
      </c>
      <c r="D241" s="117" t="str">
        <f t="shared" si="5"/>
        <v/>
      </c>
      <c r="E241" s="118" t="str">
        <f>IF(A241="","",SUMIFS('Ergebnis (detailliert)'!$H$17:$H$300,'Ergebnis (detailliert)'!$A$17:$A$300,'Ergebnis (aggregiert)'!$A241,'Ergebnis (detailliert)'!$B$17:$B$300,'Ergebnis (aggregiert)'!$C241))</f>
        <v/>
      </c>
      <c r="F241" s="119" t="str">
        <f>IF($A241="","",SUMIFS('Ergebnis (detailliert)'!$I$17:$I$300,'Ergebnis (detailliert)'!$A$17:$A$300,'Ergebnis (aggregiert)'!$A241,'Ergebnis (detailliert)'!$B$17:$B$300,'Ergebnis (aggregiert)'!$C241))</f>
        <v/>
      </c>
      <c r="G241" s="118" t="str">
        <f>IF($A241="","",SUMIFS('Ergebnis (detailliert)'!$M$17:$M$1001,'Ergebnis (detailliert)'!$A$17:$A$1001,'Ergebnis (aggregiert)'!$A241,'Ergebnis (detailliert)'!$B$17:$B$1001,'Ergebnis (aggregiert)'!$C241))</f>
        <v/>
      </c>
      <c r="H241" s="120" t="str">
        <f>IF($A241="","",SUMIFS('Ergebnis (detailliert)'!$P$17:$P$1001,'Ergebnis (detailliert)'!$A$17:$A$1001,'Ergebnis (aggregiert)'!$A241,'Ergebnis (detailliert)'!$B$17:$B$1001,'Ergebnis (aggregiert)'!$C241))</f>
        <v/>
      </c>
      <c r="I241" s="121" t="str">
        <f>IF($A241="","",SUMIFS('Ergebnis (detailliert)'!$S$17:$S$1001,'Ergebnis (detailliert)'!$A$17:$A$1001,'Ergebnis (aggregiert)'!$A241,'Ergebnis (detailliert)'!$B$17:$B$1001,'Ergebnis (aggregiert)'!$C241))</f>
        <v/>
      </c>
      <c r="J241" s="96" t="str">
        <f>IFERROR(IF(ISBLANK(A241),"",IF(COUNTIF('Beladung des Speichers'!$A$17:$A$300,'Ergebnis (aggregiert)'!A241)=0,"Fehler: Reiter 'Beladung des Speichers' wurde für diesen Speicher nicht ausgefüllt",IF(COUNTIF('Entladung des Speichers'!$A$17:$A$300,'Ergebnis (aggregiert)'!A241)=0,"Fehler: Reiter 'Entladung des Speichers' wurde für diesen Speicher nicht ausgefüllt",IF(COUNTIF(Füllstände!$A$17:$A$300,'Ergebnis (aggregiert)'!A241)=0,"Fehler: Reiter 'Füllstände' wurde für diesen Speicher nicht ausgefüllt","")))),"Fehler: nicht alle Datenblätter für diesen Speicher wurden vollständig befüllt")</f>
        <v/>
      </c>
    </row>
    <row r="242" spans="1:10" x14ac:dyDescent="0.2">
      <c r="A242" s="116" t="str">
        <f>IF(Stammdaten!A242="","",Stammdaten!A242)</f>
        <v/>
      </c>
      <c r="B242" s="116" t="str">
        <f>IF(A242="","",VLOOKUP(A242,Stammdaten!A242:H525,6,FALSE))</f>
        <v/>
      </c>
      <c r="C242" s="117" t="str">
        <f>IF(A242="","","Beladung aus dem Netz der "&amp;Stammdaten!$F$3)</f>
        <v/>
      </c>
      <c r="D242" s="117" t="str">
        <f t="shared" si="5"/>
        <v/>
      </c>
      <c r="E242" s="118" t="str">
        <f>IF(A242="","",SUMIFS('Ergebnis (detailliert)'!$H$17:$H$300,'Ergebnis (detailliert)'!$A$17:$A$300,'Ergebnis (aggregiert)'!$A242,'Ergebnis (detailliert)'!$B$17:$B$300,'Ergebnis (aggregiert)'!$C242))</f>
        <v/>
      </c>
      <c r="F242" s="119" t="str">
        <f>IF($A242="","",SUMIFS('Ergebnis (detailliert)'!$I$17:$I$300,'Ergebnis (detailliert)'!$A$17:$A$300,'Ergebnis (aggregiert)'!$A242,'Ergebnis (detailliert)'!$B$17:$B$300,'Ergebnis (aggregiert)'!$C242))</f>
        <v/>
      </c>
      <c r="G242" s="118" t="str">
        <f>IF($A242="","",SUMIFS('Ergebnis (detailliert)'!$M$17:$M$1001,'Ergebnis (detailliert)'!$A$17:$A$1001,'Ergebnis (aggregiert)'!$A242,'Ergebnis (detailliert)'!$B$17:$B$1001,'Ergebnis (aggregiert)'!$C242))</f>
        <v/>
      </c>
      <c r="H242" s="120" t="str">
        <f>IF($A242="","",SUMIFS('Ergebnis (detailliert)'!$P$17:$P$1001,'Ergebnis (detailliert)'!$A$17:$A$1001,'Ergebnis (aggregiert)'!$A242,'Ergebnis (detailliert)'!$B$17:$B$1001,'Ergebnis (aggregiert)'!$C242))</f>
        <v/>
      </c>
      <c r="I242" s="121" t="str">
        <f>IF($A242="","",SUMIFS('Ergebnis (detailliert)'!$S$17:$S$1001,'Ergebnis (detailliert)'!$A$17:$A$1001,'Ergebnis (aggregiert)'!$A242,'Ergebnis (detailliert)'!$B$17:$B$1001,'Ergebnis (aggregiert)'!$C242))</f>
        <v/>
      </c>
      <c r="J242" s="96" t="str">
        <f>IFERROR(IF(ISBLANK(A242),"",IF(COUNTIF('Beladung des Speichers'!$A$17:$A$300,'Ergebnis (aggregiert)'!A242)=0,"Fehler: Reiter 'Beladung des Speichers' wurde für diesen Speicher nicht ausgefüllt",IF(COUNTIF('Entladung des Speichers'!$A$17:$A$300,'Ergebnis (aggregiert)'!A242)=0,"Fehler: Reiter 'Entladung des Speichers' wurde für diesen Speicher nicht ausgefüllt",IF(COUNTIF(Füllstände!$A$17:$A$300,'Ergebnis (aggregiert)'!A242)=0,"Fehler: Reiter 'Füllstände' wurde für diesen Speicher nicht ausgefüllt","")))),"Fehler: nicht alle Datenblätter für diesen Speicher wurden vollständig befüllt")</f>
        <v/>
      </c>
    </row>
    <row r="243" spans="1:10" x14ac:dyDescent="0.2">
      <c r="A243" s="116" t="str">
        <f>IF(Stammdaten!A243="","",Stammdaten!A243)</f>
        <v/>
      </c>
      <c r="B243" s="116" t="str">
        <f>IF(A243="","",VLOOKUP(A243,Stammdaten!A243:H526,6,FALSE))</f>
        <v/>
      </c>
      <c r="C243" s="117" t="str">
        <f>IF(A243="","","Beladung aus dem Netz der "&amp;Stammdaten!$F$3)</f>
        <v/>
      </c>
      <c r="D243" s="117" t="str">
        <f t="shared" si="5"/>
        <v/>
      </c>
      <c r="E243" s="118" t="str">
        <f>IF(A243="","",SUMIFS('Ergebnis (detailliert)'!$H$17:$H$300,'Ergebnis (detailliert)'!$A$17:$A$300,'Ergebnis (aggregiert)'!$A243,'Ergebnis (detailliert)'!$B$17:$B$300,'Ergebnis (aggregiert)'!$C243))</f>
        <v/>
      </c>
      <c r="F243" s="119" t="str">
        <f>IF($A243="","",SUMIFS('Ergebnis (detailliert)'!$I$17:$I$300,'Ergebnis (detailliert)'!$A$17:$A$300,'Ergebnis (aggregiert)'!$A243,'Ergebnis (detailliert)'!$B$17:$B$300,'Ergebnis (aggregiert)'!$C243))</f>
        <v/>
      </c>
      <c r="G243" s="118" t="str">
        <f>IF($A243="","",SUMIFS('Ergebnis (detailliert)'!$M$17:$M$1001,'Ergebnis (detailliert)'!$A$17:$A$1001,'Ergebnis (aggregiert)'!$A243,'Ergebnis (detailliert)'!$B$17:$B$1001,'Ergebnis (aggregiert)'!$C243))</f>
        <v/>
      </c>
      <c r="H243" s="120" t="str">
        <f>IF($A243="","",SUMIFS('Ergebnis (detailliert)'!$P$17:$P$1001,'Ergebnis (detailliert)'!$A$17:$A$1001,'Ergebnis (aggregiert)'!$A243,'Ergebnis (detailliert)'!$B$17:$B$1001,'Ergebnis (aggregiert)'!$C243))</f>
        <v/>
      </c>
      <c r="I243" s="121" t="str">
        <f>IF($A243="","",SUMIFS('Ergebnis (detailliert)'!$S$17:$S$1001,'Ergebnis (detailliert)'!$A$17:$A$1001,'Ergebnis (aggregiert)'!$A243,'Ergebnis (detailliert)'!$B$17:$B$1001,'Ergebnis (aggregiert)'!$C243))</f>
        <v/>
      </c>
      <c r="J243" s="96" t="str">
        <f>IFERROR(IF(ISBLANK(A243),"",IF(COUNTIF('Beladung des Speichers'!$A$17:$A$300,'Ergebnis (aggregiert)'!A243)=0,"Fehler: Reiter 'Beladung des Speichers' wurde für diesen Speicher nicht ausgefüllt",IF(COUNTIF('Entladung des Speichers'!$A$17:$A$300,'Ergebnis (aggregiert)'!A243)=0,"Fehler: Reiter 'Entladung des Speichers' wurde für diesen Speicher nicht ausgefüllt",IF(COUNTIF(Füllstände!$A$17:$A$300,'Ergebnis (aggregiert)'!A243)=0,"Fehler: Reiter 'Füllstände' wurde für diesen Speicher nicht ausgefüllt","")))),"Fehler: nicht alle Datenblätter für diesen Speicher wurden vollständig befüllt")</f>
        <v/>
      </c>
    </row>
    <row r="244" spans="1:10" x14ac:dyDescent="0.2">
      <c r="A244" s="116" t="str">
        <f>IF(Stammdaten!A244="","",Stammdaten!A244)</f>
        <v/>
      </c>
      <c r="B244" s="116" t="str">
        <f>IF(A244="","",VLOOKUP(A244,Stammdaten!A244:H527,6,FALSE))</f>
        <v/>
      </c>
      <c r="C244" s="117" t="str">
        <f>IF(A244="","","Beladung aus dem Netz der "&amp;Stammdaten!$F$3)</f>
        <v/>
      </c>
      <c r="D244" s="117" t="str">
        <f t="shared" si="5"/>
        <v/>
      </c>
      <c r="E244" s="118" t="str">
        <f>IF(A244="","",SUMIFS('Ergebnis (detailliert)'!$H$17:$H$300,'Ergebnis (detailliert)'!$A$17:$A$300,'Ergebnis (aggregiert)'!$A244,'Ergebnis (detailliert)'!$B$17:$B$300,'Ergebnis (aggregiert)'!$C244))</f>
        <v/>
      </c>
      <c r="F244" s="119" t="str">
        <f>IF($A244="","",SUMIFS('Ergebnis (detailliert)'!$I$17:$I$300,'Ergebnis (detailliert)'!$A$17:$A$300,'Ergebnis (aggregiert)'!$A244,'Ergebnis (detailliert)'!$B$17:$B$300,'Ergebnis (aggregiert)'!$C244))</f>
        <v/>
      </c>
      <c r="G244" s="118" t="str">
        <f>IF($A244="","",SUMIFS('Ergebnis (detailliert)'!$M$17:$M$1001,'Ergebnis (detailliert)'!$A$17:$A$1001,'Ergebnis (aggregiert)'!$A244,'Ergebnis (detailliert)'!$B$17:$B$1001,'Ergebnis (aggregiert)'!$C244))</f>
        <v/>
      </c>
      <c r="H244" s="120" t="str">
        <f>IF($A244="","",SUMIFS('Ergebnis (detailliert)'!$P$17:$P$1001,'Ergebnis (detailliert)'!$A$17:$A$1001,'Ergebnis (aggregiert)'!$A244,'Ergebnis (detailliert)'!$B$17:$B$1001,'Ergebnis (aggregiert)'!$C244))</f>
        <v/>
      </c>
      <c r="I244" s="121" t="str">
        <f>IF($A244="","",SUMIFS('Ergebnis (detailliert)'!$S$17:$S$1001,'Ergebnis (detailliert)'!$A$17:$A$1001,'Ergebnis (aggregiert)'!$A244,'Ergebnis (detailliert)'!$B$17:$B$1001,'Ergebnis (aggregiert)'!$C244))</f>
        <v/>
      </c>
      <c r="J244" s="96" t="str">
        <f>IFERROR(IF(ISBLANK(A244),"",IF(COUNTIF('Beladung des Speichers'!$A$17:$A$300,'Ergebnis (aggregiert)'!A244)=0,"Fehler: Reiter 'Beladung des Speichers' wurde für diesen Speicher nicht ausgefüllt",IF(COUNTIF('Entladung des Speichers'!$A$17:$A$300,'Ergebnis (aggregiert)'!A244)=0,"Fehler: Reiter 'Entladung des Speichers' wurde für diesen Speicher nicht ausgefüllt",IF(COUNTIF(Füllstände!$A$17:$A$300,'Ergebnis (aggregiert)'!A244)=0,"Fehler: Reiter 'Füllstände' wurde für diesen Speicher nicht ausgefüllt","")))),"Fehler: nicht alle Datenblätter für diesen Speicher wurden vollständig befüllt")</f>
        <v/>
      </c>
    </row>
    <row r="245" spans="1:10" x14ac:dyDescent="0.2">
      <c r="A245" s="116" t="str">
        <f>IF(Stammdaten!A245="","",Stammdaten!A245)</f>
        <v/>
      </c>
      <c r="B245" s="116" t="str">
        <f>IF(A245="","",VLOOKUP(A245,Stammdaten!A245:H528,6,FALSE))</f>
        <v/>
      </c>
      <c r="C245" s="117" t="str">
        <f>IF(A245="","","Beladung aus dem Netz der "&amp;Stammdaten!$F$3)</f>
        <v/>
      </c>
      <c r="D245" s="117" t="str">
        <f t="shared" si="5"/>
        <v/>
      </c>
      <c r="E245" s="118" t="str">
        <f>IF(A245="","",SUMIFS('Ergebnis (detailliert)'!$H$17:$H$300,'Ergebnis (detailliert)'!$A$17:$A$300,'Ergebnis (aggregiert)'!$A245,'Ergebnis (detailliert)'!$B$17:$B$300,'Ergebnis (aggregiert)'!$C245))</f>
        <v/>
      </c>
      <c r="F245" s="119" t="str">
        <f>IF($A245="","",SUMIFS('Ergebnis (detailliert)'!$I$17:$I$300,'Ergebnis (detailliert)'!$A$17:$A$300,'Ergebnis (aggregiert)'!$A245,'Ergebnis (detailliert)'!$B$17:$B$300,'Ergebnis (aggregiert)'!$C245))</f>
        <v/>
      </c>
      <c r="G245" s="118" t="str">
        <f>IF($A245="","",SUMIFS('Ergebnis (detailliert)'!$M$17:$M$1001,'Ergebnis (detailliert)'!$A$17:$A$1001,'Ergebnis (aggregiert)'!$A245,'Ergebnis (detailliert)'!$B$17:$B$1001,'Ergebnis (aggregiert)'!$C245))</f>
        <v/>
      </c>
      <c r="H245" s="120" t="str">
        <f>IF($A245="","",SUMIFS('Ergebnis (detailliert)'!$P$17:$P$1001,'Ergebnis (detailliert)'!$A$17:$A$1001,'Ergebnis (aggregiert)'!$A245,'Ergebnis (detailliert)'!$B$17:$B$1001,'Ergebnis (aggregiert)'!$C245))</f>
        <v/>
      </c>
      <c r="I245" s="121" t="str">
        <f>IF($A245="","",SUMIFS('Ergebnis (detailliert)'!$S$17:$S$1001,'Ergebnis (detailliert)'!$A$17:$A$1001,'Ergebnis (aggregiert)'!$A245,'Ergebnis (detailliert)'!$B$17:$B$1001,'Ergebnis (aggregiert)'!$C245))</f>
        <v/>
      </c>
      <c r="J245" s="96" t="str">
        <f>IFERROR(IF(ISBLANK(A245),"",IF(COUNTIF('Beladung des Speichers'!$A$17:$A$300,'Ergebnis (aggregiert)'!A245)=0,"Fehler: Reiter 'Beladung des Speichers' wurde für diesen Speicher nicht ausgefüllt",IF(COUNTIF('Entladung des Speichers'!$A$17:$A$300,'Ergebnis (aggregiert)'!A245)=0,"Fehler: Reiter 'Entladung des Speichers' wurde für diesen Speicher nicht ausgefüllt",IF(COUNTIF(Füllstände!$A$17:$A$300,'Ergebnis (aggregiert)'!A245)=0,"Fehler: Reiter 'Füllstände' wurde für diesen Speicher nicht ausgefüllt","")))),"Fehler: nicht alle Datenblätter für diesen Speicher wurden vollständig befüllt")</f>
        <v/>
      </c>
    </row>
    <row r="246" spans="1:10" x14ac:dyDescent="0.2">
      <c r="A246" s="116" t="str">
        <f>IF(Stammdaten!A246="","",Stammdaten!A246)</f>
        <v/>
      </c>
      <c r="B246" s="116" t="str">
        <f>IF(A246="","",VLOOKUP(A246,Stammdaten!A246:H529,6,FALSE))</f>
        <v/>
      </c>
      <c r="C246" s="117" t="str">
        <f>IF(A246="","","Beladung aus dem Netz der "&amp;Stammdaten!$F$3)</f>
        <v/>
      </c>
      <c r="D246" s="117" t="str">
        <f t="shared" si="5"/>
        <v/>
      </c>
      <c r="E246" s="118" t="str">
        <f>IF(A246="","",SUMIFS('Ergebnis (detailliert)'!$H$17:$H$300,'Ergebnis (detailliert)'!$A$17:$A$300,'Ergebnis (aggregiert)'!$A246,'Ergebnis (detailliert)'!$B$17:$B$300,'Ergebnis (aggregiert)'!$C246))</f>
        <v/>
      </c>
      <c r="F246" s="119" t="str">
        <f>IF($A246="","",SUMIFS('Ergebnis (detailliert)'!$I$17:$I$300,'Ergebnis (detailliert)'!$A$17:$A$300,'Ergebnis (aggregiert)'!$A246,'Ergebnis (detailliert)'!$B$17:$B$300,'Ergebnis (aggregiert)'!$C246))</f>
        <v/>
      </c>
      <c r="G246" s="118" t="str">
        <f>IF($A246="","",SUMIFS('Ergebnis (detailliert)'!$M$17:$M$1001,'Ergebnis (detailliert)'!$A$17:$A$1001,'Ergebnis (aggregiert)'!$A246,'Ergebnis (detailliert)'!$B$17:$B$1001,'Ergebnis (aggregiert)'!$C246))</f>
        <v/>
      </c>
      <c r="H246" s="120" t="str">
        <f>IF($A246="","",SUMIFS('Ergebnis (detailliert)'!$P$17:$P$1001,'Ergebnis (detailliert)'!$A$17:$A$1001,'Ergebnis (aggregiert)'!$A246,'Ergebnis (detailliert)'!$B$17:$B$1001,'Ergebnis (aggregiert)'!$C246))</f>
        <v/>
      </c>
      <c r="I246" s="121" t="str">
        <f>IF($A246="","",SUMIFS('Ergebnis (detailliert)'!$S$17:$S$1001,'Ergebnis (detailliert)'!$A$17:$A$1001,'Ergebnis (aggregiert)'!$A246,'Ergebnis (detailliert)'!$B$17:$B$1001,'Ergebnis (aggregiert)'!$C246))</f>
        <v/>
      </c>
      <c r="J246" s="96" t="str">
        <f>IFERROR(IF(ISBLANK(A246),"",IF(COUNTIF('Beladung des Speichers'!$A$17:$A$300,'Ergebnis (aggregiert)'!A246)=0,"Fehler: Reiter 'Beladung des Speichers' wurde für diesen Speicher nicht ausgefüllt",IF(COUNTIF('Entladung des Speichers'!$A$17:$A$300,'Ergebnis (aggregiert)'!A246)=0,"Fehler: Reiter 'Entladung des Speichers' wurde für diesen Speicher nicht ausgefüllt",IF(COUNTIF(Füllstände!$A$17:$A$300,'Ergebnis (aggregiert)'!A246)=0,"Fehler: Reiter 'Füllstände' wurde für diesen Speicher nicht ausgefüllt","")))),"Fehler: nicht alle Datenblätter für diesen Speicher wurden vollständig befüllt")</f>
        <v/>
      </c>
    </row>
    <row r="247" spans="1:10" x14ac:dyDescent="0.2">
      <c r="A247" s="116" t="str">
        <f>IF(Stammdaten!A247="","",Stammdaten!A247)</f>
        <v/>
      </c>
      <c r="B247" s="116" t="str">
        <f>IF(A247="","",VLOOKUP(A247,Stammdaten!A247:H530,6,FALSE))</f>
        <v/>
      </c>
      <c r="C247" s="117" t="str">
        <f>IF(A247="","","Beladung aus dem Netz der "&amp;Stammdaten!$F$3)</f>
        <v/>
      </c>
      <c r="D247" s="117" t="str">
        <f t="shared" si="5"/>
        <v/>
      </c>
      <c r="E247" s="118" t="str">
        <f>IF(A247="","",SUMIFS('Ergebnis (detailliert)'!$H$17:$H$300,'Ergebnis (detailliert)'!$A$17:$A$300,'Ergebnis (aggregiert)'!$A247,'Ergebnis (detailliert)'!$B$17:$B$300,'Ergebnis (aggregiert)'!$C247))</f>
        <v/>
      </c>
      <c r="F247" s="119" t="str">
        <f>IF($A247="","",SUMIFS('Ergebnis (detailliert)'!$I$17:$I$300,'Ergebnis (detailliert)'!$A$17:$A$300,'Ergebnis (aggregiert)'!$A247,'Ergebnis (detailliert)'!$B$17:$B$300,'Ergebnis (aggregiert)'!$C247))</f>
        <v/>
      </c>
      <c r="G247" s="118" t="str">
        <f>IF($A247="","",SUMIFS('Ergebnis (detailliert)'!$M$17:$M$1001,'Ergebnis (detailliert)'!$A$17:$A$1001,'Ergebnis (aggregiert)'!$A247,'Ergebnis (detailliert)'!$B$17:$B$1001,'Ergebnis (aggregiert)'!$C247))</f>
        <v/>
      </c>
      <c r="H247" s="120" t="str">
        <f>IF($A247="","",SUMIFS('Ergebnis (detailliert)'!$P$17:$P$1001,'Ergebnis (detailliert)'!$A$17:$A$1001,'Ergebnis (aggregiert)'!$A247,'Ergebnis (detailliert)'!$B$17:$B$1001,'Ergebnis (aggregiert)'!$C247))</f>
        <v/>
      </c>
      <c r="I247" s="121" t="str">
        <f>IF($A247="","",SUMIFS('Ergebnis (detailliert)'!$S$17:$S$1001,'Ergebnis (detailliert)'!$A$17:$A$1001,'Ergebnis (aggregiert)'!$A247,'Ergebnis (detailliert)'!$B$17:$B$1001,'Ergebnis (aggregiert)'!$C247))</f>
        <v/>
      </c>
      <c r="J247" s="96" t="str">
        <f>IFERROR(IF(ISBLANK(A247),"",IF(COUNTIF('Beladung des Speichers'!$A$17:$A$300,'Ergebnis (aggregiert)'!A247)=0,"Fehler: Reiter 'Beladung des Speichers' wurde für diesen Speicher nicht ausgefüllt",IF(COUNTIF('Entladung des Speichers'!$A$17:$A$300,'Ergebnis (aggregiert)'!A247)=0,"Fehler: Reiter 'Entladung des Speichers' wurde für diesen Speicher nicht ausgefüllt",IF(COUNTIF(Füllstände!$A$17:$A$300,'Ergebnis (aggregiert)'!A247)=0,"Fehler: Reiter 'Füllstände' wurde für diesen Speicher nicht ausgefüllt","")))),"Fehler: nicht alle Datenblätter für diesen Speicher wurden vollständig befüllt")</f>
        <v/>
      </c>
    </row>
    <row r="248" spans="1:10" x14ac:dyDescent="0.2">
      <c r="A248" s="116" t="str">
        <f>IF(Stammdaten!A248="","",Stammdaten!A248)</f>
        <v/>
      </c>
      <c r="B248" s="116" t="str">
        <f>IF(A248="","",VLOOKUP(A248,Stammdaten!A248:H531,6,FALSE))</f>
        <v/>
      </c>
      <c r="C248" s="117" t="str">
        <f>IF(A248="","","Beladung aus dem Netz der "&amp;Stammdaten!$F$3)</f>
        <v/>
      </c>
      <c r="D248" s="117" t="str">
        <f t="shared" si="5"/>
        <v/>
      </c>
      <c r="E248" s="118" t="str">
        <f>IF(A248="","",SUMIFS('Ergebnis (detailliert)'!$H$17:$H$300,'Ergebnis (detailliert)'!$A$17:$A$300,'Ergebnis (aggregiert)'!$A248,'Ergebnis (detailliert)'!$B$17:$B$300,'Ergebnis (aggregiert)'!$C248))</f>
        <v/>
      </c>
      <c r="F248" s="119" t="str">
        <f>IF($A248="","",SUMIFS('Ergebnis (detailliert)'!$I$17:$I$300,'Ergebnis (detailliert)'!$A$17:$A$300,'Ergebnis (aggregiert)'!$A248,'Ergebnis (detailliert)'!$B$17:$B$300,'Ergebnis (aggregiert)'!$C248))</f>
        <v/>
      </c>
      <c r="G248" s="118" t="str">
        <f>IF($A248="","",SUMIFS('Ergebnis (detailliert)'!$M$17:$M$1001,'Ergebnis (detailliert)'!$A$17:$A$1001,'Ergebnis (aggregiert)'!$A248,'Ergebnis (detailliert)'!$B$17:$B$1001,'Ergebnis (aggregiert)'!$C248))</f>
        <v/>
      </c>
      <c r="H248" s="120" t="str">
        <f>IF($A248="","",SUMIFS('Ergebnis (detailliert)'!$P$17:$P$1001,'Ergebnis (detailliert)'!$A$17:$A$1001,'Ergebnis (aggregiert)'!$A248,'Ergebnis (detailliert)'!$B$17:$B$1001,'Ergebnis (aggregiert)'!$C248))</f>
        <v/>
      </c>
      <c r="I248" s="121" t="str">
        <f>IF($A248="","",SUMIFS('Ergebnis (detailliert)'!$S$17:$S$1001,'Ergebnis (detailliert)'!$A$17:$A$1001,'Ergebnis (aggregiert)'!$A248,'Ergebnis (detailliert)'!$B$17:$B$1001,'Ergebnis (aggregiert)'!$C248))</f>
        <v/>
      </c>
      <c r="J248" s="96" t="str">
        <f>IFERROR(IF(ISBLANK(A248),"",IF(COUNTIF('Beladung des Speichers'!$A$17:$A$300,'Ergebnis (aggregiert)'!A248)=0,"Fehler: Reiter 'Beladung des Speichers' wurde für diesen Speicher nicht ausgefüllt",IF(COUNTIF('Entladung des Speichers'!$A$17:$A$300,'Ergebnis (aggregiert)'!A248)=0,"Fehler: Reiter 'Entladung des Speichers' wurde für diesen Speicher nicht ausgefüllt",IF(COUNTIF(Füllstände!$A$17:$A$300,'Ergebnis (aggregiert)'!A248)=0,"Fehler: Reiter 'Füllstände' wurde für diesen Speicher nicht ausgefüllt","")))),"Fehler: nicht alle Datenblätter für diesen Speicher wurden vollständig befüllt")</f>
        <v/>
      </c>
    </row>
    <row r="249" spans="1:10" x14ac:dyDescent="0.2">
      <c r="A249" s="116" t="str">
        <f>IF(Stammdaten!A249="","",Stammdaten!A249)</f>
        <v/>
      </c>
      <c r="B249" s="116" t="str">
        <f>IF(A249="","",VLOOKUP(A249,Stammdaten!A249:H532,6,FALSE))</f>
        <v/>
      </c>
      <c r="C249" s="117" t="str">
        <f>IF(A249="","","Beladung aus dem Netz der "&amp;Stammdaten!$F$3)</f>
        <v/>
      </c>
      <c r="D249" s="117" t="str">
        <f t="shared" si="5"/>
        <v/>
      </c>
      <c r="E249" s="118" t="str">
        <f>IF(A249="","",SUMIFS('Ergebnis (detailliert)'!$H$17:$H$300,'Ergebnis (detailliert)'!$A$17:$A$300,'Ergebnis (aggregiert)'!$A249,'Ergebnis (detailliert)'!$B$17:$B$300,'Ergebnis (aggregiert)'!$C249))</f>
        <v/>
      </c>
      <c r="F249" s="119" t="str">
        <f>IF($A249="","",SUMIFS('Ergebnis (detailliert)'!$I$17:$I$300,'Ergebnis (detailliert)'!$A$17:$A$300,'Ergebnis (aggregiert)'!$A249,'Ergebnis (detailliert)'!$B$17:$B$300,'Ergebnis (aggregiert)'!$C249))</f>
        <v/>
      </c>
      <c r="G249" s="118" t="str">
        <f>IF($A249="","",SUMIFS('Ergebnis (detailliert)'!$M$17:$M$1001,'Ergebnis (detailliert)'!$A$17:$A$1001,'Ergebnis (aggregiert)'!$A249,'Ergebnis (detailliert)'!$B$17:$B$1001,'Ergebnis (aggregiert)'!$C249))</f>
        <v/>
      </c>
      <c r="H249" s="120" t="str">
        <f>IF($A249="","",SUMIFS('Ergebnis (detailliert)'!$P$17:$P$1001,'Ergebnis (detailliert)'!$A$17:$A$1001,'Ergebnis (aggregiert)'!$A249,'Ergebnis (detailliert)'!$B$17:$B$1001,'Ergebnis (aggregiert)'!$C249))</f>
        <v/>
      </c>
      <c r="I249" s="121" t="str">
        <f>IF($A249="","",SUMIFS('Ergebnis (detailliert)'!$S$17:$S$1001,'Ergebnis (detailliert)'!$A$17:$A$1001,'Ergebnis (aggregiert)'!$A249,'Ergebnis (detailliert)'!$B$17:$B$1001,'Ergebnis (aggregiert)'!$C249))</f>
        <v/>
      </c>
      <c r="J249" s="96" t="str">
        <f>IFERROR(IF(ISBLANK(A249),"",IF(COUNTIF('Beladung des Speichers'!$A$17:$A$300,'Ergebnis (aggregiert)'!A249)=0,"Fehler: Reiter 'Beladung des Speichers' wurde für diesen Speicher nicht ausgefüllt",IF(COUNTIF('Entladung des Speichers'!$A$17:$A$300,'Ergebnis (aggregiert)'!A249)=0,"Fehler: Reiter 'Entladung des Speichers' wurde für diesen Speicher nicht ausgefüllt",IF(COUNTIF(Füllstände!$A$17:$A$300,'Ergebnis (aggregiert)'!A249)=0,"Fehler: Reiter 'Füllstände' wurde für diesen Speicher nicht ausgefüllt","")))),"Fehler: nicht alle Datenblätter für diesen Speicher wurden vollständig befüllt")</f>
        <v/>
      </c>
    </row>
    <row r="250" spans="1:10" x14ac:dyDescent="0.2">
      <c r="A250" s="116" t="str">
        <f>IF(Stammdaten!A250="","",Stammdaten!A250)</f>
        <v/>
      </c>
      <c r="B250" s="116" t="str">
        <f>IF(A250="","",VLOOKUP(A250,Stammdaten!A250:H533,6,FALSE))</f>
        <v/>
      </c>
      <c r="C250" s="117" t="str">
        <f>IF(A250="","","Beladung aus dem Netz der "&amp;Stammdaten!$F$3)</f>
        <v/>
      </c>
      <c r="D250" s="117" t="str">
        <f t="shared" si="5"/>
        <v/>
      </c>
      <c r="E250" s="118" t="str">
        <f>IF(A250="","",SUMIFS('Ergebnis (detailliert)'!$H$17:$H$300,'Ergebnis (detailliert)'!$A$17:$A$300,'Ergebnis (aggregiert)'!$A250,'Ergebnis (detailliert)'!$B$17:$B$300,'Ergebnis (aggregiert)'!$C250))</f>
        <v/>
      </c>
      <c r="F250" s="119" t="str">
        <f>IF($A250="","",SUMIFS('Ergebnis (detailliert)'!$I$17:$I$300,'Ergebnis (detailliert)'!$A$17:$A$300,'Ergebnis (aggregiert)'!$A250,'Ergebnis (detailliert)'!$B$17:$B$300,'Ergebnis (aggregiert)'!$C250))</f>
        <v/>
      </c>
      <c r="G250" s="118" t="str">
        <f>IF($A250="","",SUMIFS('Ergebnis (detailliert)'!$M$17:$M$1001,'Ergebnis (detailliert)'!$A$17:$A$1001,'Ergebnis (aggregiert)'!$A250,'Ergebnis (detailliert)'!$B$17:$B$1001,'Ergebnis (aggregiert)'!$C250))</f>
        <v/>
      </c>
      <c r="H250" s="120" t="str">
        <f>IF($A250="","",SUMIFS('Ergebnis (detailliert)'!$P$17:$P$1001,'Ergebnis (detailliert)'!$A$17:$A$1001,'Ergebnis (aggregiert)'!$A250,'Ergebnis (detailliert)'!$B$17:$B$1001,'Ergebnis (aggregiert)'!$C250))</f>
        <v/>
      </c>
      <c r="I250" s="121" t="str">
        <f>IF($A250="","",SUMIFS('Ergebnis (detailliert)'!$S$17:$S$1001,'Ergebnis (detailliert)'!$A$17:$A$1001,'Ergebnis (aggregiert)'!$A250,'Ergebnis (detailliert)'!$B$17:$B$1001,'Ergebnis (aggregiert)'!$C250))</f>
        <v/>
      </c>
      <c r="J250" s="96" t="str">
        <f>IFERROR(IF(ISBLANK(A250),"",IF(COUNTIF('Beladung des Speichers'!$A$17:$A$300,'Ergebnis (aggregiert)'!A250)=0,"Fehler: Reiter 'Beladung des Speichers' wurde für diesen Speicher nicht ausgefüllt",IF(COUNTIF('Entladung des Speichers'!$A$17:$A$300,'Ergebnis (aggregiert)'!A250)=0,"Fehler: Reiter 'Entladung des Speichers' wurde für diesen Speicher nicht ausgefüllt",IF(COUNTIF(Füllstände!$A$17:$A$300,'Ergebnis (aggregiert)'!A250)=0,"Fehler: Reiter 'Füllstände' wurde für diesen Speicher nicht ausgefüllt","")))),"Fehler: nicht alle Datenblätter für diesen Speicher wurden vollständig befüllt")</f>
        <v/>
      </c>
    </row>
    <row r="251" spans="1:10" x14ac:dyDescent="0.2">
      <c r="A251" s="116" t="str">
        <f>IF(Stammdaten!A251="","",Stammdaten!A251)</f>
        <v/>
      </c>
      <c r="B251" s="116" t="str">
        <f>IF(A251="","",VLOOKUP(A251,Stammdaten!A251:H534,6,FALSE))</f>
        <v/>
      </c>
      <c r="C251" s="117" t="str">
        <f>IF(A251="","","Beladung aus dem Netz der "&amp;Stammdaten!$F$3)</f>
        <v/>
      </c>
      <c r="D251" s="117" t="str">
        <f t="shared" si="5"/>
        <v/>
      </c>
      <c r="E251" s="118" t="str">
        <f>IF(A251="","",SUMIFS('Ergebnis (detailliert)'!$H$17:$H$300,'Ergebnis (detailliert)'!$A$17:$A$300,'Ergebnis (aggregiert)'!$A251,'Ergebnis (detailliert)'!$B$17:$B$300,'Ergebnis (aggregiert)'!$C251))</f>
        <v/>
      </c>
      <c r="F251" s="119" t="str">
        <f>IF($A251="","",SUMIFS('Ergebnis (detailliert)'!$I$17:$I$300,'Ergebnis (detailliert)'!$A$17:$A$300,'Ergebnis (aggregiert)'!$A251,'Ergebnis (detailliert)'!$B$17:$B$300,'Ergebnis (aggregiert)'!$C251))</f>
        <v/>
      </c>
      <c r="G251" s="118" t="str">
        <f>IF($A251="","",SUMIFS('Ergebnis (detailliert)'!$M$17:$M$1001,'Ergebnis (detailliert)'!$A$17:$A$1001,'Ergebnis (aggregiert)'!$A251,'Ergebnis (detailliert)'!$B$17:$B$1001,'Ergebnis (aggregiert)'!$C251))</f>
        <v/>
      </c>
      <c r="H251" s="120" t="str">
        <f>IF($A251="","",SUMIFS('Ergebnis (detailliert)'!$P$17:$P$1001,'Ergebnis (detailliert)'!$A$17:$A$1001,'Ergebnis (aggregiert)'!$A251,'Ergebnis (detailliert)'!$B$17:$B$1001,'Ergebnis (aggregiert)'!$C251))</f>
        <v/>
      </c>
      <c r="I251" s="121" t="str">
        <f>IF($A251="","",SUMIFS('Ergebnis (detailliert)'!$S$17:$S$1001,'Ergebnis (detailliert)'!$A$17:$A$1001,'Ergebnis (aggregiert)'!$A251,'Ergebnis (detailliert)'!$B$17:$B$1001,'Ergebnis (aggregiert)'!$C251))</f>
        <v/>
      </c>
      <c r="J251" s="96" t="str">
        <f>IFERROR(IF(ISBLANK(A251),"",IF(COUNTIF('Beladung des Speichers'!$A$17:$A$300,'Ergebnis (aggregiert)'!A251)=0,"Fehler: Reiter 'Beladung des Speichers' wurde für diesen Speicher nicht ausgefüllt",IF(COUNTIF('Entladung des Speichers'!$A$17:$A$300,'Ergebnis (aggregiert)'!A251)=0,"Fehler: Reiter 'Entladung des Speichers' wurde für diesen Speicher nicht ausgefüllt",IF(COUNTIF(Füllstände!$A$17:$A$300,'Ergebnis (aggregiert)'!A251)=0,"Fehler: Reiter 'Füllstände' wurde für diesen Speicher nicht ausgefüllt","")))),"Fehler: nicht alle Datenblätter für diesen Speicher wurden vollständig befüllt")</f>
        <v/>
      </c>
    </row>
    <row r="252" spans="1:10" x14ac:dyDescent="0.2">
      <c r="A252" s="116" t="str">
        <f>IF(Stammdaten!A252="","",Stammdaten!A252)</f>
        <v/>
      </c>
      <c r="B252" s="116" t="str">
        <f>IF(A252="","",VLOOKUP(A252,Stammdaten!A252:H535,6,FALSE))</f>
        <v/>
      </c>
      <c r="C252" s="117" t="str">
        <f>IF(A252="","","Beladung aus dem Netz der "&amp;Stammdaten!$F$3)</f>
        <v/>
      </c>
      <c r="D252" s="117" t="str">
        <f t="shared" si="5"/>
        <v/>
      </c>
      <c r="E252" s="118" t="str">
        <f>IF(A252="","",SUMIFS('Ergebnis (detailliert)'!$H$17:$H$300,'Ergebnis (detailliert)'!$A$17:$A$300,'Ergebnis (aggregiert)'!$A252,'Ergebnis (detailliert)'!$B$17:$B$300,'Ergebnis (aggregiert)'!$C252))</f>
        <v/>
      </c>
      <c r="F252" s="119" t="str">
        <f>IF($A252="","",SUMIFS('Ergebnis (detailliert)'!$I$17:$I$300,'Ergebnis (detailliert)'!$A$17:$A$300,'Ergebnis (aggregiert)'!$A252,'Ergebnis (detailliert)'!$B$17:$B$300,'Ergebnis (aggregiert)'!$C252))</f>
        <v/>
      </c>
      <c r="G252" s="118" t="str">
        <f>IF($A252="","",SUMIFS('Ergebnis (detailliert)'!$M$17:$M$1001,'Ergebnis (detailliert)'!$A$17:$A$1001,'Ergebnis (aggregiert)'!$A252,'Ergebnis (detailliert)'!$B$17:$B$1001,'Ergebnis (aggregiert)'!$C252))</f>
        <v/>
      </c>
      <c r="H252" s="120" t="str">
        <f>IF($A252="","",SUMIFS('Ergebnis (detailliert)'!$P$17:$P$1001,'Ergebnis (detailliert)'!$A$17:$A$1001,'Ergebnis (aggregiert)'!$A252,'Ergebnis (detailliert)'!$B$17:$B$1001,'Ergebnis (aggregiert)'!$C252))</f>
        <v/>
      </c>
      <c r="I252" s="121" t="str">
        <f>IF($A252="","",SUMIFS('Ergebnis (detailliert)'!$S$17:$S$1001,'Ergebnis (detailliert)'!$A$17:$A$1001,'Ergebnis (aggregiert)'!$A252,'Ergebnis (detailliert)'!$B$17:$B$1001,'Ergebnis (aggregiert)'!$C252))</f>
        <v/>
      </c>
      <c r="J252" s="96" t="str">
        <f>IFERROR(IF(ISBLANK(A252),"",IF(COUNTIF('Beladung des Speichers'!$A$17:$A$300,'Ergebnis (aggregiert)'!A252)=0,"Fehler: Reiter 'Beladung des Speichers' wurde für diesen Speicher nicht ausgefüllt",IF(COUNTIF('Entladung des Speichers'!$A$17:$A$300,'Ergebnis (aggregiert)'!A252)=0,"Fehler: Reiter 'Entladung des Speichers' wurde für diesen Speicher nicht ausgefüllt",IF(COUNTIF(Füllstände!$A$17:$A$300,'Ergebnis (aggregiert)'!A252)=0,"Fehler: Reiter 'Füllstände' wurde für diesen Speicher nicht ausgefüllt","")))),"Fehler: nicht alle Datenblätter für diesen Speicher wurden vollständig befüllt")</f>
        <v/>
      </c>
    </row>
    <row r="253" spans="1:10" x14ac:dyDescent="0.2">
      <c r="A253" s="116" t="str">
        <f>IF(Stammdaten!A253="","",Stammdaten!A253)</f>
        <v/>
      </c>
      <c r="B253" s="116" t="str">
        <f>IF(A253="","",VLOOKUP(A253,Stammdaten!A253:H536,6,FALSE))</f>
        <v/>
      </c>
      <c r="C253" s="117" t="str">
        <f>IF(A253="","","Beladung aus dem Netz der "&amp;Stammdaten!$F$3)</f>
        <v/>
      </c>
      <c r="D253" s="117" t="str">
        <f t="shared" si="5"/>
        <v/>
      </c>
      <c r="E253" s="118" t="str">
        <f>IF(A253="","",SUMIFS('Ergebnis (detailliert)'!$H$17:$H$300,'Ergebnis (detailliert)'!$A$17:$A$300,'Ergebnis (aggregiert)'!$A253,'Ergebnis (detailliert)'!$B$17:$B$300,'Ergebnis (aggregiert)'!$C253))</f>
        <v/>
      </c>
      <c r="F253" s="119" t="str">
        <f>IF($A253="","",SUMIFS('Ergebnis (detailliert)'!$I$17:$I$300,'Ergebnis (detailliert)'!$A$17:$A$300,'Ergebnis (aggregiert)'!$A253,'Ergebnis (detailliert)'!$B$17:$B$300,'Ergebnis (aggregiert)'!$C253))</f>
        <v/>
      </c>
      <c r="G253" s="118" t="str">
        <f>IF($A253="","",SUMIFS('Ergebnis (detailliert)'!$M$17:$M$1001,'Ergebnis (detailliert)'!$A$17:$A$1001,'Ergebnis (aggregiert)'!$A253,'Ergebnis (detailliert)'!$B$17:$B$1001,'Ergebnis (aggregiert)'!$C253))</f>
        <v/>
      </c>
      <c r="H253" s="120" t="str">
        <f>IF($A253="","",SUMIFS('Ergebnis (detailliert)'!$P$17:$P$1001,'Ergebnis (detailliert)'!$A$17:$A$1001,'Ergebnis (aggregiert)'!$A253,'Ergebnis (detailliert)'!$B$17:$B$1001,'Ergebnis (aggregiert)'!$C253))</f>
        <v/>
      </c>
      <c r="I253" s="121" t="str">
        <f>IF($A253="","",SUMIFS('Ergebnis (detailliert)'!$S$17:$S$1001,'Ergebnis (detailliert)'!$A$17:$A$1001,'Ergebnis (aggregiert)'!$A253,'Ergebnis (detailliert)'!$B$17:$B$1001,'Ergebnis (aggregiert)'!$C253))</f>
        <v/>
      </c>
      <c r="J253" s="96" t="str">
        <f>IFERROR(IF(ISBLANK(A253),"",IF(COUNTIF('Beladung des Speichers'!$A$17:$A$300,'Ergebnis (aggregiert)'!A253)=0,"Fehler: Reiter 'Beladung des Speichers' wurde für diesen Speicher nicht ausgefüllt",IF(COUNTIF('Entladung des Speichers'!$A$17:$A$300,'Ergebnis (aggregiert)'!A253)=0,"Fehler: Reiter 'Entladung des Speichers' wurde für diesen Speicher nicht ausgefüllt",IF(COUNTIF(Füllstände!$A$17:$A$300,'Ergebnis (aggregiert)'!A253)=0,"Fehler: Reiter 'Füllstände' wurde für diesen Speicher nicht ausgefüllt","")))),"Fehler: nicht alle Datenblätter für diesen Speicher wurden vollständig befüllt")</f>
        <v/>
      </c>
    </row>
    <row r="254" spans="1:10" x14ac:dyDescent="0.2">
      <c r="A254" s="116" t="str">
        <f>IF(Stammdaten!A254="","",Stammdaten!A254)</f>
        <v/>
      </c>
      <c r="B254" s="116" t="str">
        <f>IF(A254="","",VLOOKUP(A254,Stammdaten!A254:H537,6,FALSE))</f>
        <v/>
      </c>
      <c r="C254" s="117" t="str">
        <f>IF(A254="","","Beladung aus dem Netz der "&amp;Stammdaten!$F$3)</f>
        <v/>
      </c>
      <c r="D254" s="117" t="str">
        <f t="shared" si="5"/>
        <v/>
      </c>
      <c r="E254" s="118" t="str">
        <f>IF(A254="","",SUMIFS('Ergebnis (detailliert)'!$H$17:$H$300,'Ergebnis (detailliert)'!$A$17:$A$300,'Ergebnis (aggregiert)'!$A254,'Ergebnis (detailliert)'!$B$17:$B$300,'Ergebnis (aggregiert)'!$C254))</f>
        <v/>
      </c>
      <c r="F254" s="119" t="str">
        <f>IF($A254="","",SUMIFS('Ergebnis (detailliert)'!$I$17:$I$300,'Ergebnis (detailliert)'!$A$17:$A$300,'Ergebnis (aggregiert)'!$A254,'Ergebnis (detailliert)'!$B$17:$B$300,'Ergebnis (aggregiert)'!$C254))</f>
        <v/>
      </c>
      <c r="G254" s="118" t="str">
        <f>IF($A254="","",SUMIFS('Ergebnis (detailliert)'!$M$17:$M$1001,'Ergebnis (detailliert)'!$A$17:$A$1001,'Ergebnis (aggregiert)'!$A254,'Ergebnis (detailliert)'!$B$17:$B$1001,'Ergebnis (aggregiert)'!$C254))</f>
        <v/>
      </c>
      <c r="H254" s="120" t="str">
        <f>IF($A254="","",SUMIFS('Ergebnis (detailliert)'!$P$17:$P$1001,'Ergebnis (detailliert)'!$A$17:$A$1001,'Ergebnis (aggregiert)'!$A254,'Ergebnis (detailliert)'!$B$17:$B$1001,'Ergebnis (aggregiert)'!$C254))</f>
        <v/>
      </c>
      <c r="I254" s="121" t="str">
        <f>IF($A254="","",SUMIFS('Ergebnis (detailliert)'!$S$17:$S$1001,'Ergebnis (detailliert)'!$A$17:$A$1001,'Ergebnis (aggregiert)'!$A254,'Ergebnis (detailliert)'!$B$17:$B$1001,'Ergebnis (aggregiert)'!$C254))</f>
        <v/>
      </c>
      <c r="J254" s="96" t="str">
        <f>IFERROR(IF(ISBLANK(A254),"",IF(COUNTIF('Beladung des Speichers'!$A$17:$A$300,'Ergebnis (aggregiert)'!A254)=0,"Fehler: Reiter 'Beladung des Speichers' wurde für diesen Speicher nicht ausgefüllt",IF(COUNTIF('Entladung des Speichers'!$A$17:$A$300,'Ergebnis (aggregiert)'!A254)=0,"Fehler: Reiter 'Entladung des Speichers' wurde für diesen Speicher nicht ausgefüllt",IF(COUNTIF(Füllstände!$A$17:$A$300,'Ergebnis (aggregiert)'!A254)=0,"Fehler: Reiter 'Füllstände' wurde für diesen Speicher nicht ausgefüllt","")))),"Fehler: nicht alle Datenblätter für diesen Speicher wurden vollständig befüllt")</f>
        <v/>
      </c>
    </row>
    <row r="255" spans="1:10" x14ac:dyDescent="0.2">
      <c r="A255" s="116" t="str">
        <f>IF(Stammdaten!A255="","",Stammdaten!A255)</f>
        <v/>
      </c>
      <c r="B255" s="116" t="str">
        <f>IF(A255="","",VLOOKUP(A255,Stammdaten!A255:H538,6,FALSE))</f>
        <v/>
      </c>
      <c r="C255" s="117" t="str">
        <f>IF(A255="","","Beladung aus dem Netz der "&amp;Stammdaten!$F$3)</f>
        <v/>
      </c>
      <c r="D255" s="117" t="str">
        <f t="shared" si="5"/>
        <v/>
      </c>
      <c r="E255" s="118" t="str">
        <f>IF(A255="","",SUMIFS('Ergebnis (detailliert)'!$H$17:$H$300,'Ergebnis (detailliert)'!$A$17:$A$300,'Ergebnis (aggregiert)'!$A255,'Ergebnis (detailliert)'!$B$17:$B$300,'Ergebnis (aggregiert)'!$C255))</f>
        <v/>
      </c>
      <c r="F255" s="119" t="str">
        <f>IF($A255="","",SUMIFS('Ergebnis (detailliert)'!$I$17:$I$300,'Ergebnis (detailliert)'!$A$17:$A$300,'Ergebnis (aggregiert)'!$A255,'Ergebnis (detailliert)'!$B$17:$B$300,'Ergebnis (aggregiert)'!$C255))</f>
        <v/>
      </c>
      <c r="G255" s="118" t="str">
        <f>IF($A255="","",SUMIFS('Ergebnis (detailliert)'!$M$17:$M$1001,'Ergebnis (detailliert)'!$A$17:$A$1001,'Ergebnis (aggregiert)'!$A255,'Ergebnis (detailliert)'!$B$17:$B$1001,'Ergebnis (aggregiert)'!$C255))</f>
        <v/>
      </c>
      <c r="H255" s="120" t="str">
        <f>IF($A255="","",SUMIFS('Ergebnis (detailliert)'!$P$17:$P$1001,'Ergebnis (detailliert)'!$A$17:$A$1001,'Ergebnis (aggregiert)'!$A255,'Ergebnis (detailliert)'!$B$17:$B$1001,'Ergebnis (aggregiert)'!$C255))</f>
        <v/>
      </c>
      <c r="I255" s="121" t="str">
        <f>IF($A255="","",SUMIFS('Ergebnis (detailliert)'!$S$17:$S$1001,'Ergebnis (detailliert)'!$A$17:$A$1001,'Ergebnis (aggregiert)'!$A255,'Ergebnis (detailliert)'!$B$17:$B$1001,'Ergebnis (aggregiert)'!$C255))</f>
        <v/>
      </c>
      <c r="J255" s="96" t="str">
        <f>IFERROR(IF(ISBLANK(A255),"",IF(COUNTIF('Beladung des Speichers'!$A$17:$A$300,'Ergebnis (aggregiert)'!A255)=0,"Fehler: Reiter 'Beladung des Speichers' wurde für diesen Speicher nicht ausgefüllt",IF(COUNTIF('Entladung des Speichers'!$A$17:$A$300,'Ergebnis (aggregiert)'!A255)=0,"Fehler: Reiter 'Entladung des Speichers' wurde für diesen Speicher nicht ausgefüllt",IF(COUNTIF(Füllstände!$A$17:$A$300,'Ergebnis (aggregiert)'!A255)=0,"Fehler: Reiter 'Füllstände' wurde für diesen Speicher nicht ausgefüllt","")))),"Fehler: nicht alle Datenblätter für diesen Speicher wurden vollständig befüllt")</f>
        <v/>
      </c>
    </row>
    <row r="256" spans="1:10" x14ac:dyDescent="0.2">
      <c r="A256" s="116" t="str">
        <f>IF(Stammdaten!A256="","",Stammdaten!A256)</f>
        <v/>
      </c>
      <c r="B256" s="116" t="str">
        <f>IF(A256="","",VLOOKUP(A256,Stammdaten!A256:H539,6,FALSE))</f>
        <v/>
      </c>
      <c r="C256" s="117" t="str">
        <f>IF(A256="","","Beladung aus dem Netz der "&amp;Stammdaten!$F$3)</f>
        <v/>
      </c>
      <c r="D256" s="117" t="str">
        <f t="shared" si="5"/>
        <v/>
      </c>
      <c r="E256" s="118" t="str">
        <f>IF(A256="","",SUMIFS('Ergebnis (detailliert)'!$H$17:$H$300,'Ergebnis (detailliert)'!$A$17:$A$300,'Ergebnis (aggregiert)'!$A256,'Ergebnis (detailliert)'!$B$17:$B$300,'Ergebnis (aggregiert)'!$C256))</f>
        <v/>
      </c>
      <c r="F256" s="119" t="str">
        <f>IF($A256="","",SUMIFS('Ergebnis (detailliert)'!$I$17:$I$300,'Ergebnis (detailliert)'!$A$17:$A$300,'Ergebnis (aggregiert)'!$A256,'Ergebnis (detailliert)'!$B$17:$B$300,'Ergebnis (aggregiert)'!$C256))</f>
        <v/>
      </c>
      <c r="G256" s="118" t="str">
        <f>IF($A256="","",SUMIFS('Ergebnis (detailliert)'!$M$17:$M$1001,'Ergebnis (detailliert)'!$A$17:$A$1001,'Ergebnis (aggregiert)'!$A256,'Ergebnis (detailliert)'!$B$17:$B$1001,'Ergebnis (aggregiert)'!$C256))</f>
        <v/>
      </c>
      <c r="H256" s="120" t="str">
        <f>IF($A256="","",SUMIFS('Ergebnis (detailliert)'!$P$17:$P$1001,'Ergebnis (detailliert)'!$A$17:$A$1001,'Ergebnis (aggregiert)'!$A256,'Ergebnis (detailliert)'!$B$17:$B$1001,'Ergebnis (aggregiert)'!$C256))</f>
        <v/>
      </c>
      <c r="I256" s="121" t="str">
        <f>IF($A256="","",SUMIFS('Ergebnis (detailliert)'!$S$17:$S$1001,'Ergebnis (detailliert)'!$A$17:$A$1001,'Ergebnis (aggregiert)'!$A256,'Ergebnis (detailliert)'!$B$17:$B$1001,'Ergebnis (aggregiert)'!$C256))</f>
        <v/>
      </c>
      <c r="J256" s="96" t="str">
        <f>IFERROR(IF(ISBLANK(A256),"",IF(COUNTIF('Beladung des Speichers'!$A$17:$A$300,'Ergebnis (aggregiert)'!A256)=0,"Fehler: Reiter 'Beladung des Speichers' wurde für diesen Speicher nicht ausgefüllt",IF(COUNTIF('Entladung des Speichers'!$A$17:$A$300,'Ergebnis (aggregiert)'!A256)=0,"Fehler: Reiter 'Entladung des Speichers' wurde für diesen Speicher nicht ausgefüllt",IF(COUNTIF(Füllstände!$A$17:$A$300,'Ergebnis (aggregiert)'!A256)=0,"Fehler: Reiter 'Füllstände' wurde für diesen Speicher nicht ausgefüllt","")))),"Fehler: nicht alle Datenblätter für diesen Speicher wurden vollständig befüllt")</f>
        <v/>
      </c>
    </row>
    <row r="257" spans="1:10" x14ac:dyDescent="0.2">
      <c r="A257" s="116" t="str">
        <f>IF(Stammdaten!A257="","",Stammdaten!A257)</f>
        <v/>
      </c>
      <c r="B257" s="116" t="str">
        <f>IF(A257="","",VLOOKUP(A257,Stammdaten!A257:H540,6,FALSE))</f>
        <v/>
      </c>
      <c r="C257" s="117" t="str">
        <f>IF(A257="","","Beladung aus dem Netz der "&amp;Stammdaten!$F$3)</f>
        <v/>
      </c>
      <c r="D257" s="117" t="str">
        <f t="shared" si="5"/>
        <v/>
      </c>
      <c r="E257" s="118" t="str">
        <f>IF(A257="","",SUMIFS('Ergebnis (detailliert)'!$H$17:$H$300,'Ergebnis (detailliert)'!$A$17:$A$300,'Ergebnis (aggregiert)'!$A257,'Ergebnis (detailliert)'!$B$17:$B$300,'Ergebnis (aggregiert)'!$C257))</f>
        <v/>
      </c>
      <c r="F257" s="119" t="str">
        <f>IF($A257="","",SUMIFS('Ergebnis (detailliert)'!$I$17:$I$300,'Ergebnis (detailliert)'!$A$17:$A$300,'Ergebnis (aggregiert)'!$A257,'Ergebnis (detailliert)'!$B$17:$B$300,'Ergebnis (aggregiert)'!$C257))</f>
        <v/>
      </c>
      <c r="G257" s="118" t="str">
        <f>IF($A257="","",SUMIFS('Ergebnis (detailliert)'!$M$17:$M$1001,'Ergebnis (detailliert)'!$A$17:$A$1001,'Ergebnis (aggregiert)'!$A257,'Ergebnis (detailliert)'!$B$17:$B$1001,'Ergebnis (aggregiert)'!$C257))</f>
        <v/>
      </c>
      <c r="H257" s="120" t="str">
        <f>IF($A257="","",SUMIFS('Ergebnis (detailliert)'!$P$17:$P$1001,'Ergebnis (detailliert)'!$A$17:$A$1001,'Ergebnis (aggregiert)'!$A257,'Ergebnis (detailliert)'!$B$17:$B$1001,'Ergebnis (aggregiert)'!$C257))</f>
        <v/>
      </c>
      <c r="I257" s="121" t="str">
        <f>IF($A257="","",SUMIFS('Ergebnis (detailliert)'!$S$17:$S$1001,'Ergebnis (detailliert)'!$A$17:$A$1001,'Ergebnis (aggregiert)'!$A257,'Ergebnis (detailliert)'!$B$17:$B$1001,'Ergebnis (aggregiert)'!$C257))</f>
        <v/>
      </c>
      <c r="J257" s="96" t="str">
        <f>IFERROR(IF(ISBLANK(A257),"",IF(COUNTIF('Beladung des Speichers'!$A$17:$A$300,'Ergebnis (aggregiert)'!A257)=0,"Fehler: Reiter 'Beladung des Speichers' wurde für diesen Speicher nicht ausgefüllt",IF(COUNTIF('Entladung des Speichers'!$A$17:$A$300,'Ergebnis (aggregiert)'!A257)=0,"Fehler: Reiter 'Entladung des Speichers' wurde für diesen Speicher nicht ausgefüllt",IF(COUNTIF(Füllstände!$A$17:$A$300,'Ergebnis (aggregiert)'!A257)=0,"Fehler: Reiter 'Füllstände' wurde für diesen Speicher nicht ausgefüllt","")))),"Fehler: nicht alle Datenblätter für diesen Speicher wurden vollständig befüllt")</f>
        <v/>
      </c>
    </row>
    <row r="258" spans="1:10" x14ac:dyDescent="0.2">
      <c r="A258" s="116" t="str">
        <f>IF(Stammdaten!A258="","",Stammdaten!A258)</f>
        <v/>
      </c>
      <c r="B258" s="116" t="str">
        <f>IF(A258="","",VLOOKUP(A258,Stammdaten!A258:H541,6,FALSE))</f>
        <v/>
      </c>
      <c r="C258" s="117" t="str">
        <f>IF(A258="","","Beladung aus dem Netz der "&amp;Stammdaten!$F$3)</f>
        <v/>
      </c>
      <c r="D258" s="117" t="str">
        <f t="shared" si="5"/>
        <v/>
      </c>
      <c r="E258" s="118" t="str">
        <f>IF(A258="","",SUMIFS('Ergebnis (detailliert)'!$H$17:$H$300,'Ergebnis (detailliert)'!$A$17:$A$300,'Ergebnis (aggregiert)'!$A258,'Ergebnis (detailliert)'!$B$17:$B$300,'Ergebnis (aggregiert)'!$C258))</f>
        <v/>
      </c>
      <c r="F258" s="119" t="str">
        <f>IF($A258="","",SUMIFS('Ergebnis (detailliert)'!$I$17:$I$300,'Ergebnis (detailliert)'!$A$17:$A$300,'Ergebnis (aggregiert)'!$A258,'Ergebnis (detailliert)'!$B$17:$B$300,'Ergebnis (aggregiert)'!$C258))</f>
        <v/>
      </c>
      <c r="G258" s="118" t="str">
        <f>IF($A258="","",SUMIFS('Ergebnis (detailliert)'!$M$17:$M$1001,'Ergebnis (detailliert)'!$A$17:$A$1001,'Ergebnis (aggregiert)'!$A258,'Ergebnis (detailliert)'!$B$17:$B$1001,'Ergebnis (aggregiert)'!$C258))</f>
        <v/>
      </c>
      <c r="H258" s="120" t="str">
        <f>IF($A258="","",SUMIFS('Ergebnis (detailliert)'!$P$17:$P$1001,'Ergebnis (detailliert)'!$A$17:$A$1001,'Ergebnis (aggregiert)'!$A258,'Ergebnis (detailliert)'!$B$17:$B$1001,'Ergebnis (aggregiert)'!$C258))</f>
        <v/>
      </c>
      <c r="I258" s="121" t="str">
        <f>IF($A258="","",SUMIFS('Ergebnis (detailliert)'!$S$17:$S$1001,'Ergebnis (detailliert)'!$A$17:$A$1001,'Ergebnis (aggregiert)'!$A258,'Ergebnis (detailliert)'!$B$17:$B$1001,'Ergebnis (aggregiert)'!$C258))</f>
        <v/>
      </c>
      <c r="J258" s="96" t="str">
        <f>IFERROR(IF(ISBLANK(A258),"",IF(COUNTIF('Beladung des Speichers'!$A$17:$A$300,'Ergebnis (aggregiert)'!A258)=0,"Fehler: Reiter 'Beladung des Speichers' wurde für diesen Speicher nicht ausgefüllt",IF(COUNTIF('Entladung des Speichers'!$A$17:$A$300,'Ergebnis (aggregiert)'!A258)=0,"Fehler: Reiter 'Entladung des Speichers' wurde für diesen Speicher nicht ausgefüllt",IF(COUNTIF(Füllstände!$A$17:$A$300,'Ergebnis (aggregiert)'!A258)=0,"Fehler: Reiter 'Füllstände' wurde für diesen Speicher nicht ausgefüllt","")))),"Fehler: nicht alle Datenblätter für diesen Speicher wurden vollständig befüllt")</f>
        <v/>
      </c>
    </row>
    <row r="259" spans="1:10" x14ac:dyDescent="0.2">
      <c r="A259" s="116" t="str">
        <f>IF(Stammdaten!A259="","",Stammdaten!A259)</f>
        <v/>
      </c>
      <c r="B259" s="116" t="str">
        <f>IF(A259="","",VLOOKUP(A259,Stammdaten!A259:H542,6,FALSE))</f>
        <v/>
      </c>
      <c r="C259" s="117" t="str">
        <f>IF(A259="","","Beladung aus dem Netz der "&amp;Stammdaten!$F$3)</f>
        <v/>
      </c>
      <c r="D259" s="117" t="str">
        <f t="shared" si="5"/>
        <v/>
      </c>
      <c r="E259" s="118" t="str">
        <f>IF(A259="","",SUMIFS('Ergebnis (detailliert)'!$H$17:$H$300,'Ergebnis (detailliert)'!$A$17:$A$300,'Ergebnis (aggregiert)'!$A259,'Ergebnis (detailliert)'!$B$17:$B$300,'Ergebnis (aggregiert)'!$C259))</f>
        <v/>
      </c>
      <c r="F259" s="119" t="str">
        <f>IF($A259="","",SUMIFS('Ergebnis (detailliert)'!$I$17:$I$300,'Ergebnis (detailliert)'!$A$17:$A$300,'Ergebnis (aggregiert)'!$A259,'Ergebnis (detailliert)'!$B$17:$B$300,'Ergebnis (aggregiert)'!$C259))</f>
        <v/>
      </c>
      <c r="G259" s="118" t="str">
        <f>IF($A259="","",SUMIFS('Ergebnis (detailliert)'!$M$17:$M$1001,'Ergebnis (detailliert)'!$A$17:$A$1001,'Ergebnis (aggregiert)'!$A259,'Ergebnis (detailliert)'!$B$17:$B$1001,'Ergebnis (aggregiert)'!$C259))</f>
        <v/>
      </c>
      <c r="H259" s="120" t="str">
        <f>IF($A259="","",SUMIFS('Ergebnis (detailliert)'!$P$17:$P$1001,'Ergebnis (detailliert)'!$A$17:$A$1001,'Ergebnis (aggregiert)'!$A259,'Ergebnis (detailliert)'!$B$17:$B$1001,'Ergebnis (aggregiert)'!$C259))</f>
        <v/>
      </c>
      <c r="I259" s="121" t="str">
        <f>IF($A259="","",SUMIFS('Ergebnis (detailliert)'!$S$17:$S$1001,'Ergebnis (detailliert)'!$A$17:$A$1001,'Ergebnis (aggregiert)'!$A259,'Ergebnis (detailliert)'!$B$17:$B$1001,'Ergebnis (aggregiert)'!$C259))</f>
        <v/>
      </c>
      <c r="J259" s="96" t="str">
        <f>IFERROR(IF(ISBLANK(A259),"",IF(COUNTIF('Beladung des Speichers'!$A$17:$A$300,'Ergebnis (aggregiert)'!A259)=0,"Fehler: Reiter 'Beladung des Speichers' wurde für diesen Speicher nicht ausgefüllt",IF(COUNTIF('Entladung des Speichers'!$A$17:$A$300,'Ergebnis (aggregiert)'!A259)=0,"Fehler: Reiter 'Entladung des Speichers' wurde für diesen Speicher nicht ausgefüllt",IF(COUNTIF(Füllstände!$A$17:$A$300,'Ergebnis (aggregiert)'!A259)=0,"Fehler: Reiter 'Füllstände' wurde für diesen Speicher nicht ausgefüllt","")))),"Fehler: nicht alle Datenblätter für diesen Speicher wurden vollständig befüllt")</f>
        <v/>
      </c>
    </row>
    <row r="260" spans="1:10" x14ac:dyDescent="0.2">
      <c r="A260" s="116" t="str">
        <f>IF(Stammdaten!A260="","",Stammdaten!A260)</f>
        <v/>
      </c>
      <c r="B260" s="116" t="str">
        <f>IF(A260="","",VLOOKUP(A260,Stammdaten!A260:H543,6,FALSE))</f>
        <v/>
      </c>
      <c r="C260" s="117" t="str">
        <f>IF(A260="","","Beladung aus dem Netz der "&amp;Stammdaten!$F$3)</f>
        <v/>
      </c>
      <c r="D260" s="117" t="str">
        <f t="shared" si="5"/>
        <v/>
      </c>
      <c r="E260" s="118" t="str">
        <f>IF(A260="","",SUMIFS('Ergebnis (detailliert)'!$H$17:$H$300,'Ergebnis (detailliert)'!$A$17:$A$300,'Ergebnis (aggregiert)'!$A260,'Ergebnis (detailliert)'!$B$17:$B$300,'Ergebnis (aggregiert)'!$C260))</f>
        <v/>
      </c>
      <c r="F260" s="119" t="str">
        <f>IF($A260="","",SUMIFS('Ergebnis (detailliert)'!$I$17:$I$300,'Ergebnis (detailliert)'!$A$17:$A$300,'Ergebnis (aggregiert)'!$A260,'Ergebnis (detailliert)'!$B$17:$B$300,'Ergebnis (aggregiert)'!$C260))</f>
        <v/>
      </c>
      <c r="G260" s="118" t="str">
        <f>IF($A260="","",SUMIFS('Ergebnis (detailliert)'!$M$17:$M$1001,'Ergebnis (detailliert)'!$A$17:$A$1001,'Ergebnis (aggregiert)'!$A260,'Ergebnis (detailliert)'!$B$17:$B$1001,'Ergebnis (aggregiert)'!$C260))</f>
        <v/>
      </c>
      <c r="H260" s="120" t="str">
        <f>IF($A260="","",SUMIFS('Ergebnis (detailliert)'!$P$17:$P$1001,'Ergebnis (detailliert)'!$A$17:$A$1001,'Ergebnis (aggregiert)'!$A260,'Ergebnis (detailliert)'!$B$17:$B$1001,'Ergebnis (aggregiert)'!$C260))</f>
        <v/>
      </c>
      <c r="I260" s="121" t="str">
        <f>IF($A260="","",SUMIFS('Ergebnis (detailliert)'!$S$17:$S$1001,'Ergebnis (detailliert)'!$A$17:$A$1001,'Ergebnis (aggregiert)'!$A260,'Ergebnis (detailliert)'!$B$17:$B$1001,'Ergebnis (aggregiert)'!$C260))</f>
        <v/>
      </c>
      <c r="J260" s="96" t="str">
        <f>IFERROR(IF(ISBLANK(A260),"",IF(COUNTIF('Beladung des Speichers'!$A$17:$A$300,'Ergebnis (aggregiert)'!A260)=0,"Fehler: Reiter 'Beladung des Speichers' wurde für diesen Speicher nicht ausgefüllt",IF(COUNTIF('Entladung des Speichers'!$A$17:$A$300,'Ergebnis (aggregiert)'!A260)=0,"Fehler: Reiter 'Entladung des Speichers' wurde für diesen Speicher nicht ausgefüllt",IF(COUNTIF(Füllstände!$A$17:$A$300,'Ergebnis (aggregiert)'!A260)=0,"Fehler: Reiter 'Füllstände' wurde für diesen Speicher nicht ausgefüllt","")))),"Fehler: nicht alle Datenblätter für diesen Speicher wurden vollständig befüllt")</f>
        <v/>
      </c>
    </row>
    <row r="261" spans="1:10" x14ac:dyDescent="0.2">
      <c r="A261" s="116" t="str">
        <f>IF(Stammdaten!A261="","",Stammdaten!A261)</f>
        <v/>
      </c>
      <c r="B261" s="116" t="str">
        <f>IF(A261="","",VLOOKUP(A261,Stammdaten!A261:H544,6,FALSE))</f>
        <v/>
      </c>
      <c r="C261" s="117" t="str">
        <f>IF(A261="","","Beladung aus dem Netz der "&amp;Stammdaten!$F$3)</f>
        <v/>
      </c>
      <c r="D261" s="117" t="str">
        <f t="shared" si="5"/>
        <v/>
      </c>
      <c r="E261" s="118" t="str">
        <f>IF(A261="","",SUMIFS('Ergebnis (detailliert)'!$H$17:$H$300,'Ergebnis (detailliert)'!$A$17:$A$300,'Ergebnis (aggregiert)'!$A261,'Ergebnis (detailliert)'!$B$17:$B$300,'Ergebnis (aggregiert)'!$C261))</f>
        <v/>
      </c>
      <c r="F261" s="119" t="str">
        <f>IF($A261="","",SUMIFS('Ergebnis (detailliert)'!$I$17:$I$300,'Ergebnis (detailliert)'!$A$17:$A$300,'Ergebnis (aggregiert)'!$A261,'Ergebnis (detailliert)'!$B$17:$B$300,'Ergebnis (aggregiert)'!$C261))</f>
        <v/>
      </c>
      <c r="G261" s="118" t="str">
        <f>IF($A261="","",SUMIFS('Ergebnis (detailliert)'!$M$17:$M$1001,'Ergebnis (detailliert)'!$A$17:$A$1001,'Ergebnis (aggregiert)'!$A261,'Ergebnis (detailliert)'!$B$17:$B$1001,'Ergebnis (aggregiert)'!$C261))</f>
        <v/>
      </c>
      <c r="H261" s="120" t="str">
        <f>IF($A261="","",SUMIFS('Ergebnis (detailliert)'!$P$17:$P$1001,'Ergebnis (detailliert)'!$A$17:$A$1001,'Ergebnis (aggregiert)'!$A261,'Ergebnis (detailliert)'!$B$17:$B$1001,'Ergebnis (aggregiert)'!$C261))</f>
        <v/>
      </c>
      <c r="I261" s="121" t="str">
        <f>IF($A261="","",SUMIFS('Ergebnis (detailliert)'!$S$17:$S$1001,'Ergebnis (detailliert)'!$A$17:$A$1001,'Ergebnis (aggregiert)'!$A261,'Ergebnis (detailliert)'!$B$17:$B$1001,'Ergebnis (aggregiert)'!$C261))</f>
        <v/>
      </c>
      <c r="J261" s="96" t="str">
        <f>IFERROR(IF(ISBLANK(A261),"",IF(COUNTIF('Beladung des Speichers'!$A$17:$A$300,'Ergebnis (aggregiert)'!A261)=0,"Fehler: Reiter 'Beladung des Speichers' wurde für diesen Speicher nicht ausgefüllt",IF(COUNTIF('Entladung des Speichers'!$A$17:$A$300,'Ergebnis (aggregiert)'!A261)=0,"Fehler: Reiter 'Entladung des Speichers' wurde für diesen Speicher nicht ausgefüllt",IF(COUNTIF(Füllstände!$A$17:$A$300,'Ergebnis (aggregiert)'!A261)=0,"Fehler: Reiter 'Füllstände' wurde für diesen Speicher nicht ausgefüllt","")))),"Fehler: nicht alle Datenblätter für diesen Speicher wurden vollständig befüllt")</f>
        <v/>
      </c>
    </row>
    <row r="262" spans="1:10" x14ac:dyDescent="0.2">
      <c r="A262" s="116" t="str">
        <f>IF(Stammdaten!A262="","",Stammdaten!A262)</f>
        <v/>
      </c>
      <c r="B262" s="116" t="str">
        <f>IF(A262="","",VLOOKUP(A262,Stammdaten!A262:H545,6,FALSE))</f>
        <v/>
      </c>
      <c r="C262" s="117" t="str">
        <f>IF(A262="","","Beladung aus dem Netz der "&amp;Stammdaten!$F$3)</f>
        <v/>
      </c>
      <c r="D262" s="117" t="str">
        <f t="shared" si="5"/>
        <v/>
      </c>
      <c r="E262" s="118" t="str">
        <f>IF(A262="","",SUMIFS('Ergebnis (detailliert)'!$H$17:$H$300,'Ergebnis (detailliert)'!$A$17:$A$300,'Ergebnis (aggregiert)'!$A262,'Ergebnis (detailliert)'!$B$17:$B$300,'Ergebnis (aggregiert)'!$C262))</f>
        <v/>
      </c>
      <c r="F262" s="119" t="str">
        <f>IF($A262="","",SUMIFS('Ergebnis (detailliert)'!$I$17:$I$300,'Ergebnis (detailliert)'!$A$17:$A$300,'Ergebnis (aggregiert)'!$A262,'Ergebnis (detailliert)'!$B$17:$B$300,'Ergebnis (aggregiert)'!$C262))</f>
        <v/>
      </c>
      <c r="G262" s="118" t="str">
        <f>IF($A262="","",SUMIFS('Ergebnis (detailliert)'!$M$17:$M$1001,'Ergebnis (detailliert)'!$A$17:$A$1001,'Ergebnis (aggregiert)'!$A262,'Ergebnis (detailliert)'!$B$17:$B$1001,'Ergebnis (aggregiert)'!$C262))</f>
        <v/>
      </c>
      <c r="H262" s="120" t="str">
        <f>IF($A262="","",SUMIFS('Ergebnis (detailliert)'!$P$17:$P$1001,'Ergebnis (detailliert)'!$A$17:$A$1001,'Ergebnis (aggregiert)'!$A262,'Ergebnis (detailliert)'!$B$17:$B$1001,'Ergebnis (aggregiert)'!$C262))</f>
        <v/>
      </c>
      <c r="I262" s="121" t="str">
        <f>IF($A262="","",SUMIFS('Ergebnis (detailliert)'!$S$17:$S$1001,'Ergebnis (detailliert)'!$A$17:$A$1001,'Ergebnis (aggregiert)'!$A262,'Ergebnis (detailliert)'!$B$17:$B$1001,'Ergebnis (aggregiert)'!$C262))</f>
        <v/>
      </c>
      <c r="J262" s="96" t="str">
        <f>IFERROR(IF(ISBLANK(A262),"",IF(COUNTIF('Beladung des Speichers'!$A$17:$A$300,'Ergebnis (aggregiert)'!A262)=0,"Fehler: Reiter 'Beladung des Speichers' wurde für diesen Speicher nicht ausgefüllt",IF(COUNTIF('Entladung des Speichers'!$A$17:$A$300,'Ergebnis (aggregiert)'!A262)=0,"Fehler: Reiter 'Entladung des Speichers' wurde für diesen Speicher nicht ausgefüllt",IF(COUNTIF(Füllstände!$A$17:$A$300,'Ergebnis (aggregiert)'!A262)=0,"Fehler: Reiter 'Füllstände' wurde für diesen Speicher nicht ausgefüllt","")))),"Fehler: nicht alle Datenblätter für diesen Speicher wurden vollständig befüllt")</f>
        <v/>
      </c>
    </row>
    <row r="263" spans="1:10" x14ac:dyDescent="0.2">
      <c r="A263" s="116" t="str">
        <f>IF(Stammdaten!A263="","",Stammdaten!A263)</f>
        <v/>
      </c>
      <c r="B263" s="116" t="str">
        <f>IF(A263="","",VLOOKUP(A263,Stammdaten!A263:H546,6,FALSE))</f>
        <v/>
      </c>
      <c r="C263" s="117" t="str">
        <f>IF(A263="","","Beladung aus dem Netz der "&amp;Stammdaten!$F$3)</f>
        <v/>
      </c>
      <c r="D263" s="117" t="str">
        <f t="shared" si="5"/>
        <v/>
      </c>
      <c r="E263" s="118" t="str">
        <f>IF(A263="","",SUMIFS('Ergebnis (detailliert)'!$H$17:$H$300,'Ergebnis (detailliert)'!$A$17:$A$300,'Ergebnis (aggregiert)'!$A263,'Ergebnis (detailliert)'!$B$17:$B$300,'Ergebnis (aggregiert)'!$C263))</f>
        <v/>
      </c>
      <c r="F263" s="119" t="str">
        <f>IF($A263="","",SUMIFS('Ergebnis (detailliert)'!$I$17:$I$300,'Ergebnis (detailliert)'!$A$17:$A$300,'Ergebnis (aggregiert)'!$A263,'Ergebnis (detailliert)'!$B$17:$B$300,'Ergebnis (aggregiert)'!$C263))</f>
        <v/>
      </c>
      <c r="G263" s="118" t="str">
        <f>IF($A263="","",SUMIFS('Ergebnis (detailliert)'!$M$17:$M$1001,'Ergebnis (detailliert)'!$A$17:$A$1001,'Ergebnis (aggregiert)'!$A263,'Ergebnis (detailliert)'!$B$17:$B$1001,'Ergebnis (aggregiert)'!$C263))</f>
        <v/>
      </c>
      <c r="H263" s="120" t="str">
        <f>IF($A263="","",SUMIFS('Ergebnis (detailliert)'!$P$17:$P$1001,'Ergebnis (detailliert)'!$A$17:$A$1001,'Ergebnis (aggregiert)'!$A263,'Ergebnis (detailliert)'!$B$17:$B$1001,'Ergebnis (aggregiert)'!$C263))</f>
        <v/>
      </c>
      <c r="I263" s="121" t="str">
        <f>IF($A263="","",SUMIFS('Ergebnis (detailliert)'!$S$17:$S$1001,'Ergebnis (detailliert)'!$A$17:$A$1001,'Ergebnis (aggregiert)'!$A263,'Ergebnis (detailliert)'!$B$17:$B$1001,'Ergebnis (aggregiert)'!$C263))</f>
        <v/>
      </c>
      <c r="J263" s="96" t="str">
        <f>IFERROR(IF(ISBLANK(A263),"",IF(COUNTIF('Beladung des Speichers'!$A$17:$A$300,'Ergebnis (aggregiert)'!A263)=0,"Fehler: Reiter 'Beladung des Speichers' wurde für diesen Speicher nicht ausgefüllt",IF(COUNTIF('Entladung des Speichers'!$A$17:$A$300,'Ergebnis (aggregiert)'!A263)=0,"Fehler: Reiter 'Entladung des Speichers' wurde für diesen Speicher nicht ausgefüllt",IF(COUNTIF(Füllstände!$A$17:$A$300,'Ergebnis (aggregiert)'!A263)=0,"Fehler: Reiter 'Füllstände' wurde für diesen Speicher nicht ausgefüllt","")))),"Fehler: nicht alle Datenblätter für diesen Speicher wurden vollständig befüllt")</f>
        <v/>
      </c>
    </row>
    <row r="264" spans="1:10" x14ac:dyDescent="0.2">
      <c r="A264" s="116" t="str">
        <f>IF(Stammdaten!A264="","",Stammdaten!A264)</f>
        <v/>
      </c>
      <c r="B264" s="116" t="str">
        <f>IF(A264="","",VLOOKUP(A264,Stammdaten!A264:H547,6,FALSE))</f>
        <v/>
      </c>
      <c r="C264" s="117" t="str">
        <f>IF(A264="","","Beladung aus dem Netz der "&amp;Stammdaten!$F$3)</f>
        <v/>
      </c>
      <c r="D264" s="117" t="str">
        <f t="shared" si="5"/>
        <v/>
      </c>
      <c r="E264" s="118" t="str">
        <f>IF(A264="","",SUMIFS('Ergebnis (detailliert)'!$H$17:$H$300,'Ergebnis (detailliert)'!$A$17:$A$300,'Ergebnis (aggregiert)'!$A264,'Ergebnis (detailliert)'!$B$17:$B$300,'Ergebnis (aggregiert)'!$C264))</f>
        <v/>
      </c>
      <c r="F264" s="119" t="str">
        <f>IF($A264="","",SUMIFS('Ergebnis (detailliert)'!$I$17:$I$300,'Ergebnis (detailliert)'!$A$17:$A$300,'Ergebnis (aggregiert)'!$A264,'Ergebnis (detailliert)'!$B$17:$B$300,'Ergebnis (aggregiert)'!$C264))</f>
        <v/>
      </c>
      <c r="G264" s="118" t="str">
        <f>IF($A264="","",SUMIFS('Ergebnis (detailliert)'!$M$17:$M$1001,'Ergebnis (detailliert)'!$A$17:$A$1001,'Ergebnis (aggregiert)'!$A264,'Ergebnis (detailliert)'!$B$17:$B$1001,'Ergebnis (aggregiert)'!$C264))</f>
        <v/>
      </c>
      <c r="H264" s="120" t="str">
        <f>IF($A264="","",SUMIFS('Ergebnis (detailliert)'!$P$17:$P$1001,'Ergebnis (detailliert)'!$A$17:$A$1001,'Ergebnis (aggregiert)'!$A264,'Ergebnis (detailliert)'!$B$17:$B$1001,'Ergebnis (aggregiert)'!$C264))</f>
        <v/>
      </c>
      <c r="I264" s="121" t="str">
        <f>IF($A264="","",SUMIFS('Ergebnis (detailliert)'!$S$17:$S$1001,'Ergebnis (detailliert)'!$A$17:$A$1001,'Ergebnis (aggregiert)'!$A264,'Ergebnis (detailliert)'!$B$17:$B$1001,'Ergebnis (aggregiert)'!$C264))</f>
        <v/>
      </c>
      <c r="J264" s="96" t="str">
        <f>IFERROR(IF(ISBLANK(A264),"",IF(COUNTIF('Beladung des Speichers'!$A$17:$A$300,'Ergebnis (aggregiert)'!A264)=0,"Fehler: Reiter 'Beladung des Speichers' wurde für diesen Speicher nicht ausgefüllt",IF(COUNTIF('Entladung des Speichers'!$A$17:$A$300,'Ergebnis (aggregiert)'!A264)=0,"Fehler: Reiter 'Entladung des Speichers' wurde für diesen Speicher nicht ausgefüllt",IF(COUNTIF(Füllstände!$A$17:$A$300,'Ergebnis (aggregiert)'!A264)=0,"Fehler: Reiter 'Füllstände' wurde für diesen Speicher nicht ausgefüllt","")))),"Fehler: nicht alle Datenblätter für diesen Speicher wurden vollständig befüllt")</f>
        <v/>
      </c>
    </row>
    <row r="265" spans="1:10" x14ac:dyDescent="0.2">
      <c r="A265" s="116" t="str">
        <f>IF(Stammdaten!A265="","",Stammdaten!A265)</f>
        <v/>
      </c>
      <c r="B265" s="116" t="str">
        <f>IF(A265="","",VLOOKUP(A265,Stammdaten!A265:H548,6,FALSE))</f>
        <v/>
      </c>
      <c r="C265" s="117" t="str">
        <f>IF(A265="","","Beladung aus dem Netz der "&amp;Stammdaten!$F$3)</f>
        <v/>
      </c>
      <c r="D265" s="117" t="str">
        <f t="shared" si="5"/>
        <v/>
      </c>
      <c r="E265" s="118" t="str">
        <f>IF(A265="","",SUMIFS('Ergebnis (detailliert)'!$H$17:$H$300,'Ergebnis (detailliert)'!$A$17:$A$300,'Ergebnis (aggregiert)'!$A265,'Ergebnis (detailliert)'!$B$17:$B$300,'Ergebnis (aggregiert)'!$C265))</f>
        <v/>
      </c>
      <c r="F265" s="119" t="str">
        <f>IF($A265="","",SUMIFS('Ergebnis (detailliert)'!$I$17:$I$300,'Ergebnis (detailliert)'!$A$17:$A$300,'Ergebnis (aggregiert)'!$A265,'Ergebnis (detailliert)'!$B$17:$B$300,'Ergebnis (aggregiert)'!$C265))</f>
        <v/>
      </c>
      <c r="G265" s="118" t="str">
        <f>IF($A265="","",SUMIFS('Ergebnis (detailliert)'!$M$17:$M$1001,'Ergebnis (detailliert)'!$A$17:$A$1001,'Ergebnis (aggregiert)'!$A265,'Ergebnis (detailliert)'!$B$17:$B$1001,'Ergebnis (aggregiert)'!$C265))</f>
        <v/>
      </c>
      <c r="H265" s="120" t="str">
        <f>IF($A265="","",SUMIFS('Ergebnis (detailliert)'!$P$17:$P$1001,'Ergebnis (detailliert)'!$A$17:$A$1001,'Ergebnis (aggregiert)'!$A265,'Ergebnis (detailliert)'!$B$17:$B$1001,'Ergebnis (aggregiert)'!$C265))</f>
        <v/>
      </c>
      <c r="I265" s="121" t="str">
        <f>IF($A265="","",SUMIFS('Ergebnis (detailliert)'!$S$17:$S$1001,'Ergebnis (detailliert)'!$A$17:$A$1001,'Ergebnis (aggregiert)'!$A265,'Ergebnis (detailliert)'!$B$17:$B$1001,'Ergebnis (aggregiert)'!$C265))</f>
        <v/>
      </c>
      <c r="J265" s="96" t="str">
        <f>IFERROR(IF(ISBLANK(A265),"",IF(COUNTIF('Beladung des Speichers'!$A$17:$A$300,'Ergebnis (aggregiert)'!A265)=0,"Fehler: Reiter 'Beladung des Speichers' wurde für diesen Speicher nicht ausgefüllt",IF(COUNTIF('Entladung des Speichers'!$A$17:$A$300,'Ergebnis (aggregiert)'!A265)=0,"Fehler: Reiter 'Entladung des Speichers' wurde für diesen Speicher nicht ausgefüllt",IF(COUNTIF(Füllstände!$A$17:$A$300,'Ergebnis (aggregiert)'!A265)=0,"Fehler: Reiter 'Füllstände' wurde für diesen Speicher nicht ausgefüllt","")))),"Fehler: nicht alle Datenblätter für diesen Speicher wurden vollständig befüllt")</f>
        <v/>
      </c>
    </row>
    <row r="266" spans="1:10" x14ac:dyDescent="0.2">
      <c r="A266" s="116" t="str">
        <f>IF(Stammdaten!A266="","",Stammdaten!A266)</f>
        <v/>
      </c>
      <c r="B266" s="116" t="str">
        <f>IF(A266="","",VLOOKUP(A266,Stammdaten!A266:H549,6,FALSE))</f>
        <v/>
      </c>
      <c r="C266" s="117" t="str">
        <f>IF(A266="","","Beladung aus dem Netz der "&amp;Stammdaten!$F$3)</f>
        <v/>
      </c>
      <c r="D266" s="117" t="str">
        <f t="shared" si="5"/>
        <v/>
      </c>
      <c r="E266" s="118" t="str">
        <f>IF(A266="","",SUMIFS('Ergebnis (detailliert)'!$H$17:$H$300,'Ergebnis (detailliert)'!$A$17:$A$300,'Ergebnis (aggregiert)'!$A266,'Ergebnis (detailliert)'!$B$17:$B$300,'Ergebnis (aggregiert)'!$C266))</f>
        <v/>
      </c>
      <c r="F266" s="119" t="str">
        <f>IF($A266="","",SUMIFS('Ergebnis (detailliert)'!$I$17:$I$300,'Ergebnis (detailliert)'!$A$17:$A$300,'Ergebnis (aggregiert)'!$A266,'Ergebnis (detailliert)'!$B$17:$B$300,'Ergebnis (aggregiert)'!$C266))</f>
        <v/>
      </c>
      <c r="G266" s="118" t="str">
        <f>IF($A266="","",SUMIFS('Ergebnis (detailliert)'!$M$17:$M$1001,'Ergebnis (detailliert)'!$A$17:$A$1001,'Ergebnis (aggregiert)'!$A266,'Ergebnis (detailliert)'!$B$17:$B$1001,'Ergebnis (aggregiert)'!$C266))</f>
        <v/>
      </c>
      <c r="H266" s="120" t="str">
        <f>IF($A266="","",SUMIFS('Ergebnis (detailliert)'!$P$17:$P$1001,'Ergebnis (detailliert)'!$A$17:$A$1001,'Ergebnis (aggregiert)'!$A266,'Ergebnis (detailliert)'!$B$17:$B$1001,'Ergebnis (aggregiert)'!$C266))</f>
        <v/>
      </c>
      <c r="I266" s="121" t="str">
        <f>IF($A266="","",SUMIFS('Ergebnis (detailliert)'!$S$17:$S$1001,'Ergebnis (detailliert)'!$A$17:$A$1001,'Ergebnis (aggregiert)'!$A266,'Ergebnis (detailliert)'!$B$17:$B$1001,'Ergebnis (aggregiert)'!$C266))</f>
        <v/>
      </c>
      <c r="J266" s="96" t="str">
        <f>IFERROR(IF(ISBLANK(A266),"",IF(COUNTIF('Beladung des Speichers'!$A$17:$A$300,'Ergebnis (aggregiert)'!A266)=0,"Fehler: Reiter 'Beladung des Speichers' wurde für diesen Speicher nicht ausgefüllt",IF(COUNTIF('Entladung des Speichers'!$A$17:$A$300,'Ergebnis (aggregiert)'!A266)=0,"Fehler: Reiter 'Entladung des Speichers' wurde für diesen Speicher nicht ausgefüllt",IF(COUNTIF(Füllstände!$A$17:$A$300,'Ergebnis (aggregiert)'!A266)=0,"Fehler: Reiter 'Füllstände' wurde für diesen Speicher nicht ausgefüllt","")))),"Fehler: nicht alle Datenblätter für diesen Speicher wurden vollständig befüllt")</f>
        <v/>
      </c>
    </row>
    <row r="267" spans="1:10" x14ac:dyDescent="0.2">
      <c r="A267" s="116" t="str">
        <f>IF(Stammdaten!A267="","",Stammdaten!A267)</f>
        <v/>
      </c>
      <c r="B267" s="116" t="str">
        <f>IF(A267="","",VLOOKUP(A267,Stammdaten!A267:H550,6,FALSE))</f>
        <v/>
      </c>
      <c r="C267" s="117" t="str">
        <f>IF(A267="","","Beladung aus dem Netz der "&amp;Stammdaten!$F$3)</f>
        <v/>
      </c>
      <c r="D267" s="117" t="str">
        <f t="shared" si="5"/>
        <v/>
      </c>
      <c r="E267" s="118" t="str">
        <f>IF(A267="","",SUMIFS('Ergebnis (detailliert)'!$H$17:$H$300,'Ergebnis (detailliert)'!$A$17:$A$300,'Ergebnis (aggregiert)'!$A267,'Ergebnis (detailliert)'!$B$17:$B$300,'Ergebnis (aggregiert)'!$C267))</f>
        <v/>
      </c>
      <c r="F267" s="119" t="str">
        <f>IF($A267="","",SUMIFS('Ergebnis (detailliert)'!$I$17:$I$300,'Ergebnis (detailliert)'!$A$17:$A$300,'Ergebnis (aggregiert)'!$A267,'Ergebnis (detailliert)'!$B$17:$B$300,'Ergebnis (aggregiert)'!$C267))</f>
        <v/>
      </c>
      <c r="G267" s="118" t="str">
        <f>IF($A267="","",SUMIFS('Ergebnis (detailliert)'!$M$17:$M$1001,'Ergebnis (detailliert)'!$A$17:$A$1001,'Ergebnis (aggregiert)'!$A267,'Ergebnis (detailliert)'!$B$17:$B$1001,'Ergebnis (aggregiert)'!$C267))</f>
        <v/>
      </c>
      <c r="H267" s="120" t="str">
        <f>IF($A267="","",SUMIFS('Ergebnis (detailliert)'!$P$17:$P$1001,'Ergebnis (detailliert)'!$A$17:$A$1001,'Ergebnis (aggregiert)'!$A267,'Ergebnis (detailliert)'!$B$17:$B$1001,'Ergebnis (aggregiert)'!$C267))</f>
        <v/>
      </c>
      <c r="I267" s="121" t="str">
        <f>IF($A267="","",SUMIFS('Ergebnis (detailliert)'!$S$17:$S$1001,'Ergebnis (detailliert)'!$A$17:$A$1001,'Ergebnis (aggregiert)'!$A267,'Ergebnis (detailliert)'!$B$17:$B$1001,'Ergebnis (aggregiert)'!$C267))</f>
        <v/>
      </c>
      <c r="J267" s="96" t="str">
        <f>IFERROR(IF(ISBLANK(A267),"",IF(COUNTIF('Beladung des Speichers'!$A$17:$A$300,'Ergebnis (aggregiert)'!A267)=0,"Fehler: Reiter 'Beladung des Speichers' wurde für diesen Speicher nicht ausgefüllt",IF(COUNTIF('Entladung des Speichers'!$A$17:$A$300,'Ergebnis (aggregiert)'!A267)=0,"Fehler: Reiter 'Entladung des Speichers' wurde für diesen Speicher nicht ausgefüllt",IF(COUNTIF(Füllstände!$A$17:$A$300,'Ergebnis (aggregiert)'!A267)=0,"Fehler: Reiter 'Füllstände' wurde für diesen Speicher nicht ausgefüllt","")))),"Fehler: nicht alle Datenblätter für diesen Speicher wurden vollständig befüllt")</f>
        <v/>
      </c>
    </row>
    <row r="268" spans="1:10" x14ac:dyDescent="0.2">
      <c r="A268" s="116" t="str">
        <f>IF(Stammdaten!A268="","",Stammdaten!A268)</f>
        <v/>
      </c>
      <c r="B268" s="116" t="str">
        <f>IF(A268="","",VLOOKUP(A268,Stammdaten!A268:H551,6,FALSE))</f>
        <v/>
      </c>
      <c r="C268" s="117" t="str">
        <f>IF(A268="","","Beladung aus dem Netz der "&amp;Stammdaten!$F$3)</f>
        <v/>
      </c>
      <c r="D268" s="117" t="str">
        <f t="shared" si="5"/>
        <v/>
      </c>
      <c r="E268" s="118" t="str">
        <f>IF(A268="","",SUMIFS('Ergebnis (detailliert)'!$H$17:$H$300,'Ergebnis (detailliert)'!$A$17:$A$300,'Ergebnis (aggregiert)'!$A268,'Ergebnis (detailliert)'!$B$17:$B$300,'Ergebnis (aggregiert)'!$C268))</f>
        <v/>
      </c>
      <c r="F268" s="119" t="str">
        <f>IF($A268="","",SUMIFS('Ergebnis (detailliert)'!$I$17:$I$300,'Ergebnis (detailliert)'!$A$17:$A$300,'Ergebnis (aggregiert)'!$A268,'Ergebnis (detailliert)'!$B$17:$B$300,'Ergebnis (aggregiert)'!$C268))</f>
        <v/>
      </c>
      <c r="G268" s="118" t="str">
        <f>IF($A268="","",SUMIFS('Ergebnis (detailliert)'!$M$17:$M$1001,'Ergebnis (detailliert)'!$A$17:$A$1001,'Ergebnis (aggregiert)'!$A268,'Ergebnis (detailliert)'!$B$17:$B$1001,'Ergebnis (aggregiert)'!$C268))</f>
        <v/>
      </c>
      <c r="H268" s="120" t="str">
        <f>IF($A268="","",SUMIFS('Ergebnis (detailliert)'!$P$17:$P$1001,'Ergebnis (detailliert)'!$A$17:$A$1001,'Ergebnis (aggregiert)'!$A268,'Ergebnis (detailliert)'!$B$17:$B$1001,'Ergebnis (aggregiert)'!$C268))</f>
        <v/>
      </c>
      <c r="I268" s="121" t="str">
        <f>IF($A268="","",SUMIFS('Ergebnis (detailliert)'!$S$17:$S$1001,'Ergebnis (detailliert)'!$A$17:$A$1001,'Ergebnis (aggregiert)'!$A268,'Ergebnis (detailliert)'!$B$17:$B$1001,'Ergebnis (aggregiert)'!$C268))</f>
        <v/>
      </c>
      <c r="J268" s="96" t="str">
        <f>IFERROR(IF(ISBLANK(A268),"",IF(COUNTIF('Beladung des Speichers'!$A$17:$A$300,'Ergebnis (aggregiert)'!A268)=0,"Fehler: Reiter 'Beladung des Speichers' wurde für diesen Speicher nicht ausgefüllt",IF(COUNTIF('Entladung des Speichers'!$A$17:$A$300,'Ergebnis (aggregiert)'!A268)=0,"Fehler: Reiter 'Entladung des Speichers' wurde für diesen Speicher nicht ausgefüllt",IF(COUNTIF(Füllstände!$A$17:$A$300,'Ergebnis (aggregiert)'!A268)=0,"Fehler: Reiter 'Füllstände' wurde für diesen Speicher nicht ausgefüllt","")))),"Fehler: nicht alle Datenblätter für diesen Speicher wurden vollständig befüllt")</f>
        <v/>
      </c>
    </row>
    <row r="269" spans="1:10" x14ac:dyDescent="0.2">
      <c r="A269" s="116" t="str">
        <f>IF(Stammdaten!A269="","",Stammdaten!A269)</f>
        <v/>
      </c>
      <c r="B269" s="116" t="str">
        <f>IF(A269="","",VLOOKUP(A269,Stammdaten!A269:H552,6,FALSE))</f>
        <v/>
      </c>
      <c r="C269" s="117" t="str">
        <f>IF(A269="","","Beladung aus dem Netz der "&amp;Stammdaten!$F$3)</f>
        <v/>
      </c>
      <c r="D269" s="117" t="str">
        <f t="shared" si="5"/>
        <v/>
      </c>
      <c r="E269" s="118" t="str">
        <f>IF(A269="","",SUMIFS('Ergebnis (detailliert)'!$H$17:$H$300,'Ergebnis (detailliert)'!$A$17:$A$300,'Ergebnis (aggregiert)'!$A269,'Ergebnis (detailliert)'!$B$17:$B$300,'Ergebnis (aggregiert)'!$C269))</f>
        <v/>
      </c>
      <c r="F269" s="119" t="str">
        <f>IF($A269="","",SUMIFS('Ergebnis (detailliert)'!$I$17:$I$300,'Ergebnis (detailliert)'!$A$17:$A$300,'Ergebnis (aggregiert)'!$A269,'Ergebnis (detailliert)'!$B$17:$B$300,'Ergebnis (aggregiert)'!$C269))</f>
        <v/>
      </c>
      <c r="G269" s="118" t="str">
        <f>IF($A269="","",SUMIFS('Ergebnis (detailliert)'!$M$17:$M$1001,'Ergebnis (detailliert)'!$A$17:$A$1001,'Ergebnis (aggregiert)'!$A269,'Ergebnis (detailliert)'!$B$17:$B$1001,'Ergebnis (aggregiert)'!$C269))</f>
        <v/>
      </c>
      <c r="H269" s="120" t="str">
        <f>IF($A269="","",SUMIFS('Ergebnis (detailliert)'!$P$17:$P$1001,'Ergebnis (detailliert)'!$A$17:$A$1001,'Ergebnis (aggregiert)'!$A269,'Ergebnis (detailliert)'!$B$17:$B$1001,'Ergebnis (aggregiert)'!$C269))</f>
        <v/>
      </c>
      <c r="I269" s="121" t="str">
        <f>IF($A269="","",SUMIFS('Ergebnis (detailliert)'!$S$17:$S$1001,'Ergebnis (detailliert)'!$A$17:$A$1001,'Ergebnis (aggregiert)'!$A269,'Ergebnis (detailliert)'!$B$17:$B$1001,'Ergebnis (aggregiert)'!$C269))</f>
        <v/>
      </c>
      <c r="J269" s="96" t="str">
        <f>IFERROR(IF(ISBLANK(A269),"",IF(COUNTIF('Beladung des Speichers'!$A$17:$A$300,'Ergebnis (aggregiert)'!A269)=0,"Fehler: Reiter 'Beladung des Speichers' wurde für diesen Speicher nicht ausgefüllt",IF(COUNTIF('Entladung des Speichers'!$A$17:$A$300,'Ergebnis (aggregiert)'!A269)=0,"Fehler: Reiter 'Entladung des Speichers' wurde für diesen Speicher nicht ausgefüllt",IF(COUNTIF(Füllstände!$A$17:$A$300,'Ergebnis (aggregiert)'!A269)=0,"Fehler: Reiter 'Füllstände' wurde für diesen Speicher nicht ausgefüllt","")))),"Fehler: nicht alle Datenblätter für diesen Speicher wurden vollständig befüllt")</f>
        <v/>
      </c>
    </row>
    <row r="270" spans="1:10" x14ac:dyDescent="0.2">
      <c r="A270" s="116" t="str">
        <f>IF(Stammdaten!A270="","",Stammdaten!A270)</f>
        <v/>
      </c>
      <c r="B270" s="116" t="str">
        <f>IF(A270="","",VLOOKUP(A270,Stammdaten!A270:H553,6,FALSE))</f>
        <v/>
      </c>
      <c r="C270" s="117" t="str">
        <f>IF(A270="","","Beladung aus dem Netz der "&amp;Stammdaten!$F$3)</f>
        <v/>
      </c>
      <c r="D270" s="117" t="str">
        <f t="shared" si="5"/>
        <v/>
      </c>
      <c r="E270" s="118" t="str">
        <f>IF(A270="","",SUMIFS('Ergebnis (detailliert)'!$H$17:$H$300,'Ergebnis (detailliert)'!$A$17:$A$300,'Ergebnis (aggregiert)'!$A270,'Ergebnis (detailliert)'!$B$17:$B$300,'Ergebnis (aggregiert)'!$C270))</f>
        <v/>
      </c>
      <c r="F270" s="119" t="str">
        <f>IF($A270="","",SUMIFS('Ergebnis (detailliert)'!$I$17:$I$300,'Ergebnis (detailliert)'!$A$17:$A$300,'Ergebnis (aggregiert)'!$A270,'Ergebnis (detailliert)'!$B$17:$B$300,'Ergebnis (aggregiert)'!$C270))</f>
        <v/>
      </c>
      <c r="G270" s="118" t="str">
        <f>IF($A270="","",SUMIFS('Ergebnis (detailliert)'!$M$17:$M$1001,'Ergebnis (detailliert)'!$A$17:$A$1001,'Ergebnis (aggregiert)'!$A270,'Ergebnis (detailliert)'!$B$17:$B$1001,'Ergebnis (aggregiert)'!$C270))</f>
        <v/>
      </c>
      <c r="H270" s="120" t="str">
        <f>IF($A270="","",SUMIFS('Ergebnis (detailliert)'!$P$17:$P$1001,'Ergebnis (detailliert)'!$A$17:$A$1001,'Ergebnis (aggregiert)'!$A270,'Ergebnis (detailliert)'!$B$17:$B$1001,'Ergebnis (aggregiert)'!$C270))</f>
        <v/>
      </c>
      <c r="I270" s="121" t="str">
        <f>IF($A270="","",SUMIFS('Ergebnis (detailliert)'!$S$17:$S$1001,'Ergebnis (detailliert)'!$A$17:$A$1001,'Ergebnis (aggregiert)'!$A270,'Ergebnis (detailliert)'!$B$17:$B$1001,'Ergebnis (aggregiert)'!$C270))</f>
        <v/>
      </c>
      <c r="J270" s="96" t="str">
        <f>IFERROR(IF(ISBLANK(A270),"",IF(COUNTIF('Beladung des Speichers'!$A$17:$A$300,'Ergebnis (aggregiert)'!A270)=0,"Fehler: Reiter 'Beladung des Speichers' wurde für diesen Speicher nicht ausgefüllt",IF(COUNTIF('Entladung des Speichers'!$A$17:$A$300,'Ergebnis (aggregiert)'!A270)=0,"Fehler: Reiter 'Entladung des Speichers' wurde für diesen Speicher nicht ausgefüllt",IF(COUNTIF(Füllstände!$A$17:$A$300,'Ergebnis (aggregiert)'!A270)=0,"Fehler: Reiter 'Füllstände' wurde für diesen Speicher nicht ausgefüllt","")))),"Fehler: nicht alle Datenblätter für diesen Speicher wurden vollständig befüllt")</f>
        <v/>
      </c>
    </row>
    <row r="271" spans="1:10" x14ac:dyDescent="0.2">
      <c r="A271" s="116" t="str">
        <f>IF(Stammdaten!A271="","",Stammdaten!A271)</f>
        <v/>
      </c>
      <c r="B271" s="116" t="str">
        <f>IF(A271="","",VLOOKUP(A271,Stammdaten!A271:H554,6,FALSE))</f>
        <v/>
      </c>
      <c r="C271" s="117" t="str">
        <f>IF(A271="","","Beladung aus dem Netz der "&amp;Stammdaten!$F$3)</f>
        <v/>
      </c>
      <c r="D271" s="117" t="str">
        <f t="shared" si="5"/>
        <v/>
      </c>
      <c r="E271" s="118" t="str">
        <f>IF(A271="","",SUMIFS('Ergebnis (detailliert)'!$H$17:$H$300,'Ergebnis (detailliert)'!$A$17:$A$300,'Ergebnis (aggregiert)'!$A271,'Ergebnis (detailliert)'!$B$17:$B$300,'Ergebnis (aggregiert)'!$C271))</f>
        <v/>
      </c>
      <c r="F271" s="119" t="str">
        <f>IF($A271="","",SUMIFS('Ergebnis (detailliert)'!$I$17:$I$300,'Ergebnis (detailliert)'!$A$17:$A$300,'Ergebnis (aggregiert)'!$A271,'Ergebnis (detailliert)'!$B$17:$B$300,'Ergebnis (aggregiert)'!$C271))</f>
        <v/>
      </c>
      <c r="G271" s="118" t="str">
        <f>IF($A271="","",SUMIFS('Ergebnis (detailliert)'!$M$17:$M$1001,'Ergebnis (detailliert)'!$A$17:$A$1001,'Ergebnis (aggregiert)'!$A271,'Ergebnis (detailliert)'!$B$17:$B$1001,'Ergebnis (aggregiert)'!$C271))</f>
        <v/>
      </c>
      <c r="H271" s="120" t="str">
        <f>IF($A271="","",SUMIFS('Ergebnis (detailliert)'!$P$17:$P$1001,'Ergebnis (detailliert)'!$A$17:$A$1001,'Ergebnis (aggregiert)'!$A271,'Ergebnis (detailliert)'!$B$17:$B$1001,'Ergebnis (aggregiert)'!$C271))</f>
        <v/>
      </c>
      <c r="I271" s="121" t="str">
        <f>IF($A271="","",SUMIFS('Ergebnis (detailliert)'!$S$17:$S$1001,'Ergebnis (detailliert)'!$A$17:$A$1001,'Ergebnis (aggregiert)'!$A271,'Ergebnis (detailliert)'!$B$17:$B$1001,'Ergebnis (aggregiert)'!$C271))</f>
        <v/>
      </c>
      <c r="J271" s="96" t="str">
        <f>IFERROR(IF(ISBLANK(A271),"",IF(COUNTIF('Beladung des Speichers'!$A$17:$A$300,'Ergebnis (aggregiert)'!A271)=0,"Fehler: Reiter 'Beladung des Speichers' wurde für diesen Speicher nicht ausgefüllt",IF(COUNTIF('Entladung des Speichers'!$A$17:$A$300,'Ergebnis (aggregiert)'!A271)=0,"Fehler: Reiter 'Entladung des Speichers' wurde für diesen Speicher nicht ausgefüllt",IF(COUNTIF(Füllstände!$A$17:$A$300,'Ergebnis (aggregiert)'!A271)=0,"Fehler: Reiter 'Füllstände' wurde für diesen Speicher nicht ausgefüllt","")))),"Fehler: nicht alle Datenblätter für diesen Speicher wurden vollständig befüllt")</f>
        <v/>
      </c>
    </row>
    <row r="272" spans="1:10" x14ac:dyDescent="0.2">
      <c r="A272" s="116" t="str">
        <f>IF(Stammdaten!A272="","",Stammdaten!A272)</f>
        <v/>
      </c>
      <c r="B272" s="116" t="str">
        <f>IF(A272="","",VLOOKUP(A272,Stammdaten!A272:H555,6,FALSE))</f>
        <v/>
      </c>
      <c r="C272" s="117" t="str">
        <f>IF(A272="","","Beladung aus dem Netz der "&amp;Stammdaten!$F$3)</f>
        <v/>
      </c>
      <c r="D272" s="117" t="str">
        <f t="shared" si="5"/>
        <v/>
      </c>
      <c r="E272" s="118" t="str">
        <f>IF(A272="","",SUMIFS('Ergebnis (detailliert)'!$H$17:$H$300,'Ergebnis (detailliert)'!$A$17:$A$300,'Ergebnis (aggregiert)'!$A272,'Ergebnis (detailliert)'!$B$17:$B$300,'Ergebnis (aggregiert)'!$C272))</f>
        <v/>
      </c>
      <c r="F272" s="119" t="str">
        <f>IF($A272="","",SUMIFS('Ergebnis (detailliert)'!$I$17:$I$300,'Ergebnis (detailliert)'!$A$17:$A$300,'Ergebnis (aggregiert)'!$A272,'Ergebnis (detailliert)'!$B$17:$B$300,'Ergebnis (aggregiert)'!$C272))</f>
        <v/>
      </c>
      <c r="G272" s="118" t="str">
        <f>IF($A272="","",SUMIFS('Ergebnis (detailliert)'!$M$17:$M$1001,'Ergebnis (detailliert)'!$A$17:$A$1001,'Ergebnis (aggregiert)'!$A272,'Ergebnis (detailliert)'!$B$17:$B$1001,'Ergebnis (aggregiert)'!$C272))</f>
        <v/>
      </c>
      <c r="H272" s="120" t="str">
        <f>IF($A272="","",SUMIFS('Ergebnis (detailliert)'!$P$17:$P$1001,'Ergebnis (detailliert)'!$A$17:$A$1001,'Ergebnis (aggregiert)'!$A272,'Ergebnis (detailliert)'!$B$17:$B$1001,'Ergebnis (aggregiert)'!$C272))</f>
        <v/>
      </c>
      <c r="I272" s="121" t="str">
        <f>IF($A272="","",SUMIFS('Ergebnis (detailliert)'!$S$17:$S$1001,'Ergebnis (detailliert)'!$A$17:$A$1001,'Ergebnis (aggregiert)'!$A272,'Ergebnis (detailliert)'!$B$17:$B$1001,'Ergebnis (aggregiert)'!$C272))</f>
        <v/>
      </c>
      <c r="J272" s="96" t="str">
        <f>IFERROR(IF(ISBLANK(A272),"",IF(COUNTIF('Beladung des Speichers'!$A$17:$A$300,'Ergebnis (aggregiert)'!A272)=0,"Fehler: Reiter 'Beladung des Speichers' wurde für diesen Speicher nicht ausgefüllt",IF(COUNTIF('Entladung des Speichers'!$A$17:$A$300,'Ergebnis (aggregiert)'!A272)=0,"Fehler: Reiter 'Entladung des Speichers' wurde für diesen Speicher nicht ausgefüllt",IF(COUNTIF(Füllstände!$A$17:$A$300,'Ergebnis (aggregiert)'!A272)=0,"Fehler: Reiter 'Füllstände' wurde für diesen Speicher nicht ausgefüllt","")))),"Fehler: nicht alle Datenblätter für diesen Speicher wurden vollständig befüllt")</f>
        <v/>
      </c>
    </row>
    <row r="273" spans="1:10" x14ac:dyDescent="0.2">
      <c r="A273" s="116" t="str">
        <f>IF(Stammdaten!A273="","",Stammdaten!A273)</f>
        <v/>
      </c>
      <c r="B273" s="116" t="str">
        <f>IF(A273="","",VLOOKUP(A273,Stammdaten!A273:H556,6,FALSE))</f>
        <v/>
      </c>
      <c r="C273" s="117" t="str">
        <f>IF(A273="","","Beladung aus dem Netz der "&amp;Stammdaten!$F$3)</f>
        <v/>
      </c>
      <c r="D273" s="117" t="str">
        <f t="shared" ref="D273:D300" si="6">IF(A273="","",$B$11)</f>
        <v/>
      </c>
      <c r="E273" s="118" t="str">
        <f>IF(A273="","",SUMIFS('Ergebnis (detailliert)'!$H$17:$H$300,'Ergebnis (detailliert)'!$A$17:$A$300,'Ergebnis (aggregiert)'!$A273,'Ergebnis (detailliert)'!$B$17:$B$300,'Ergebnis (aggregiert)'!$C273))</f>
        <v/>
      </c>
      <c r="F273" s="119" t="str">
        <f>IF($A273="","",SUMIFS('Ergebnis (detailliert)'!$I$17:$I$300,'Ergebnis (detailliert)'!$A$17:$A$300,'Ergebnis (aggregiert)'!$A273,'Ergebnis (detailliert)'!$B$17:$B$300,'Ergebnis (aggregiert)'!$C273))</f>
        <v/>
      </c>
      <c r="G273" s="118" t="str">
        <f>IF($A273="","",SUMIFS('Ergebnis (detailliert)'!$M$17:$M$1001,'Ergebnis (detailliert)'!$A$17:$A$1001,'Ergebnis (aggregiert)'!$A273,'Ergebnis (detailliert)'!$B$17:$B$1001,'Ergebnis (aggregiert)'!$C273))</f>
        <v/>
      </c>
      <c r="H273" s="120" t="str">
        <f>IF($A273="","",SUMIFS('Ergebnis (detailliert)'!$P$17:$P$1001,'Ergebnis (detailliert)'!$A$17:$A$1001,'Ergebnis (aggregiert)'!$A273,'Ergebnis (detailliert)'!$B$17:$B$1001,'Ergebnis (aggregiert)'!$C273))</f>
        <v/>
      </c>
      <c r="I273" s="121" t="str">
        <f>IF($A273="","",SUMIFS('Ergebnis (detailliert)'!$S$17:$S$1001,'Ergebnis (detailliert)'!$A$17:$A$1001,'Ergebnis (aggregiert)'!$A273,'Ergebnis (detailliert)'!$B$17:$B$1001,'Ergebnis (aggregiert)'!$C273))</f>
        <v/>
      </c>
      <c r="J273" s="96" t="str">
        <f>IFERROR(IF(ISBLANK(A273),"",IF(COUNTIF('Beladung des Speichers'!$A$17:$A$300,'Ergebnis (aggregiert)'!A273)=0,"Fehler: Reiter 'Beladung des Speichers' wurde für diesen Speicher nicht ausgefüllt",IF(COUNTIF('Entladung des Speichers'!$A$17:$A$300,'Ergebnis (aggregiert)'!A273)=0,"Fehler: Reiter 'Entladung des Speichers' wurde für diesen Speicher nicht ausgefüllt",IF(COUNTIF(Füllstände!$A$17:$A$300,'Ergebnis (aggregiert)'!A273)=0,"Fehler: Reiter 'Füllstände' wurde für diesen Speicher nicht ausgefüllt","")))),"Fehler: nicht alle Datenblätter für diesen Speicher wurden vollständig befüllt")</f>
        <v/>
      </c>
    </row>
    <row r="274" spans="1:10" x14ac:dyDescent="0.2">
      <c r="A274" s="116" t="str">
        <f>IF(Stammdaten!A274="","",Stammdaten!A274)</f>
        <v/>
      </c>
      <c r="B274" s="116" t="str">
        <f>IF(A274="","",VLOOKUP(A274,Stammdaten!A274:H557,6,FALSE))</f>
        <v/>
      </c>
      <c r="C274" s="117" t="str">
        <f>IF(A274="","","Beladung aus dem Netz der "&amp;Stammdaten!$F$3)</f>
        <v/>
      </c>
      <c r="D274" s="117" t="str">
        <f t="shared" si="6"/>
        <v/>
      </c>
      <c r="E274" s="118" t="str">
        <f>IF(A274="","",SUMIFS('Ergebnis (detailliert)'!$H$17:$H$300,'Ergebnis (detailliert)'!$A$17:$A$300,'Ergebnis (aggregiert)'!$A274,'Ergebnis (detailliert)'!$B$17:$B$300,'Ergebnis (aggregiert)'!$C274))</f>
        <v/>
      </c>
      <c r="F274" s="119" t="str">
        <f>IF($A274="","",SUMIFS('Ergebnis (detailliert)'!$I$17:$I$300,'Ergebnis (detailliert)'!$A$17:$A$300,'Ergebnis (aggregiert)'!$A274,'Ergebnis (detailliert)'!$B$17:$B$300,'Ergebnis (aggregiert)'!$C274))</f>
        <v/>
      </c>
      <c r="G274" s="118" t="str">
        <f>IF($A274="","",SUMIFS('Ergebnis (detailliert)'!$M$17:$M$1001,'Ergebnis (detailliert)'!$A$17:$A$1001,'Ergebnis (aggregiert)'!$A274,'Ergebnis (detailliert)'!$B$17:$B$1001,'Ergebnis (aggregiert)'!$C274))</f>
        <v/>
      </c>
      <c r="H274" s="120" t="str">
        <f>IF($A274="","",SUMIFS('Ergebnis (detailliert)'!$P$17:$P$1001,'Ergebnis (detailliert)'!$A$17:$A$1001,'Ergebnis (aggregiert)'!$A274,'Ergebnis (detailliert)'!$B$17:$B$1001,'Ergebnis (aggregiert)'!$C274))</f>
        <v/>
      </c>
      <c r="I274" s="121" t="str">
        <f>IF($A274="","",SUMIFS('Ergebnis (detailliert)'!$S$17:$S$1001,'Ergebnis (detailliert)'!$A$17:$A$1001,'Ergebnis (aggregiert)'!$A274,'Ergebnis (detailliert)'!$B$17:$B$1001,'Ergebnis (aggregiert)'!$C274))</f>
        <v/>
      </c>
      <c r="J274" s="96" t="str">
        <f>IFERROR(IF(ISBLANK(A274),"",IF(COUNTIF('Beladung des Speichers'!$A$17:$A$300,'Ergebnis (aggregiert)'!A274)=0,"Fehler: Reiter 'Beladung des Speichers' wurde für diesen Speicher nicht ausgefüllt",IF(COUNTIF('Entladung des Speichers'!$A$17:$A$300,'Ergebnis (aggregiert)'!A274)=0,"Fehler: Reiter 'Entladung des Speichers' wurde für diesen Speicher nicht ausgefüllt",IF(COUNTIF(Füllstände!$A$17:$A$300,'Ergebnis (aggregiert)'!A274)=0,"Fehler: Reiter 'Füllstände' wurde für diesen Speicher nicht ausgefüllt","")))),"Fehler: nicht alle Datenblätter für diesen Speicher wurden vollständig befüllt")</f>
        <v/>
      </c>
    </row>
    <row r="275" spans="1:10" x14ac:dyDescent="0.2">
      <c r="A275" s="116" t="str">
        <f>IF(Stammdaten!A275="","",Stammdaten!A275)</f>
        <v/>
      </c>
      <c r="B275" s="116" t="str">
        <f>IF(A275="","",VLOOKUP(A275,Stammdaten!A275:H558,6,FALSE))</f>
        <v/>
      </c>
      <c r="C275" s="117" t="str">
        <f>IF(A275="","","Beladung aus dem Netz der "&amp;Stammdaten!$F$3)</f>
        <v/>
      </c>
      <c r="D275" s="117" t="str">
        <f t="shared" si="6"/>
        <v/>
      </c>
      <c r="E275" s="118" t="str">
        <f>IF(A275="","",SUMIFS('Ergebnis (detailliert)'!$H$17:$H$300,'Ergebnis (detailliert)'!$A$17:$A$300,'Ergebnis (aggregiert)'!$A275,'Ergebnis (detailliert)'!$B$17:$B$300,'Ergebnis (aggregiert)'!$C275))</f>
        <v/>
      </c>
      <c r="F275" s="119" t="str">
        <f>IF($A275="","",SUMIFS('Ergebnis (detailliert)'!$I$17:$I$300,'Ergebnis (detailliert)'!$A$17:$A$300,'Ergebnis (aggregiert)'!$A275,'Ergebnis (detailliert)'!$B$17:$B$300,'Ergebnis (aggregiert)'!$C275))</f>
        <v/>
      </c>
      <c r="G275" s="118" t="str">
        <f>IF($A275="","",SUMIFS('Ergebnis (detailliert)'!$M$17:$M$1001,'Ergebnis (detailliert)'!$A$17:$A$1001,'Ergebnis (aggregiert)'!$A275,'Ergebnis (detailliert)'!$B$17:$B$1001,'Ergebnis (aggregiert)'!$C275))</f>
        <v/>
      </c>
      <c r="H275" s="120" t="str">
        <f>IF($A275="","",SUMIFS('Ergebnis (detailliert)'!$P$17:$P$1001,'Ergebnis (detailliert)'!$A$17:$A$1001,'Ergebnis (aggregiert)'!$A275,'Ergebnis (detailliert)'!$B$17:$B$1001,'Ergebnis (aggregiert)'!$C275))</f>
        <v/>
      </c>
      <c r="I275" s="121" t="str">
        <f>IF($A275="","",SUMIFS('Ergebnis (detailliert)'!$S$17:$S$1001,'Ergebnis (detailliert)'!$A$17:$A$1001,'Ergebnis (aggregiert)'!$A275,'Ergebnis (detailliert)'!$B$17:$B$1001,'Ergebnis (aggregiert)'!$C275))</f>
        <v/>
      </c>
      <c r="J275" s="96" t="str">
        <f>IFERROR(IF(ISBLANK(A275),"",IF(COUNTIF('Beladung des Speichers'!$A$17:$A$300,'Ergebnis (aggregiert)'!A275)=0,"Fehler: Reiter 'Beladung des Speichers' wurde für diesen Speicher nicht ausgefüllt",IF(COUNTIF('Entladung des Speichers'!$A$17:$A$300,'Ergebnis (aggregiert)'!A275)=0,"Fehler: Reiter 'Entladung des Speichers' wurde für diesen Speicher nicht ausgefüllt",IF(COUNTIF(Füllstände!$A$17:$A$300,'Ergebnis (aggregiert)'!A275)=0,"Fehler: Reiter 'Füllstände' wurde für diesen Speicher nicht ausgefüllt","")))),"Fehler: nicht alle Datenblätter für diesen Speicher wurden vollständig befüllt")</f>
        <v/>
      </c>
    </row>
    <row r="276" spans="1:10" x14ac:dyDescent="0.2">
      <c r="A276" s="116" t="str">
        <f>IF(Stammdaten!A276="","",Stammdaten!A276)</f>
        <v/>
      </c>
      <c r="B276" s="116" t="str">
        <f>IF(A276="","",VLOOKUP(A276,Stammdaten!A276:H559,6,FALSE))</f>
        <v/>
      </c>
      <c r="C276" s="117" t="str">
        <f>IF(A276="","","Beladung aus dem Netz der "&amp;Stammdaten!$F$3)</f>
        <v/>
      </c>
      <c r="D276" s="117" t="str">
        <f t="shared" si="6"/>
        <v/>
      </c>
      <c r="E276" s="118" t="str">
        <f>IF(A276="","",SUMIFS('Ergebnis (detailliert)'!$H$17:$H$300,'Ergebnis (detailliert)'!$A$17:$A$300,'Ergebnis (aggregiert)'!$A276,'Ergebnis (detailliert)'!$B$17:$B$300,'Ergebnis (aggregiert)'!$C276))</f>
        <v/>
      </c>
      <c r="F276" s="119" t="str">
        <f>IF($A276="","",SUMIFS('Ergebnis (detailliert)'!$I$17:$I$300,'Ergebnis (detailliert)'!$A$17:$A$300,'Ergebnis (aggregiert)'!$A276,'Ergebnis (detailliert)'!$B$17:$B$300,'Ergebnis (aggregiert)'!$C276))</f>
        <v/>
      </c>
      <c r="G276" s="118" t="str">
        <f>IF($A276="","",SUMIFS('Ergebnis (detailliert)'!$M$17:$M$1001,'Ergebnis (detailliert)'!$A$17:$A$1001,'Ergebnis (aggregiert)'!$A276,'Ergebnis (detailliert)'!$B$17:$B$1001,'Ergebnis (aggregiert)'!$C276))</f>
        <v/>
      </c>
      <c r="H276" s="120" t="str">
        <f>IF($A276="","",SUMIFS('Ergebnis (detailliert)'!$P$17:$P$1001,'Ergebnis (detailliert)'!$A$17:$A$1001,'Ergebnis (aggregiert)'!$A276,'Ergebnis (detailliert)'!$B$17:$B$1001,'Ergebnis (aggregiert)'!$C276))</f>
        <v/>
      </c>
      <c r="I276" s="121" t="str">
        <f>IF($A276="","",SUMIFS('Ergebnis (detailliert)'!$S$17:$S$1001,'Ergebnis (detailliert)'!$A$17:$A$1001,'Ergebnis (aggregiert)'!$A276,'Ergebnis (detailliert)'!$B$17:$B$1001,'Ergebnis (aggregiert)'!$C276))</f>
        <v/>
      </c>
      <c r="J276" s="96" t="str">
        <f>IFERROR(IF(ISBLANK(A276),"",IF(COUNTIF('Beladung des Speichers'!$A$17:$A$300,'Ergebnis (aggregiert)'!A276)=0,"Fehler: Reiter 'Beladung des Speichers' wurde für diesen Speicher nicht ausgefüllt",IF(COUNTIF('Entladung des Speichers'!$A$17:$A$300,'Ergebnis (aggregiert)'!A276)=0,"Fehler: Reiter 'Entladung des Speichers' wurde für diesen Speicher nicht ausgefüllt",IF(COUNTIF(Füllstände!$A$17:$A$300,'Ergebnis (aggregiert)'!A276)=0,"Fehler: Reiter 'Füllstände' wurde für diesen Speicher nicht ausgefüllt","")))),"Fehler: nicht alle Datenblätter für diesen Speicher wurden vollständig befüllt")</f>
        <v/>
      </c>
    </row>
    <row r="277" spans="1:10" x14ac:dyDescent="0.2">
      <c r="A277" s="116" t="str">
        <f>IF(Stammdaten!A277="","",Stammdaten!A277)</f>
        <v/>
      </c>
      <c r="B277" s="116" t="str">
        <f>IF(A277="","",VLOOKUP(A277,Stammdaten!A277:H560,6,FALSE))</f>
        <v/>
      </c>
      <c r="C277" s="117" t="str">
        <f>IF(A277="","","Beladung aus dem Netz der "&amp;Stammdaten!$F$3)</f>
        <v/>
      </c>
      <c r="D277" s="117" t="str">
        <f t="shared" si="6"/>
        <v/>
      </c>
      <c r="E277" s="118" t="str">
        <f>IF(A277="","",SUMIFS('Ergebnis (detailliert)'!$H$17:$H$300,'Ergebnis (detailliert)'!$A$17:$A$300,'Ergebnis (aggregiert)'!$A277,'Ergebnis (detailliert)'!$B$17:$B$300,'Ergebnis (aggregiert)'!$C277))</f>
        <v/>
      </c>
      <c r="F277" s="119" t="str">
        <f>IF($A277="","",SUMIFS('Ergebnis (detailliert)'!$I$17:$I$300,'Ergebnis (detailliert)'!$A$17:$A$300,'Ergebnis (aggregiert)'!$A277,'Ergebnis (detailliert)'!$B$17:$B$300,'Ergebnis (aggregiert)'!$C277))</f>
        <v/>
      </c>
      <c r="G277" s="118" t="str">
        <f>IF($A277="","",SUMIFS('Ergebnis (detailliert)'!$M$17:$M$1001,'Ergebnis (detailliert)'!$A$17:$A$1001,'Ergebnis (aggregiert)'!$A277,'Ergebnis (detailliert)'!$B$17:$B$1001,'Ergebnis (aggregiert)'!$C277))</f>
        <v/>
      </c>
      <c r="H277" s="120" t="str">
        <f>IF($A277="","",SUMIFS('Ergebnis (detailliert)'!$P$17:$P$1001,'Ergebnis (detailliert)'!$A$17:$A$1001,'Ergebnis (aggregiert)'!$A277,'Ergebnis (detailliert)'!$B$17:$B$1001,'Ergebnis (aggregiert)'!$C277))</f>
        <v/>
      </c>
      <c r="I277" s="121" t="str">
        <f>IF($A277="","",SUMIFS('Ergebnis (detailliert)'!$S$17:$S$1001,'Ergebnis (detailliert)'!$A$17:$A$1001,'Ergebnis (aggregiert)'!$A277,'Ergebnis (detailliert)'!$B$17:$B$1001,'Ergebnis (aggregiert)'!$C277))</f>
        <v/>
      </c>
      <c r="J277" s="96" t="str">
        <f>IFERROR(IF(ISBLANK(A277),"",IF(COUNTIF('Beladung des Speichers'!$A$17:$A$300,'Ergebnis (aggregiert)'!A277)=0,"Fehler: Reiter 'Beladung des Speichers' wurde für diesen Speicher nicht ausgefüllt",IF(COUNTIF('Entladung des Speichers'!$A$17:$A$300,'Ergebnis (aggregiert)'!A277)=0,"Fehler: Reiter 'Entladung des Speichers' wurde für diesen Speicher nicht ausgefüllt",IF(COUNTIF(Füllstände!$A$17:$A$300,'Ergebnis (aggregiert)'!A277)=0,"Fehler: Reiter 'Füllstände' wurde für diesen Speicher nicht ausgefüllt","")))),"Fehler: nicht alle Datenblätter für diesen Speicher wurden vollständig befüllt")</f>
        <v/>
      </c>
    </row>
    <row r="278" spans="1:10" x14ac:dyDescent="0.2">
      <c r="A278" s="116" t="str">
        <f>IF(Stammdaten!A278="","",Stammdaten!A278)</f>
        <v/>
      </c>
      <c r="B278" s="116" t="str">
        <f>IF(A278="","",VLOOKUP(A278,Stammdaten!A278:H561,6,FALSE))</f>
        <v/>
      </c>
      <c r="C278" s="117" t="str">
        <f>IF(A278="","","Beladung aus dem Netz der "&amp;Stammdaten!$F$3)</f>
        <v/>
      </c>
      <c r="D278" s="117" t="str">
        <f t="shared" si="6"/>
        <v/>
      </c>
      <c r="E278" s="118" t="str">
        <f>IF(A278="","",SUMIFS('Ergebnis (detailliert)'!$H$17:$H$300,'Ergebnis (detailliert)'!$A$17:$A$300,'Ergebnis (aggregiert)'!$A278,'Ergebnis (detailliert)'!$B$17:$B$300,'Ergebnis (aggregiert)'!$C278))</f>
        <v/>
      </c>
      <c r="F278" s="119" t="str">
        <f>IF($A278="","",SUMIFS('Ergebnis (detailliert)'!$I$17:$I$300,'Ergebnis (detailliert)'!$A$17:$A$300,'Ergebnis (aggregiert)'!$A278,'Ergebnis (detailliert)'!$B$17:$B$300,'Ergebnis (aggregiert)'!$C278))</f>
        <v/>
      </c>
      <c r="G278" s="118" t="str">
        <f>IF($A278="","",SUMIFS('Ergebnis (detailliert)'!$M$17:$M$1001,'Ergebnis (detailliert)'!$A$17:$A$1001,'Ergebnis (aggregiert)'!$A278,'Ergebnis (detailliert)'!$B$17:$B$1001,'Ergebnis (aggregiert)'!$C278))</f>
        <v/>
      </c>
      <c r="H278" s="120" t="str">
        <f>IF($A278="","",SUMIFS('Ergebnis (detailliert)'!$P$17:$P$1001,'Ergebnis (detailliert)'!$A$17:$A$1001,'Ergebnis (aggregiert)'!$A278,'Ergebnis (detailliert)'!$B$17:$B$1001,'Ergebnis (aggregiert)'!$C278))</f>
        <v/>
      </c>
      <c r="I278" s="121" t="str">
        <f>IF($A278="","",SUMIFS('Ergebnis (detailliert)'!$S$17:$S$1001,'Ergebnis (detailliert)'!$A$17:$A$1001,'Ergebnis (aggregiert)'!$A278,'Ergebnis (detailliert)'!$B$17:$B$1001,'Ergebnis (aggregiert)'!$C278))</f>
        <v/>
      </c>
      <c r="J278" s="96" t="str">
        <f>IFERROR(IF(ISBLANK(A278),"",IF(COUNTIF('Beladung des Speichers'!$A$17:$A$300,'Ergebnis (aggregiert)'!A278)=0,"Fehler: Reiter 'Beladung des Speichers' wurde für diesen Speicher nicht ausgefüllt",IF(COUNTIF('Entladung des Speichers'!$A$17:$A$300,'Ergebnis (aggregiert)'!A278)=0,"Fehler: Reiter 'Entladung des Speichers' wurde für diesen Speicher nicht ausgefüllt",IF(COUNTIF(Füllstände!$A$17:$A$300,'Ergebnis (aggregiert)'!A278)=0,"Fehler: Reiter 'Füllstände' wurde für diesen Speicher nicht ausgefüllt","")))),"Fehler: nicht alle Datenblätter für diesen Speicher wurden vollständig befüllt")</f>
        <v/>
      </c>
    </row>
    <row r="279" spans="1:10" x14ac:dyDescent="0.2">
      <c r="A279" s="116" t="str">
        <f>IF(Stammdaten!A279="","",Stammdaten!A279)</f>
        <v/>
      </c>
      <c r="B279" s="116" t="str">
        <f>IF(A279="","",VLOOKUP(A279,Stammdaten!A279:H562,6,FALSE))</f>
        <v/>
      </c>
      <c r="C279" s="117" t="str">
        <f>IF(A279="","","Beladung aus dem Netz der "&amp;Stammdaten!$F$3)</f>
        <v/>
      </c>
      <c r="D279" s="117" t="str">
        <f t="shared" si="6"/>
        <v/>
      </c>
      <c r="E279" s="118" t="str">
        <f>IF(A279="","",SUMIFS('Ergebnis (detailliert)'!$H$17:$H$300,'Ergebnis (detailliert)'!$A$17:$A$300,'Ergebnis (aggregiert)'!$A279,'Ergebnis (detailliert)'!$B$17:$B$300,'Ergebnis (aggregiert)'!$C279))</f>
        <v/>
      </c>
      <c r="F279" s="119" t="str">
        <f>IF($A279="","",SUMIFS('Ergebnis (detailliert)'!$I$17:$I$300,'Ergebnis (detailliert)'!$A$17:$A$300,'Ergebnis (aggregiert)'!$A279,'Ergebnis (detailliert)'!$B$17:$B$300,'Ergebnis (aggregiert)'!$C279))</f>
        <v/>
      </c>
      <c r="G279" s="118" t="str">
        <f>IF($A279="","",SUMIFS('Ergebnis (detailliert)'!$M$17:$M$1001,'Ergebnis (detailliert)'!$A$17:$A$1001,'Ergebnis (aggregiert)'!$A279,'Ergebnis (detailliert)'!$B$17:$B$1001,'Ergebnis (aggregiert)'!$C279))</f>
        <v/>
      </c>
      <c r="H279" s="120" t="str">
        <f>IF($A279="","",SUMIFS('Ergebnis (detailliert)'!$P$17:$P$1001,'Ergebnis (detailliert)'!$A$17:$A$1001,'Ergebnis (aggregiert)'!$A279,'Ergebnis (detailliert)'!$B$17:$B$1001,'Ergebnis (aggregiert)'!$C279))</f>
        <v/>
      </c>
      <c r="I279" s="121" t="str">
        <f>IF($A279="","",SUMIFS('Ergebnis (detailliert)'!$S$17:$S$1001,'Ergebnis (detailliert)'!$A$17:$A$1001,'Ergebnis (aggregiert)'!$A279,'Ergebnis (detailliert)'!$B$17:$B$1001,'Ergebnis (aggregiert)'!$C279))</f>
        <v/>
      </c>
      <c r="J279" s="96" t="str">
        <f>IFERROR(IF(ISBLANK(A279),"",IF(COUNTIF('Beladung des Speichers'!$A$17:$A$300,'Ergebnis (aggregiert)'!A279)=0,"Fehler: Reiter 'Beladung des Speichers' wurde für diesen Speicher nicht ausgefüllt",IF(COUNTIF('Entladung des Speichers'!$A$17:$A$300,'Ergebnis (aggregiert)'!A279)=0,"Fehler: Reiter 'Entladung des Speichers' wurde für diesen Speicher nicht ausgefüllt",IF(COUNTIF(Füllstände!$A$17:$A$300,'Ergebnis (aggregiert)'!A279)=0,"Fehler: Reiter 'Füllstände' wurde für diesen Speicher nicht ausgefüllt","")))),"Fehler: nicht alle Datenblätter für diesen Speicher wurden vollständig befüllt")</f>
        <v/>
      </c>
    </row>
    <row r="280" spans="1:10" x14ac:dyDescent="0.2">
      <c r="A280" s="116" t="str">
        <f>IF(Stammdaten!A280="","",Stammdaten!A280)</f>
        <v/>
      </c>
      <c r="B280" s="116" t="str">
        <f>IF(A280="","",VLOOKUP(A280,Stammdaten!A280:H563,6,FALSE))</f>
        <v/>
      </c>
      <c r="C280" s="117" t="str">
        <f>IF(A280="","","Beladung aus dem Netz der "&amp;Stammdaten!$F$3)</f>
        <v/>
      </c>
      <c r="D280" s="117" t="str">
        <f t="shared" si="6"/>
        <v/>
      </c>
      <c r="E280" s="118" t="str">
        <f>IF(A280="","",SUMIFS('Ergebnis (detailliert)'!$H$17:$H$300,'Ergebnis (detailliert)'!$A$17:$A$300,'Ergebnis (aggregiert)'!$A280,'Ergebnis (detailliert)'!$B$17:$B$300,'Ergebnis (aggregiert)'!$C280))</f>
        <v/>
      </c>
      <c r="F280" s="119" t="str">
        <f>IF($A280="","",SUMIFS('Ergebnis (detailliert)'!$I$17:$I$300,'Ergebnis (detailliert)'!$A$17:$A$300,'Ergebnis (aggregiert)'!$A280,'Ergebnis (detailliert)'!$B$17:$B$300,'Ergebnis (aggregiert)'!$C280))</f>
        <v/>
      </c>
      <c r="G280" s="118" t="str">
        <f>IF($A280="","",SUMIFS('Ergebnis (detailliert)'!$M$17:$M$1001,'Ergebnis (detailliert)'!$A$17:$A$1001,'Ergebnis (aggregiert)'!$A280,'Ergebnis (detailliert)'!$B$17:$B$1001,'Ergebnis (aggregiert)'!$C280))</f>
        <v/>
      </c>
      <c r="H280" s="120" t="str">
        <f>IF($A280="","",SUMIFS('Ergebnis (detailliert)'!$P$17:$P$1001,'Ergebnis (detailliert)'!$A$17:$A$1001,'Ergebnis (aggregiert)'!$A280,'Ergebnis (detailliert)'!$B$17:$B$1001,'Ergebnis (aggregiert)'!$C280))</f>
        <v/>
      </c>
      <c r="I280" s="121" t="str">
        <f>IF($A280="","",SUMIFS('Ergebnis (detailliert)'!$S$17:$S$1001,'Ergebnis (detailliert)'!$A$17:$A$1001,'Ergebnis (aggregiert)'!$A280,'Ergebnis (detailliert)'!$B$17:$B$1001,'Ergebnis (aggregiert)'!$C280))</f>
        <v/>
      </c>
      <c r="J280" s="96" t="str">
        <f>IFERROR(IF(ISBLANK(A280),"",IF(COUNTIF('Beladung des Speichers'!$A$17:$A$300,'Ergebnis (aggregiert)'!A280)=0,"Fehler: Reiter 'Beladung des Speichers' wurde für diesen Speicher nicht ausgefüllt",IF(COUNTIF('Entladung des Speichers'!$A$17:$A$300,'Ergebnis (aggregiert)'!A280)=0,"Fehler: Reiter 'Entladung des Speichers' wurde für diesen Speicher nicht ausgefüllt",IF(COUNTIF(Füllstände!$A$17:$A$300,'Ergebnis (aggregiert)'!A280)=0,"Fehler: Reiter 'Füllstände' wurde für diesen Speicher nicht ausgefüllt","")))),"Fehler: nicht alle Datenblätter für diesen Speicher wurden vollständig befüllt")</f>
        <v/>
      </c>
    </row>
    <row r="281" spans="1:10" x14ac:dyDescent="0.2">
      <c r="A281" s="116" t="str">
        <f>IF(Stammdaten!A281="","",Stammdaten!A281)</f>
        <v/>
      </c>
      <c r="B281" s="116" t="str">
        <f>IF(A281="","",VLOOKUP(A281,Stammdaten!A281:H564,6,FALSE))</f>
        <v/>
      </c>
      <c r="C281" s="117" t="str">
        <f>IF(A281="","","Beladung aus dem Netz der "&amp;Stammdaten!$F$3)</f>
        <v/>
      </c>
      <c r="D281" s="117" t="str">
        <f t="shared" si="6"/>
        <v/>
      </c>
      <c r="E281" s="118" t="str">
        <f>IF(A281="","",SUMIFS('Ergebnis (detailliert)'!$H$17:$H$300,'Ergebnis (detailliert)'!$A$17:$A$300,'Ergebnis (aggregiert)'!$A281,'Ergebnis (detailliert)'!$B$17:$B$300,'Ergebnis (aggregiert)'!$C281))</f>
        <v/>
      </c>
      <c r="F281" s="119" t="str">
        <f>IF($A281="","",SUMIFS('Ergebnis (detailliert)'!$I$17:$I$300,'Ergebnis (detailliert)'!$A$17:$A$300,'Ergebnis (aggregiert)'!$A281,'Ergebnis (detailliert)'!$B$17:$B$300,'Ergebnis (aggregiert)'!$C281))</f>
        <v/>
      </c>
      <c r="G281" s="118" t="str">
        <f>IF($A281="","",SUMIFS('Ergebnis (detailliert)'!$M$17:$M$1001,'Ergebnis (detailliert)'!$A$17:$A$1001,'Ergebnis (aggregiert)'!$A281,'Ergebnis (detailliert)'!$B$17:$B$1001,'Ergebnis (aggregiert)'!$C281))</f>
        <v/>
      </c>
      <c r="H281" s="120" t="str">
        <f>IF($A281="","",SUMIFS('Ergebnis (detailliert)'!$P$17:$P$1001,'Ergebnis (detailliert)'!$A$17:$A$1001,'Ergebnis (aggregiert)'!$A281,'Ergebnis (detailliert)'!$B$17:$B$1001,'Ergebnis (aggregiert)'!$C281))</f>
        <v/>
      </c>
      <c r="I281" s="121" t="str">
        <f>IF($A281="","",SUMIFS('Ergebnis (detailliert)'!$S$17:$S$1001,'Ergebnis (detailliert)'!$A$17:$A$1001,'Ergebnis (aggregiert)'!$A281,'Ergebnis (detailliert)'!$B$17:$B$1001,'Ergebnis (aggregiert)'!$C281))</f>
        <v/>
      </c>
      <c r="J281" s="96" t="str">
        <f>IFERROR(IF(ISBLANK(A281),"",IF(COUNTIF('Beladung des Speichers'!$A$17:$A$300,'Ergebnis (aggregiert)'!A281)=0,"Fehler: Reiter 'Beladung des Speichers' wurde für diesen Speicher nicht ausgefüllt",IF(COUNTIF('Entladung des Speichers'!$A$17:$A$300,'Ergebnis (aggregiert)'!A281)=0,"Fehler: Reiter 'Entladung des Speichers' wurde für diesen Speicher nicht ausgefüllt",IF(COUNTIF(Füllstände!$A$17:$A$300,'Ergebnis (aggregiert)'!A281)=0,"Fehler: Reiter 'Füllstände' wurde für diesen Speicher nicht ausgefüllt","")))),"Fehler: nicht alle Datenblätter für diesen Speicher wurden vollständig befüllt")</f>
        <v/>
      </c>
    </row>
    <row r="282" spans="1:10" x14ac:dyDescent="0.2">
      <c r="A282" s="116" t="str">
        <f>IF(Stammdaten!A282="","",Stammdaten!A282)</f>
        <v/>
      </c>
      <c r="B282" s="116" t="str">
        <f>IF(A282="","",VLOOKUP(A282,Stammdaten!A282:H565,6,FALSE))</f>
        <v/>
      </c>
      <c r="C282" s="117" t="str">
        <f>IF(A282="","","Beladung aus dem Netz der "&amp;Stammdaten!$F$3)</f>
        <v/>
      </c>
      <c r="D282" s="117" t="str">
        <f t="shared" si="6"/>
        <v/>
      </c>
      <c r="E282" s="118" t="str">
        <f>IF(A282="","",SUMIFS('Ergebnis (detailliert)'!$H$17:$H$300,'Ergebnis (detailliert)'!$A$17:$A$300,'Ergebnis (aggregiert)'!$A282,'Ergebnis (detailliert)'!$B$17:$B$300,'Ergebnis (aggregiert)'!$C282))</f>
        <v/>
      </c>
      <c r="F282" s="119" t="str">
        <f>IF($A282="","",SUMIFS('Ergebnis (detailliert)'!$I$17:$I$300,'Ergebnis (detailliert)'!$A$17:$A$300,'Ergebnis (aggregiert)'!$A282,'Ergebnis (detailliert)'!$B$17:$B$300,'Ergebnis (aggregiert)'!$C282))</f>
        <v/>
      </c>
      <c r="G282" s="118" t="str">
        <f>IF($A282="","",SUMIFS('Ergebnis (detailliert)'!$M$17:$M$1001,'Ergebnis (detailliert)'!$A$17:$A$1001,'Ergebnis (aggregiert)'!$A282,'Ergebnis (detailliert)'!$B$17:$B$1001,'Ergebnis (aggregiert)'!$C282))</f>
        <v/>
      </c>
      <c r="H282" s="120" t="str">
        <f>IF($A282="","",SUMIFS('Ergebnis (detailliert)'!$P$17:$P$1001,'Ergebnis (detailliert)'!$A$17:$A$1001,'Ergebnis (aggregiert)'!$A282,'Ergebnis (detailliert)'!$B$17:$B$1001,'Ergebnis (aggregiert)'!$C282))</f>
        <v/>
      </c>
      <c r="I282" s="121" t="str">
        <f>IF($A282="","",SUMIFS('Ergebnis (detailliert)'!$S$17:$S$1001,'Ergebnis (detailliert)'!$A$17:$A$1001,'Ergebnis (aggregiert)'!$A282,'Ergebnis (detailliert)'!$B$17:$B$1001,'Ergebnis (aggregiert)'!$C282))</f>
        <v/>
      </c>
      <c r="J282" s="96" t="str">
        <f>IFERROR(IF(ISBLANK(A282),"",IF(COUNTIF('Beladung des Speichers'!$A$17:$A$300,'Ergebnis (aggregiert)'!A282)=0,"Fehler: Reiter 'Beladung des Speichers' wurde für diesen Speicher nicht ausgefüllt",IF(COUNTIF('Entladung des Speichers'!$A$17:$A$300,'Ergebnis (aggregiert)'!A282)=0,"Fehler: Reiter 'Entladung des Speichers' wurde für diesen Speicher nicht ausgefüllt",IF(COUNTIF(Füllstände!$A$17:$A$300,'Ergebnis (aggregiert)'!A282)=0,"Fehler: Reiter 'Füllstände' wurde für diesen Speicher nicht ausgefüllt","")))),"Fehler: nicht alle Datenblätter für diesen Speicher wurden vollständig befüllt")</f>
        <v/>
      </c>
    </row>
    <row r="283" spans="1:10" x14ac:dyDescent="0.2">
      <c r="A283" s="116" t="str">
        <f>IF(Stammdaten!A283="","",Stammdaten!A283)</f>
        <v/>
      </c>
      <c r="B283" s="116" t="str">
        <f>IF(A283="","",VLOOKUP(A283,Stammdaten!A283:H566,6,FALSE))</f>
        <v/>
      </c>
      <c r="C283" s="117" t="str">
        <f>IF(A283="","","Beladung aus dem Netz der "&amp;Stammdaten!$F$3)</f>
        <v/>
      </c>
      <c r="D283" s="117" t="str">
        <f t="shared" si="6"/>
        <v/>
      </c>
      <c r="E283" s="118" t="str">
        <f>IF(A283="","",SUMIFS('Ergebnis (detailliert)'!$H$17:$H$300,'Ergebnis (detailliert)'!$A$17:$A$300,'Ergebnis (aggregiert)'!$A283,'Ergebnis (detailliert)'!$B$17:$B$300,'Ergebnis (aggregiert)'!$C283))</f>
        <v/>
      </c>
      <c r="F283" s="119" t="str">
        <f>IF($A283="","",SUMIFS('Ergebnis (detailliert)'!$I$17:$I$300,'Ergebnis (detailliert)'!$A$17:$A$300,'Ergebnis (aggregiert)'!$A283,'Ergebnis (detailliert)'!$B$17:$B$300,'Ergebnis (aggregiert)'!$C283))</f>
        <v/>
      </c>
      <c r="G283" s="118" t="str">
        <f>IF($A283="","",SUMIFS('Ergebnis (detailliert)'!$M$17:$M$1001,'Ergebnis (detailliert)'!$A$17:$A$1001,'Ergebnis (aggregiert)'!$A283,'Ergebnis (detailliert)'!$B$17:$B$1001,'Ergebnis (aggregiert)'!$C283))</f>
        <v/>
      </c>
      <c r="H283" s="120" t="str">
        <f>IF($A283="","",SUMIFS('Ergebnis (detailliert)'!$P$17:$P$1001,'Ergebnis (detailliert)'!$A$17:$A$1001,'Ergebnis (aggregiert)'!$A283,'Ergebnis (detailliert)'!$B$17:$B$1001,'Ergebnis (aggregiert)'!$C283))</f>
        <v/>
      </c>
      <c r="I283" s="121" t="str">
        <f>IF($A283="","",SUMIFS('Ergebnis (detailliert)'!$S$17:$S$1001,'Ergebnis (detailliert)'!$A$17:$A$1001,'Ergebnis (aggregiert)'!$A283,'Ergebnis (detailliert)'!$B$17:$B$1001,'Ergebnis (aggregiert)'!$C283))</f>
        <v/>
      </c>
      <c r="J283" s="96" t="str">
        <f>IFERROR(IF(ISBLANK(A283),"",IF(COUNTIF('Beladung des Speichers'!$A$17:$A$300,'Ergebnis (aggregiert)'!A283)=0,"Fehler: Reiter 'Beladung des Speichers' wurde für diesen Speicher nicht ausgefüllt",IF(COUNTIF('Entladung des Speichers'!$A$17:$A$300,'Ergebnis (aggregiert)'!A283)=0,"Fehler: Reiter 'Entladung des Speichers' wurde für diesen Speicher nicht ausgefüllt",IF(COUNTIF(Füllstände!$A$17:$A$300,'Ergebnis (aggregiert)'!A283)=0,"Fehler: Reiter 'Füllstände' wurde für diesen Speicher nicht ausgefüllt","")))),"Fehler: nicht alle Datenblätter für diesen Speicher wurden vollständig befüllt")</f>
        <v/>
      </c>
    </row>
    <row r="284" spans="1:10" x14ac:dyDescent="0.2">
      <c r="A284" s="116" t="str">
        <f>IF(Stammdaten!A284="","",Stammdaten!A284)</f>
        <v/>
      </c>
      <c r="B284" s="116" t="str">
        <f>IF(A284="","",VLOOKUP(A284,Stammdaten!A284:H567,6,FALSE))</f>
        <v/>
      </c>
      <c r="C284" s="117" t="str">
        <f>IF(A284="","","Beladung aus dem Netz der "&amp;Stammdaten!$F$3)</f>
        <v/>
      </c>
      <c r="D284" s="117" t="str">
        <f t="shared" si="6"/>
        <v/>
      </c>
      <c r="E284" s="118" t="str">
        <f>IF(A284="","",SUMIFS('Ergebnis (detailliert)'!$H$17:$H$300,'Ergebnis (detailliert)'!$A$17:$A$300,'Ergebnis (aggregiert)'!$A284,'Ergebnis (detailliert)'!$B$17:$B$300,'Ergebnis (aggregiert)'!$C284))</f>
        <v/>
      </c>
      <c r="F284" s="119" t="str">
        <f>IF($A284="","",SUMIFS('Ergebnis (detailliert)'!$I$17:$I$300,'Ergebnis (detailliert)'!$A$17:$A$300,'Ergebnis (aggregiert)'!$A284,'Ergebnis (detailliert)'!$B$17:$B$300,'Ergebnis (aggregiert)'!$C284))</f>
        <v/>
      </c>
      <c r="G284" s="118" t="str">
        <f>IF($A284="","",SUMIFS('Ergebnis (detailliert)'!$M$17:$M$1001,'Ergebnis (detailliert)'!$A$17:$A$1001,'Ergebnis (aggregiert)'!$A284,'Ergebnis (detailliert)'!$B$17:$B$1001,'Ergebnis (aggregiert)'!$C284))</f>
        <v/>
      </c>
      <c r="H284" s="120" t="str">
        <f>IF($A284="","",SUMIFS('Ergebnis (detailliert)'!$P$17:$P$1001,'Ergebnis (detailliert)'!$A$17:$A$1001,'Ergebnis (aggregiert)'!$A284,'Ergebnis (detailliert)'!$B$17:$B$1001,'Ergebnis (aggregiert)'!$C284))</f>
        <v/>
      </c>
      <c r="I284" s="121" t="str">
        <f>IF($A284="","",SUMIFS('Ergebnis (detailliert)'!$S$17:$S$1001,'Ergebnis (detailliert)'!$A$17:$A$1001,'Ergebnis (aggregiert)'!$A284,'Ergebnis (detailliert)'!$B$17:$B$1001,'Ergebnis (aggregiert)'!$C284))</f>
        <v/>
      </c>
      <c r="J284" s="96" t="str">
        <f>IFERROR(IF(ISBLANK(A284),"",IF(COUNTIF('Beladung des Speichers'!$A$17:$A$300,'Ergebnis (aggregiert)'!A284)=0,"Fehler: Reiter 'Beladung des Speichers' wurde für diesen Speicher nicht ausgefüllt",IF(COUNTIF('Entladung des Speichers'!$A$17:$A$300,'Ergebnis (aggregiert)'!A284)=0,"Fehler: Reiter 'Entladung des Speichers' wurde für diesen Speicher nicht ausgefüllt",IF(COUNTIF(Füllstände!$A$17:$A$300,'Ergebnis (aggregiert)'!A284)=0,"Fehler: Reiter 'Füllstände' wurde für diesen Speicher nicht ausgefüllt","")))),"Fehler: nicht alle Datenblätter für diesen Speicher wurden vollständig befüllt")</f>
        <v/>
      </c>
    </row>
    <row r="285" spans="1:10" x14ac:dyDescent="0.2">
      <c r="A285" s="116" t="str">
        <f>IF(Stammdaten!A285="","",Stammdaten!A285)</f>
        <v/>
      </c>
      <c r="B285" s="116" t="str">
        <f>IF(A285="","",VLOOKUP(A285,Stammdaten!A285:H568,6,FALSE))</f>
        <v/>
      </c>
      <c r="C285" s="117" t="str">
        <f>IF(A285="","","Beladung aus dem Netz der "&amp;Stammdaten!$F$3)</f>
        <v/>
      </c>
      <c r="D285" s="117" t="str">
        <f t="shared" si="6"/>
        <v/>
      </c>
      <c r="E285" s="118" t="str">
        <f>IF(A285="","",SUMIFS('Ergebnis (detailliert)'!$H$17:$H$300,'Ergebnis (detailliert)'!$A$17:$A$300,'Ergebnis (aggregiert)'!$A285,'Ergebnis (detailliert)'!$B$17:$B$300,'Ergebnis (aggregiert)'!$C285))</f>
        <v/>
      </c>
      <c r="F285" s="119" t="str">
        <f>IF($A285="","",SUMIFS('Ergebnis (detailliert)'!$I$17:$I$300,'Ergebnis (detailliert)'!$A$17:$A$300,'Ergebnis (aggregiert)'!$A285,'Ergebnis (detailliert)'!$B$17:$B$300,'Ergebnis (aggregiert)'!$C285))</f>
        <v/>
      </c>
      <c r="G285" s="118" t="str">
        <f>IF($A285="","",SUMIFS('Ergebnis (detailliert)'!$M$17:$M$1001,'Ergebnis (detailliert)'!$A$17:$A$1001,'Ergebnis (aggregiert)'!$A285,'Ergebnis (detailliert)'!$B$17:$B$1001,'Ergebnis (aggregiert)'!$C285))</f>
        <v/>
      </c>
      <c r="H285" s="120" t="str">
        <f>IF($A285="","",SUMIFS('Ergebnis (detailliert)'!$P$17:$P$1001,'Ergebnis (detailliert)'!$A$17:$A$1001,'Ergebnis (aggregiert)'!$A285,'Ergebnis (detailliert)'!$B$17:$B$1001,'Ergebnis (aggregiert)'!$C285))</f>
        <v/>
      </c>
      <c r="I285" s="121" t="str">
        <f>IF($A285="","",SUMIFS('Ergebnis (detailliert)'!$S$17:$S$1001,'Ergebnis (detailliert)'!$A$17:$A$1001,'Ergebnis (aggregiert)'!$A285,'Ergebnis (detailliert)'!$B$17:$B$1001,'Ergebnis (aggregiert)'!$C285))</f>
        <v/>
      </c>
      <c r="J285" s="96" t="str">
        <f>IFERROR(IF(ISBLANK(A285),"",IF(COUNTIF('Beladung des Speichers'!$A$17:$A$300,'Ergebnis (aggregiert)'!A285)=0,"Fehler: Reiter 'Beladung des Speichers' wurde für diesen Speicher nicht ausgefüllt",IF(COUNTIF('Entladung des Speichers'!$A$17:$A$300,'Ergebnis (aggregiert)'!A285)=0,"Fehler: Reiter 'Entladung des Speichers' wurde für diesen Speicher nicht ausgefüllt",IF(COUNTIF(Füllstände!$A$17:$A$300,'Ergebnis (aggregiert)'!A285)=0,"Fehler: Reiter 'Füllstände' wurde für diesen Speicher nicht ausgefüllt","")))),"Fehler: nicht alle Datenblätter für diesen Speicher wurden vollständig befüllt")</f>
        <v/>
      </c>
    </row>
    <row r="286" spans="1:10" x14ac:dyDescent="0.2">
      <c r="A286" s="116" t="str">
        <f>IF(Stammdaten!A286="","",Stammdaten!A286)</f>
        <v/>
      </c>
      <c r="B286" s="116" t="str">
        <f>IF(A286="","",VLOOKUP(A286,Stammdaten!A286:H569,6,FALSE))</f>
        <v/>
      </c>
      <c r="C286" s="117" t="str">
        <f>IF(A286="","","Beladung aus dem Netz der "&amp;Stammdaten!$F$3)</f>
        <v/>
      </c>
      <c r="D286" s="117" t="str">
        <f t="shared" si="6"/>
        <v/>
      </c>
      <c r="E286" s="118" t="str">
        <f>IF(A286="","",SUMIFS('Ergebnis (detailliert)'!$H$17:$H$300,'Ergebnis (detailliert)'!$A$17:$A$300,'Ergebnis (aggregiert)'!$A286,'Ergebnis (detailliert)'!$B$17:$B$300,'Ergebnis (aggregiert)'!$C286))</f>
        <v/>
      </c>
      <c r="F286" s="119" t="str">
        <f>IF($A286="","",SUMIFS('Ergebnis (detailliert)'!$I$17:$I$300,'Ergebnis (detailliert)'!$A$17:$A$300,'Ergebnis (aggregiert)'!$A286,'Ergebnis (detailliert)'!$B$17:$B$300,'Ergebnis (aggregiert)'!$C286))</f>
        <v/>
      </c>
      <c r="G286" s="118" t="str">
        <f>IF($A286="","",SUMIFS('Ergebnis (detailliert)'!$M$17:$M$1001,'Ergebnis (detailliert)'!$A$17:$A$1001,'Ergebnis (aggregiert)'!$A286,'Ergebnis (detailliert)'!$B$17:$B$1001,'Ergebnis (aggregiert)'!$C286))</f>
        <v/>
      </c>
      <c r="H286" s="120" t="str">
        <f>IF($A286="","",SUMIFS('Ergebnis (detailliert)'!$P$17:$P$1001,'Ergebnis (detailliert)'!$A$17:$A$1001,'Ergebnis (aggregiert)'!$A286,'Ergebnis (detailliert)'!$B$17:$B$1001,'Ergebnis (aggregiert)'!$C286))</f>
        <v/>
      </c>
      <c r="I286" s="121" t="str">
        <f>IF($A286="","",SUMIFS('Ergebnis (detailliert)'!$S$17:$S$1001,'Ergebnis (detailliert)'!$A$17:$A$1001,'Ergebnis (aggregiert)'!$A286,'Ergebnis (detailliert)'!$B$17:$B$1001,'Ergebnis (aggregiert)'!$C286))</f>
        <v/>
      </c>
      <c r="J286" s="96" t="str">
        <f>IFERROR(IF(ISBLANK(A286),"",IF(COUNTIF('Beladung des Speichers'!$A$17:$A$300,'Ergebnis (aggregiert)'!A286)=0,"Fehler: Reiter 'Beladung des Speichers' wurde für diesen Speicher nicht ausgefüllt",IF(COUNTIF('Entladung des Speichers'!$A$17:$A$300,'Ergebnis (aggregiert)'!A286)=0,"Fehler: Reiter 'Entladung des Speichers' wurde für diesen Speicher nicht ausgefüllt",IF(COUNTIF(Füllstände!$A$17:$A$300,'Ergebnis (aggregiert)'!A286)=0,"Fehler: Reiter 'Füllstände' wurde für diesen Speicher nicht ausgefüllt","")))),"Fehler: nicht alle Datenblätter für diesen Speicher wurden vollständig befüllt")</f>
        <v/>
      </c>
    </row>
    <row r="287" spans="1:10" x14ac:dyDescent="0.2">
      <c r="A287" s="116" t="str">
        <f>IF(Stammdaten!A287="","",Stammdaten!A287)</f>
        <v/>
      </c>
      <c r="B287" s="116" t="str">
        <f>IF(A287="","",VLOOKUP(A287,Stammdaten!A287:H570,6,FALSE))</f>
        <v/>
      </c>
      <c r="C287" s="117" t="str">
        <f>IF(A287="","","Beladung aus dem Netz der "&amp;Stammdaten!$F$3)</f>
        <v/>
      </c>
      <c r="D287" s="117" t="str">
        <f t="shared" si="6"/>
        <v/>
      </c>
      <c r="E287" s="118" t="str">
        <f>IF(A287="","",SUMIFS('Ergebnis (detailliert)'!$H$17:$H$300,'Ergebnis (detailliert)'!$A$17:$A$300,'Ergebnis (aggregiert)'!$A287,'Ergebnis (detailliert)'!$B$17:$B$300,'Ergebnis (aggregiert)'!$C287))</f>
        <v/>
      </c>
      <c r="F287" s="119" t="str">
        <f>IF($A287="","",SUMIFS('Ergebnis (detailliert)'!$I$17:$I$300,'Ergebnis (detailliert)'!$A$17:$A$300,'Ergebnis (aggregiert)'!$A287,'Ergebnis (detailliert)'!$B$17:$B$300,'Ergebnis (aggregiert)'!$C287))</f>
        <v/>
      </c>
      <c r="G287" s="118" t="str">
        <f>IF($A287="","",SUMIFS('Ergebnis (detailliert)'!$M$17:$M$1001,'Ergebnis (detailliert)'!$A$17:$A$1001,'Ergebnis (aggregiert)'!$A287,'Ergebnis (detailliert)'!$B$17:$B$1001,'Ergebnis (aggregiert)'!$C287))</f>
        <v/>
      </c>
      <c r="H287" s="120" t="str">
        <f>IF($A287="","",SUMIFS('Ergebnis (detailliert)'!$P$17:$P$1001,'Ergebnis (detailliert)'!$A$17:$A$1001,'Ergebnis (aggregiert)'!$A287,'Ergebnis (detailliert)'!$B$17:$B$1001,'Ergebnis (aggregiert)'!$C287))</f>
        <v/>
      </c>
      <c r="I287" s="121" t="str">
        <f>IF($A287="","",SUMIFS('Ergebnis (detailliert)'!$S$17:$S$1001,'Ergebnis (detailliert)'!$A$17:$A$1001,'Ergebnis (aggregiert)'!$A287,'Ergebnis (detailliert)'!$B$17:$B$1001,'Ergebnis (aggregiert)'!$C287))</f>
        <v/>
      </c>
      <c r="J287" s="96" t="str">
        <f>IFERROR(IF(ISBLANK(A287),"",IF(COUNTIF('Beladung des Speichers'!$A$17:$A$300,'Ergebnis (aggregiert)'!A287)=0,"Fehler: Reiter 'Beladung des Speichers' wurde für diesen Speicher nicht ausgefüllt",IF(COUNTIF('Entladung des Speichers'!$A$17:$A$300,'Ergebnis (aggregiert)'!A287)=0,"Fehler: Reiter 'Entladung des Speichers' wurde für diesen Speicher nicht ausgefüllt",IF(COUNTIF(Füllstände!$A$17:$A$300,'Ergebnis (aggregiert)'!A287)=0,"Fehler: Reiter 'Füllstände' wurde für diesen Speicher nicht ausgefüllt","")))),"Fehler: nicht alle Datenblätter für diesen Speicher wurden vollständig befüllt")</f>
        <v/>
      </c>
    </row>
    <row r="288" spans="1:10" x14ac:dyDescent="0.2">
      <c r="A288" s="116" t="str">
        <f>IF(Stammdaten!A288="","",Stammdaten!A288)</f>
        <v/>
      </c>
      <c r="B288" s="116" t="str">
        <f>IF(A288="","",VLOOKUP(A288,Stammdaten!A288:H571,6,FALSE))</f>
        <v/>
      </c>
      <c r="C288" s="117" t="str">
        <f>IF(A288="","","Beladung aus dem Netz der "&amp;Stammdaten!$F$3)</f>
        <v/>
      </c>
      <c r="D288" s="117" t="str">
        <f t="shared" si="6"/>
        <v/>
      </c>
      <c r="E288" s="118" t="str">
        <f>IF(A288="","",SUMIFS('Ergebnis (detailliert)'!$H$17:$H$300,'Ergebnis (detailliert)'!$A$17:$A$300,'Ergebnis (aggregiert)'!$A288,'Ergebnis (detailliert)'!$B$17:$B$300,'Ergebnis (aggregiert)'!$C288))</f>
        <v/>
      </c>
      <c r="F288" s="119" t="str">
        <f>IF($A288="","",SUMIFS('Ergebnis (detailliert)'!$I$17:$I$300,'Ergebnis (detailliert)'!$A$17:$A$300,'Ergebnis (aggregiert)'!$A288,'Ergebnis (detailliert)'!$B$17:$B$300,'Ergebnis (aggregiert)'!$C288))</f>
        <v/>
      </c>
      <c r="G288" s="118" t="str">
        <f>IF($A288="","",SUMIFS('Ergebnis (detailliert)'!$M$17:$M$1001,'Ergebnis (detailliert)'!$A$17:$A$1001,'Ergebnis (aggregiert)'!$A288,'Ergebnis (detailliert)'!$B$17:$B$1001,'Ergebnis (aggregiert)'!$C288))</f>
        <v/>
      </c>
      <c r="H288" s="120" t="str">
        <f>IF($A288="","",SUMIFS('Ergebnis (detailliert)'!$P$17:$P$1001,'Ergebnis (detailliert)'!$A$17:$A$1001,'Ergebnis (aggregiert)'!$A288,'Ergebnis (detailliert)'!$B$17:$B$1001,'Ergebnis (aggregiert)'!$C288))</f>
        <v/>
      </c>
      <c r="I288" s="121" t="str">
        <f>IF($A288="","",SUMIFS('Ergebnis (detailliert)'!$S$17:$S$1001,'Ergebnis (detailliert)'!$A$17:$A$1001,'Ergebnis (aggregiert)'!$A288,'Ergebnis (detailliert)'!$B$17:$B$1001,'Ergebnis (aggregiert)'!$C288))</f>
        <v/>
      </c>
      <c r="J288" s="96" t="str">
        <f>IFERROR(IF(ISBLANK(A288),"",IF(COUNTIF('Beladung des Speichers'!$A$17:$A$300,'Ergebnis (aggregiert)'!A288)=0,"Fehler: Reiter 'Beladung des Speichers' wurde für diesen Speicher nicht ausgefüllt",IF(COUNTIF('Entladung des Speichers'!$A$17:$A$300,'Ergebnis (aggregiert)'!A288)=0,"Fehler: Reiter 'Entladung des Speichers' wurde für diesen Speicher nicht ausgefüllt",IF(COUNTIF(Füllstände!$A$17:$A$300,'Ergebnis (aggregiert)'!A288)=0,"Fehler: Reiter 'Füllstände' wurde für diesen Speicher nicht ausgefüllt","")))),"Fehler: nicht alle Datenblätter für diesen Speicher wurden vollständig befüllt")</f>
        <v/>
      </c>
    </row>
    <row r="289" spans="1:10" x14ac:dyDescent="0.2">
      <c r="A289" s="116" t="str">
        <f>IF(Stammdaten!A289="","",Stammdaten!A289)</f>
        <v/>
      </c>
      <c r="B289" s="116" t="str">
        <f>IF(A289="","",VLOOKUP(A289,Stammdaten!A289:H572,6,FALSE))</f>
        <v/>
      </c>
      <c r="C289" s="117" t="str">
        <f>IF(A289="","","Beladung aus dem Netz der "&amp;Stammdaten!$F$3)</f>
        <v/>
      </c>
      <c r="D289" s="117" t="str">
        <f t="shared" si="6"/>
        <v/>
      </c>
      <c r="E289" s="118" t="str">
        <f>IF(A289="","",SUMIFS('Ergebnis (detailliert)'!$H$17:$H$300,'Ergebnis (detailliert)'!$A$17:$A$300,'Ergebnis (aggregiert)'!$A289,'Ergebnis (detailliert)'!$B$17:$B$300,'Ergebnis (aggregiert)'!$C289))</f>
        <v/>
      </c>
      <c r="F289" s="119" t="str">
        <f>IF($A289="","",SUMIFS('Ergebnis (detailliert)'!$I$17:$I$300,'Ergebnis (detailliert)'!$A$17:$A$300,'Ergebnis (aggregiert)'!$A289,'Ergebnis (detailliert)'!$B$17:$B$300,'Ergebnis (aggregiert)'!$C289))</f>
        <v/>
      </c>
      <c r="G289" s="118" t="str">
        <f>IF($A289="","",SUMIFS('Ergebnis (detailliert)'!$M$17:$M$1001,'Ergebnis (detailliert)'!$A$17:$A$1001,'Ergebnis (aggregiert)'!$A289,'Ergebnis (detailliert)'!$B$17:$B$1001,'Ergebnis (aggregiert)'!$C289))</f>
        <v/>
      </c>
      <c r="H289" s="120" t="str">
        <f>IF($A289="","",SUMIFS('Ergebnis (detailliert)'!$P$17:$P$1001,'Ergebnis (detailliert)'!$A$17:$A$1001,'Ergebnis (aggregiert)'!$A289,'Ergebnis (detailliert)'!$B$17:$B$1001,'Ergebnis (aggregiert)'!$C289))</f>
        <v/>
      </c>
      <c r="I289" s="121" t="str">
        <f>IF($A289="","",SUMIFS('Ergebnis (detailliert)'!$S$17:$S$1001,'Ergebnis (detailliert)'!$A$17:$A$1001,'Ergebnis (aggregiert)'!$A289,'Ergebnis (detailliert)'!$B$17:$B$1001,'Ergebnis (aggregiert)'!$C289))</f>
        <v/>
      </c>
      <c r="J289" s="96" t="str">
        <f>IFERROR(IF(ISBLANK(A289),"",IF(COUNTIF('Beladung des Speichers'!$A$17:$A$300,'Ergebnis (aggregiert)'!A289)=0,"Fehler: Reiter 'Beladung des Speichers' wurde für diesen Speicher nicht ausgefüllt",IF(COUNTIF('Entladung des Speichers'!$A$17:$A$300,'Ergebnis (aggregiert)'!A289)=0,"Fehler: Reiter 'Entladung des Speichers' wurde für diesen Speicher nicht ausgefüllt",IF(COUNTIF(Füllstände!$A$17:$A$300,'Ergebnis (aggregiert)'!A289)=0,"Fehler: Reiter 'Füllstände' wurde für diesen Speicher nicht ausgefüllt","")))),"Fehler: nicht alle Datenblätter für diesen Speicher wurden vollständig befüllt")</f>
        <v/>
      </c>
    </row>
    <row r="290" spans="1:10" x14ac:dyDescent="0.2">
      <c r="A290" s="116" t="str">
        <f>IF(Stammdaten!A290="","",Stammdaten!A290)</f>
        <v/>
      </c>
      <c r="B290" s="116" t="str">
        <f>IF(A290="","",VLOOKUP(A290,Stammdaten!A290:H573,6,FALSE))</f>
        <v/>
      </c>
      <c r="C290" s="117" t="str">
        <f>IF(A290="","","Beladung aus dem Netz der "&amp;Stammdaten!$F$3)</f>
        <v/>
      </c>
      <c r="D290" s="117" t="str">
        <f t="shared" si="6"/>
        <v/>
      </c>
      <c r="E290" s="118" t="str">
        <f>IF(A290="","",SUMIFS('Ergebnis (detailliert)'!$H$17:$H$300,'Ergebnis (detailliert)'!$A$17:$A$300,'Ergebnis (aggregiert)'!$A290,'Ergebnis (detailliert)'!$B$17:$B$300,'Ergebnis (aggregiert)'!$C290))</f>
        <v/>
      </c>
      <c r="F290" s="119" t="str">
        <f>IF($A290="","",SUMIFS('Ergebnis (detailliert)'!$I$17:$I$300,'Ergebnis (detailliert)'!$A$17:$A$300,'Ergebnis (aggregiert)'!$A290,'Ergebnis (detailliert)'!$B$17:$B$300,'Ergebnis (aggregiert)'!$C290))</f>
        <v/>
      </c>
      <c r="G290" s="118" t="str">
        <f>IF($A290="","",SUMIFS('Ergebnis (detailliert)'!$M$17:$M$1001,'Ergebnis (detailliert)'!$A$17:$A$1001,'Ergebnis (aggregiert)'!$A290,'Ergebnis (detailliert)'!$B$17:$B$1001,'Ergebnis (aggregiert)'!$C290))</f>
        <v/>
      </c>
      <c r="H290" s="120" t="str">
        <f>IF($A290="","",SUMIFS('Ergebnis (detailliert)'!$P$17:$P$1001,'Ergebnis (detailliert)'!$A$17:$A$1001,'Ergebnis (aggregiert)'!$A290,'Ergebnis (detailliert)'!$B$17:$B$1001,'Ergebnis (aggregiert)'!$C290))</f>
        <v/>
      </c>
      <c r="I290" s="121" t="str">
        <f>IF($A290="","",SUMIFS('Ergebnis (detailliert)'!$S$17:$S$1001,'Ergebnis (detailliert)'!$A$17:$A$1001,'Ergebnis (aggregiert)'!$A290,'Ergebnis (detailliert)'!$B$17:$B$1001,'Ergebnis (aggregiert)'!$C290))</f>
        <v/>
      </c>
      <c r="J290" s="96" t="str">
        <f>IFERROR(IF(ISBLANK(A290),"",IF(COUNTIF('Beladung des Speichers'!$A$17:$A$300,'Ergebnis (aggregiert)'!A290)=0,"Fehler: Reiter 'Beladung des Speichers' wurde für diesen Speicher nicht ausgefüllt",IF(COUNTIF('Entladung des Speichers'!$A$17:$A$300,'Ergebnis (aggregiert)'!A290)=0,"Fehler: Reiter 'Entladung des Speichers' wurde für diesen Speicher nicht ausgefüllt",IF(COUNTIF(Füllstände!$A$17:$A$300,'Ergebnis (aggregiert)'!A290)=0,"Fehler: Reiter 'Füllstände' wurde für diesen Speicher nicht ausgefüllt","")))),"Fehler: nicht alle Datenblätter für diesen Speicher wurden vollständig befüllt")</f>
        <v/>
      </c>
    </row>
    <row r="291" spans="1:10" x14ac:dyDescent="0.2">
      <c r="A291" s="116" t="str">
        <f>IF(Stammdaten!A291="","",Stammdaten!A291)</f>
        <v/>
      </c>
      <c r="B291" s="116" t="str">
        <f>IF(A291="","",VLOOKUP(A291,Stammdaten!A291:H574,6,FALSE))</f>
        <v/>
      </c>
      <c r="C291" s="117" t="str">
        <f>IF(A291="","","Beladung aus dem Netz der "&amp;Stammdaten!$F$3)</f>
        <v/>
      </c>
      <c r="D291" s="117" t="str">
        <f t="shared" si="6"/>
        <v/>
      </c>
      <c r="E291" s="118" t="str">
        <f>IF(A291="","",SUMIFS('Ergebnis (detailliert)'!$H$17:$H$300,'Ergebnis (detailliert)'!$A$17:$A$300,'Ergebnis (aggregiert)'!$A291,'Ergebnis (detailliert)'!$B$17:$B$300,'Ergebnis (aggregiert)'!$C291))</f>
        <v/>
      </c>
      <c r="F291" s="119" t="str">
        <f>IF($A291="","",SUMIFS('Ergebnis (detailliert)'!$I$17:$I$300,'Ergebnis (detailliert)'!$A$17:$A$300,'Ergebnis (aggregiert)'!$A291,'Ergebnis (detailliert)'!$B$17:$B$300,'Ergebnis (aggregiert)'!$C291))</f>
        <v/>
      </c>
      <c r="G291" s="118" t="str">
        <f>IF($A291="","",SUMIFS('Ergebnis (detailliert)'!$M$17:$M$1001,'Ergebnis (detailliert)'!$A$17:$A$1001,'Ergebnis (aggregiert)'!$A291,'Ergebnis (detailliert)'!$B$17:$B$1001,'Ergebnis (aggregiert)'!$C291))</f>
        <v/>
      </c>
      <c r="H291" s="120" t="str">
        <f>IF($A291="","",SUMIFS('Ergebnis (detailliert)'!$P$17:$P$1001,'Ergebnis (detailliert)'!$A$17:$A$1001,'Ergebnis (aggregiert)'!$A291,'Ergebnis (detailliert)'!$B$17:$B$1001,'Ergebnis (aggregiert)'!$C291))</f>
        <v/>
      </c>
      <c r="I291" s="121" t="str">
        <f>IF($A291="","",SUMIFS('Ergebnis (detailliert)'!$S$17:$S$1001,'Ergebnis (detailliert)'!$A$17:$A$1001,'Ergebnis (aggregiert)'!$A291,'Ergebnis (detailliert)'!$B$17:$B$1001,'Ergebnis (aggregiert)'!$C291))</f>
        <v/>
      </c>
      <c r="J291" s="96" t="str">
        <f>IFERROR(IF(ISBLANK(A291),"",IF(COUNTIF('Beladung des Speichers'!$A$17:$A$300,'Ergebnis (aggregiert)'!A291)=0,"Fehler: Reiter 'Beladung des Speichers' wurde für diesen Speicher nicht ausgefüllt",IF(COUNTIF('Entladung des Speichers'!$A$17:$A$300,'Ergebnis (aggregiert)'!A291)=0,"Fehler: Reiter 'Entladung des Speichers' wurde für diesen Speicher nicht ausgefüllt",IF(COUNTIF(Füllstände!$A$17:$A$300,'Ergebnis (aggregiert)'!A291)=0,"Fehler: Reiter 'Füllstände' wurde für diesen Speicher nicht ausgefüllt","")))),"Fehler: nicht alle Datenblätter für diesen Speicher wurden vollständig befüllt")</f>
        <v/>
      </c>
    </row>
    <row r="292" spans="1:10" x14ac:dyDescent="0.2">
      <c r="A292" s="116" t="str">
        <f>IF(Stammdaten!A292="","",Stammdaten!A292)</f>
        <v/>
      </c>
      <c r="B292" s="116" t="str">
        <f>IF(A292="","",VLOOKUP(A292,Stammdaten!A292:H575,6,FALSE))</f>
        <v/>
      </c>
      <c r="C292" s="117" t="str">
        <f>IF(A292="","","Beladung aus dem Netz der "&amp;Stammdaten!$F$3)</f>
        <v/>
      </c>
      <c r="D292" s="117" t="str">
        <f t="shared" si="6"/>
        <v/>
      </c>
      <c r="E292" s="118" t="str">
        <f>IF(A292="","",SUMIFS('Ergebnis (detailliert)'!$H$17:$H$300,'Ergebnis (detailliert)'!$A$17:$A$300,'Ergebnis (aggregiert)'!$A292,'Ergebnis (detailliert)'!$B$17:$B$300,'Ergebnis (aggregiert)'!$C292))</f>
        <v/>
      </c>
      <c r="F292" s="119" t="str">
        <f>IF($A292="","",SUMIFS('Ergebnis (detailliert)'!$I$17:$I$300,'Ergebnis (detailliert)'!$A$17:$A$300,'Ergebnis (aggregiert)'!$A292,'Ergebnis (detailliert)'!$B$17:$B$300,'Ergebnis (aggregiert)'!$C292))</f>
        <v/>
      </c>
      <c r="G292" s="118" t="str">
        <f>IF($A292="","",SUMIFS('Ergebnis (detailliert)'!$M$17:$M$1001,'Ergebnis (detailliert)'!$A$17:$A$1001,'Ergebnis (aggregiert)'!$A292,'Ergebnis (detailliert)'!$B$17:$B$1001,'Ergebnis (aggregiert)'!$C292))</f>
        <v/>
      </c>
      <c r="H292" s="120" t="str">
        <f>IF($A292="","",SUMIFS('Ergebnis (detailliert)'!$P$17:$P$1001,'Ergebnis (detailliert)'!$A$17:$A$1001,'Ergebnis (aggregiert)'!$A292,'Ergebnis (detailliert)'!$B$17:$B$1001,'Ergebnis (aggregiert)'!$C292))</f>
        <v/>
      </c>
      <c r="I292" s="121" t="str">
        <f>IF($A292="","",SUMIFS('Ergebnis (detailliert)'!$S$17:$S$1001,'Ergebnis (detailliert)'!$A$17:$A$1001,'Ergebnis (aggregiert)'!$A292,'Ergebnis (detailliert)'!$B$17:$B$1001,'Ergebnis (aggregiert)'!$C292))</f>
        <v/>
      </c>
      <c r="J292" s="96" t="str">
        <f>IFERROR(IF(ISBLANK(A292),"",IF(COUNTIF('Beladung des Speichers'!$A$17:$A$300,'Ergebnis (aggregiert)'!A292)=0,"Fehler: Reiter 'Beladung des Speichers' wurde für diesen Speicher nicht ausgefüllt",IF(COUNTIF('Entladung des Speichers'!$A$17:$A$300,'Ergebnis (aggregiert)'!A292)=0,"Fehler: Reiter 'Entladung des Speichers' wurde für diesen Speicher nicht ausgefüllt",IF(COUNTIF(Füllstände!$A$17:$A$300,'Ergebnis (aggregiert)'!A292)=0,"Fehler: Reiter 'Füllstände' wurde für diesen Speicher nicht ausgefüllt","")))),"Fehler: nicht alle Datenblätter für diesen Speicher wurden vollständig befüllt")</f>
        <v/>
      </c>
    </row>
    <row r="293" spans="1:10" x14ac:dyDescent="0.2">
      <c r="A293" s="116" t="str">
        <f>IF(Stammdaten!A293="","",Stammdaten!A293)</f>
        <v/>
      </c>
      <c r="B293" s="116" t="str">
        <f>IF(A293="","",VLOOKUP(A293,Stammdaten!A293:H576,6,FALSE))</f>
        <v/>
      </c>
      <c r="C293" s="117" t="str">
        <f>IF(A293="","","Beladung aus dem Netz der "&amp;Stammdaten!$F$3)</f>
        <v/>
      </c>
      <c r="D293" s="117" t="str">
        <f t="shared" si="6"/>
        <v/>
      </c>
      <c r="E293" s="118" t="str">
        <f>IF(A293="","",SUMIFS('Ergebnis (detailliert)'!$H$17:$H$300,'Ergebnis (detailliert)'!$A$17:$A$300,'Ergebnis (aggregiert)'!$A293,'Ergebnis (detailliert)'!$B$17:$B$300,'Ergebnis (aggregiert)'!$C293))</f>
        <v/>
      </c>
      <c r="F293" s="119" t="str">
        <f>IF($A293="","",SUMIFS('Ergebnis (detailliert)'!$I$17:$I$300,'Ergebnis (detailliert)'!$A$17:$A$300,'Ergebnis (aggregiert)'!$A293,'Ergebnis (detailliert)'!$B$17:$B$300,'Ergebnis (aggregiert)'!$C293))</f>
        <v/>
      </c>
      <c r="G293" s="118" t="str">
        <f>IF($A293="","",SUMIFS('Ergebnis (detailliert)'!$M$17:$M$1001,'Ergebnis (detailliert)'!$A$17:$A$1001,'Ergebnis (aggregiert)'!$A293,'Ergebnis (detailliert)'!$B$17:$B$1001,'Ergebnis (aggregiert)'!$C293))</f>
        <v/>
      </c>
      <c r="H293" s="120" t="str">
        <f>IF($A293="","",SUMIFS('Ergebnis (detailliert)'!$P$17:$P$1001,'Ergebnis (detailliert)'!$A$17:$A$1001,'Ergebnis (aggregiert)'!$A293,'Ergebnis (detailliert)'!$B$17:$B$1001,'Ergebnis (aggregiert)'!$C293))</f>
        <v/>
      </c>
      <c r="I293" s="121" t="str">
        <f>IF($A293="","",SUMIFS('Ergebnis (detailliert)'!$S$17:$S$1001,'Ergebnis (detailliert)'!$A$17:$A$1001,'Ergebnis (aggregiert)'!$A293,'Ergebnis (detailliert)'!$B$17:$B$1001,'Ergebnis (aggregiert)'!$C293))</f>
        <v/>
      </c>
      <c r="J293" s="96" t="str">
        <f>IFERROR(IF(ISBLANK(A293),"",IF(COUNTIF('Beladung des Speichers'!$A$17:$A$300,'Ergebnis (aggregiert)'!A293)=0,"Fehler: Reiter 'Beladung des Speichers' wurde für diesen Speicher nicht ausgefüllt",IF(COUNTIF('Entladung des Speichers'!$A$17:$A$300,'Ergebnis (aggregiert)'!A293)=0,"Fehler: Reiter 'Entladung des Speichers' wurde für diesen Speicher nicht ausgefüllt",IF(COUNTIF(Füllstände!$A$17:$A$300,'Ergebnis (aggregiert)'!A293)=0,"Fehler: Reiter 'Füllstände' wurde für diesen Speicher nicht ausgefüllt","")))),"Fehler: nicht alle Datenblätter für diesen Speicher wurden vollständig befüllt")</f>
        <v/>
      </c>
    </row>
    <row r="294" spans="1:10" x14ac:dyDescent="0.2">
      <c r="A294" s="116" t="str">
        <f>IF(Stammdaten!A294="","",Stammdaten!A294)</f>
        <v/>
      </c>
      <c r="B294" s="116" t="str">
        <f>IF(A294="","",VLOOKUP(A294,Stammdaten!A294:H577,6,FALSE))</f>
        <v/>
      </c>
      <c r="C294" s="117" t="str">
        <f>IF(A294="","","Beladung aus dem Netz der "&amp;Stammdaten!$F$3)</f>
        <v/>
      </c>
      <c r="D294" s="117" t="str">
        <f t="shared" si="6"/>
        <v/>
      </c>
      <c r="E294" s="118" t="str">
        <f>IF(A294="","",SUMIFS('Ergebnis (detailliert)'!$H$17:$H$300,'Ergebnis (detailliert)'!$A$17:$A$300,'Ergebnis (aggregiert)'!$A294,'Ergebnis (detailliert)'!$B$17:$B$300,'Ergebnis (aggregiert)'!$C294))</f>
        <v/>
      </c>
      <c r="F294" s="119" t="str">
        <f>IF($A294="","",SUMIFS('Ergebnis (detailliert)'!$I$17:$I$300,'Ergebnis (detailliert)'!$A$17:$A$300,'Ergebnis (aggregiert)'!$A294,'Ergebnis (detailliert)'!$B$17:$B$300,'Ergebnis (aggregiert)'!$C294))</f>
        <v/>
      </c>
      <c r="G294" s="118" t="str">
        <f>IF($A294="","",SUMIFS('Ergebnis (detailliert)'!$M$17:$M$1001,'Ergebnis (detailliert)'!$A$17:$A$1001,'Ergebnis (aggregiert)'!$A294,'Ergebnis (detailliert)'!$B$17:$B$1001,'Ergebnis (aggregiert)'!$C294))</f>
        <v/>
      </c>
      <c r="H294" s="120" t="str">
        <f>IF($A294="","",SUMIFS('Ergebnis (detailliert)'!$P$17:$P$1001,'Ergebnis (detailliert)'!$A$17:$A$1001,'Ergebnis (aggregiert)'!$A294,'Ergebnis (detailliert)'!$B$17:$B$1001,'Ergebnis (aggregiert)'!$C294))</f>
        <v/>
      </c>
      <c r="I294" s="121" t="str">
        <f>IF($A294="","",SUMIFS('Ergebnis (detailliert)'!$S$17:$S$1001,'Ergebnis (detailliert)'!$A$17:$A$1001,'Ergebnis (aggregiert)'!$A294,'Ergebnis (detailliert)'!$B$17:$B$1001,'Ergebnis (aggregiert)'!$C294))</f>
        <v/>
      </c>
      <c r="J294" s="96" t="str">
        <f>IFERROR(IF(ISBLANK(A294),"",IF(COUNTIF('Beladung des Speichers'!$A$17:$A$300,'Ergebnis (aggregiert)'!A294)=0,"Fehler: Reiter 'Beladung des Speichers' wurde für diesen Speicher nicht ausgefüllt",IF(COUNTIF('Entladung des Speichers'!$A$17:$A$300,'Ergebnis (aggregiert)'!A294)=0,"Fehler: Reiter 'Entladung des Speichers' wurde für diesen Speicher nicht ausgefüllt",IF(COUNTIF(Füllstände!$A$17:$A$300,'Ergebnis (aggregiert)'!A294)=0,"Fehler: Reiter 'Füllstände' wurde für diesen Speicher nicht ausgefüllt","")))),"Fehler: nicht alle Datenblätter für diesen Speicher wurden vollständig befüllt")</f>
        <v/>
      </c>
    </row>
    <row r="295" spans="1:10" x14ac:dyDescent="0.2">
      <c r="A295" s="116" t="str">
        <f>IF(Stammdaten!A295="","",Stammdaten!A295)</f>
        <v/>
      </c>
      <c r="B295" s="116" t="str">
        <f>IF(A295="","",VLOOKUP(A295,Stammdaten!A295:H578,6,FALSE))</f>
        <v/>
      </c>
      <c r="C295" s="117" t="str">
        <f>IF(A295="","","Beladung aus dem Netz der "&amp;Stammdaten!$F$3)</f>
        <v/>
      </c>
      <c r="D295" s="117" t="str">
        <f t="shared" si="6"/>
        <v/>
      </c>
      <c r="E295" s="118" t="str">
        <f>IF(A295="","",SUMIFS('Ergebnis (detailliert)'!$H$17:$H$300,'Ergebnis (detailliert)'!$A$17:$A$300,'Ergebnis (aggregiert)'!$A295,'Ergebnis (detailliert)'!$B$17:$B$300,'Ergebnis (aggregiert)'!$C295))</f>
        <v/>
      </c>
      <c r="F295" s="119" t="str">
        <f>IF($A295="","",SUMIFS('Ergebnis (detailliert)'!$I$17:$I$300,'Ergebnis (detailliert)'!$A$17:$A$300,'Ergebnis (aggregiert)'!$A295,'Ergebnis (detailliert)'!$B$17:$B$300,'Ergebnis (aggregiert)'!$C295))</f>
        <v/>
      </c>
      <c r="G295" s="118" t="str">
        <f>IF($A295="","",SUMIFS('Ergebnis (detailliert)'!$M$17:$M$1001,'Ergebnis (detailliert)'!$A$17:$A$1001,'Ergebnis (aggregiert)'!$A295,'Ergebnis (detailliert)'!$B$17:$B$1001,'Ergebnis (aggregiert)'!$C295))</f>
        <v/>
      </c>
      <c r="H295" s="120" t="str">
        <f>IF($A295="","",SUMIFS('Ergebnis (detailliert)'!$P$17:$P$1001,'Ergebnis (detailliert)'!$A$17:$A$1001,'Ergebnis (aggregiert)'!$A295,'Ergebnis (detailliert)'!$B$17:$B$1001,'Ergebnis (aggregiert)'!$C295))</f>
        <v/>
      </c>
      <c r="I295" s="121" t="str">
        <f>IF($A295="","",SUMIFS('Ergebnis (detailliert)'!$S$17:$S$1001,'Ergebnis (detailliert)'!$A$17:$A$1001,'Ergebnis (aggregiert)'!$A295,'Ergebnis (detailliert)'!$B$17:$B$1001,'Ergebnis (aggregiert)'!$C295))</f>
        <v/>
      </c>
      <c r="J295" s="96" t="str">
        <f>IFERROR(IF(ISBLANK(A295),"",IF(COUNTIF('Beladung des Speichers'!$A$17:$A$300,'Ergebnis (aggregiert)'!A295)=0,"Fehler: Reiter 'Beladung des Speichers' wurde für diesen Speicher nicht ausgefüllt",IF(COUNTIF('Entladung des Speichers'!$A$17:$A$300,'Ergebnis (aggregiert)'!A295)=0,"Fehler: Reiter 'Entladung des Speichers' wurde für diesen Speicher nicht ausgefüllt",IF(COUNTIF(Füllstände!$A$17:$A$300,'Ergebnis (aggregiert)'!A295)=0,"Fehler: Reiter 'Füllstände' wurde für diesen Speicher nicht ausgefüllt","")))),"Fehler: nicht alle Datenblätter für diesen Speicher wurden vollständig befüllt")</f>
        <v/>
      </c>
    </row>
    <row r="296" spans="1:10" x14ac:dyDescent="0.2">
      <c r="A296" s="116" t="str">
        <f>IF(Stammdaten!A296="","",Stammdaten!A296)</f>
        <v/>
      </c>
      <c r="B296" s="116" t="str">
        <f>IF(A296="","",VLOOKUP(A296,Stammdaten!A296:H579,6,FALSE))</f>
        <v/>
      </c>
      <c r="C296" s="117" t="str">
        <f>IF(A296="","","Beladung aus dem Netz der "&amp;Stammdaten!$F$3)</f>
        <v/>
      </c>
      <c r="D296" s="117" t="str">
        <f t="shared" si="6"/>
        <v/>
      </c>
      <c r="E296" s="118" t="str">
        <f>IF(A296="","",SUMIFS('Ergebnis (detailliert)'!$H$17:$H$300,'Ergebnis (detailliert)'!$A$17:$A$300,'Ergebnis (aggregiert)'!$A296,'Ergebnis (detailliert)'!$B$17:$B$300,'Ergebnis (aggregiert)'!$C296))</f>
        <v/>
      </c>
      <c r="F296" s="119" t="str">
        <f>IF($A296="","",SUMIFS('Ergebnis (detailliert)'!$I$17:$I$300,'Ergebnis (detailliert)'!$A$17:$A$300,'Ergebnis (aggregiert)'!$A296,'Ergebnis (detailliert)'!$B$17:$B$300,'Ergebnis (aggregiert)'!$C296))</f>
        <v/>
      </c>
      <c r="G296" s="118" t="str">
        <f>IF($A296="","",SUMIFS('Ergebnis (detailliert)'!$M$17:$M$1001,'Ergebnis (detailliert)'!$A$17:$A$1001,'Ergebnis (aggregiert)'!$A296,'Ergebnis (detailliert)'!$B$17:$B$1001,'Ergebnis (aggregiert)'!$C296))</f>
        <v/>
      </c>
      <c r="H296" s="120" t="str">
        <f>IF($A296="","",SUMIFS('Ergebnis (detailliert)'!$P$17:$P$1001,'Ergebnis (detailliert)'!$A$17:$A$1001,'Ergebnis (aggregiert)'!$A296,'Ergebnis (detailliert)'!$B$17:$B$1001,'Ergebnis (aggregiert)'!$C296))</f>
        <v/>
      </c>
      <c r="I296" s="121" t="str">
        <f>IF($A296="","",SUMIFS('Ergebnis (detailliert)'!$S$17:$S$1001,'Ergebnis (detailliert)'!$A$17:$A$1001,'Ergebnis (aggregiert)'!$A296,'Ergebnis (detailliert)'!$B$17:$B$1001,'Ergebnis (aggregiert)'!$C296))</f>
        <v/>
      </c>
      <c r="J296" s="96" t="str">
        <f>IFERROR(IF(ISBLANK(A296),"",IF(COUNTIF('Beladung des Speichers'!$A$17:$A$300,'Ergebnis (aggregiert)'!A296)=0,"Fehler: Reiter 'Beladung des Speichers' wurde für diesen Speicher nicht ausgefüllt",IF(COUNTIF('Entladung des Speichers'!$A$17:$A$300,'Ergebnis (aggregiert)'!A296)=0,"Fehler: Reiter 'Entladung des Speichers' wurde für diesen Speicher nicht ausgefüllt",IF(COUNTIF(Füllstände!$A$17:$A$300,'Ergebnis (aggregiert)'!A296)=0,"Fehler: Reiter 'Füllstände' wurde für diesen Speicher nicht ausgefüllt","")))),"Fehler: nicht alle Datenblätter für diesen Speicher wurden vollständig befüllt")</f>
        <v/>
      </c>
    </row>
    <row r="297" spans="1:10" x14ac:dyDescent="0.2">
      <c r="A297" s="116" t="str">
        <f>IF(Stammdaten!A297="","",Stammdaten!A297)</f>
        <v/>
      </c>
      <c r="B297" s="116" t="str">
        <f>IF(A297="","",VLOOKUP(A297,Stammdaten!A297:H580,6,FALSE))</f>
        <v/>
      </c>
      <c r="C297" s="117" t="str">
        <f>IF(A297="","","Beladung aus dem Netz der "&amp;Stammdaten!$F$3)</f>
        <v/>
      </c>
      <c r="D297" s="117" t="str">
        <f t="shared" si="6"/>
        <v/>
      </c>
      <c r="E297" s="118" t="str">
        <f>IF(A297="","",SUMIFS('Ergebnis (detailliert)'!$H$17:$H$300,'Ergebnis (detailliert)'!$A$17:$A$300,'Ergebnis (aggregiert)'!$A297,'Ergebnis (detailliert)'!$B$17:$B$300,'Ergebnis (aggregiert)'!$C297))</f>
        <v/>
      </c>
      <c r="F297" s="119" t="str">
        <f>IF($A297="","",SUMIFS('Ergebnis (detailliert)'!$I$17:$I$300,'Ergebnis (detailliert)'!$A$17:$A$300,'Ergebnis (aggregiert)'!$A297,'Ergebnis (detailliert)'!$B$17:$B$300,'Ergebnis (aggregiert)'!$C297))</f>
        <v/>
      </c>
      <c r="G297" s="118" t="str">
        <f>IF($A297="","",SUMIFS('Ergebnis (detailliert)'!$M$17:$M$1001,'Ergebnis (detailliert)'!$A$17:$A$1001,'Ergebnis (aggregiert)'!$A297,'Ergebnis (detailliert)'!$B$17:$B$1001,'Ergebnis (aggregiert)'!$C297))</f>
        <v/>
      </c>
      <c r="H297" s="120" t="str">
        <f>IF($A297="","",SUMIFS('Ergebnis (detailliert)'!$P$17:$P$1001,'Ergebnis (detailliert)'!$A$17:$A$1001,'Ergebnis (aggregiert)'!$A297,'Ergebnis (detailliert)'!$B$17:$B$1001,'Ergebnis (aggregiert)'!$C297))</f>
        <v/>
      </c>
      <c r="I297" s="121" t="str">
        <f>IF($A297="","",SUMIFS('Ergebnis (detailliert)'!$S$17:$S$1001,'Ergebnis (detailliert)'!$A$17:$A$1001,'Ergebnis (aggregiert)'!$A297,'Ergebnis (detailliert)'!$B$17:$B$1001,'Ergebnis (aggregiert)'!$C297))</f>
        <v/>
      </c>
      <c r="J297" s="96" t="str">
        <f>IFERROR(IF(ISBLANK(A297),"",IF(COUNTIF('Beladung des Speichers'!$A$17:$A$300,'Ergebnis (aggregiert)'!A297)=0,"Fehler: Reiter 'Beladung des Speichers' wurde für diesen Speicher nicht ausgefüllt",IF(COUNTIF('Entladung des Speichers'!$A$17:$A$300,'Ergebnis (aggregiert)'!A297)=0,"Fehler: Reiter 'Entladung des Speichers' wurde für diesen Speicher nicht ausgefüllt",IF(COUNTIF(Füllstände!$A$17:$A$300,'Ergebnis (aggregiert)'!A297)=0,"Fehler: Reiter 'Füllstände' wurde für diesen Speicher nicht ausgefüllt","")))),"Fehler: nicht alle Datenblätter für diesen Speicher wurden vollständig befüllt")</f>
        <v/>
      </c>
    </row>
    <row r="298" spans="1:10" x14ac:dyDescent="0.2">
      <c r="A298" s="116" t="str">
        <f>IF(Stammdaten!A298="","",Stammdaten!A298)</f>
        <v/>
      </c>
      <c r="B298" s="116" t="str">
        <f>IF(A298="","",VLOOKUP(A298,Stammdaten!A298:H581,6,FALSE))</f>
        <v/>
      </c>
      <c r="C298" s="117" t="str">
        <f>IF(A298="","","Beladung aus dem Netz der "&amp;Stammdaten!$F$3)</f>
        <v/>
      </c>
      <c r="D298" s="117" t="str">
        <f t="shared" si="6"/>
        <v/>
      </c>
      <c r="E298" s="118" t="str">
        <f>IF(A298="","",SUMIFS('Ergebnis (detailliert)'!$H$17:$H$300,'Ergebnis (detailliert)'!$A$17:$A$300,'Ergebnis (aggregiert)'!$A298,'Ergebnis (detailliert)'!$B$17:$B$300,'Ergebnis (aggregiert)'!$C298))</f>
        <v/>
      </c>
      <c r="F298" s="119" t="str">
        <f>IF($A298="","",SUMIFS('Ergebnis (detailliert)'!$I$17:$I$300,'Ergebnis (detailliert)'!$A$17:$A$300,'Ergebnis (aggregiert)'!$A298,'Ergebnis (detailliert)'!$B$17:$B$300,'Ergebnis (aggregiert)'!$C298))</f>
        <v/>
      </c>
      <c r="G298" s="118" t="str">
        <f>IF($A298="","",SUMIFS('Ergebnis (detailliert)'!$M$17:$M$1001,'Ergebnis (detailliert)'!$A$17:$A$1001,'Ergebnis (aggregiert)'!$A298,'Ergebnis (detailliert)'!$B$17:$B$1001,'Ergebnis (aggregiert)'!$C298))</f>
        <v/>
      </c>
      <c r="H298" s="120" t="str">
        <f>IF($A298="","",SUMIFS('Ergebnis (detailliert)'!$P$17:$P$1001,'Ergebnis (detailliert)'!$A$17:$A$1001,'Ergebnis (aggregiert)'!$A298,'Ergebnis (detailliert)'!$B$17:$B$1001,'Ergebnis (aggregiert)'!$C298))</f>
        <v/>
      </c>
      <c r="I298" s="121" t="str">
        <f>IF($A298="","",SUMIFS('Ergebnis (detailliert)'!$S$17:$S$1001,'Ergebnis (detailliert)'!$A$17:$A$1001,'Ergebnis (aggregiert)'!$A298,'Ergebnis (detailliert)'!$B$17:$B$1001,'Ergebnis (aggregiert)'!$C298))</f>
        <v/>
      </c>
      <c r="J298" s="96" t="str">
        <f>IFERROR(IF(ISBLANK(A298),"",IF(COUNTIF('Beladung des Speichers'!$A$17:$A$300,'Ergebnis (aggregiert)'!A298)=0,"Fehler: Reiter 'Beladung des Speichers' wurde für diesen Speicher nicht ausgefüllt",IF(COUNTIF('Entladung des Speichers'!$A$17:$A$300,'Ergebnis (aggregiert)'!A298)=0,"Fehler: Reiter 'Entladung des Speichers' wurde für diesen Speicher nicht ausgefüllt",IF(COUNTIF(Füllstände!$A$17:$A$300,'Ergebnis (aggregiert)'!A298)=0,"Fehler: Reiter 'Füllstände' wurde für diesen Speicher nicht ausgefüllt","")))),"Fehler: nicht alle Datenblätter für diesen Speicher wurden vollständig befüllt")</f>
        <v/>
      </c>
    </row>
    <row r="299" spans="1:10" x14ac:dyDescent="0.2">
      <c r="A299" s="116" t="str">
        <f>IF(Stammdaten!A299="","",Stammdaten!A299)</f>
        <v/>
      </c>
      <c r="B299" s="116" t="str">
        <f>IF(A299="","",VLOOKUP(A299,Stammdaten!A299:H582,6,FALSE))</f>
        <v/>
      </c>
      <c r="C299" s="117" t="str">
        <f>IF(A299="","","Beladung aus dem Netz der "&amp;Stammdaten!$F$3)</f>
        <v/>
      </c>
      <c r="D299" s="117" t="str">
        <f t="shared" si="6"/>
        <v/>
      </c>
      <c r="E299" s="118" t="str">
        <f>IF(A299="","",SUMIFS('Ergebnis (detailliert)'!$H$17:$H$300,'Ergebnis (detailliert)'!$A$17:$A$300,'Ergebnis (aggregiert)'!$A299,'Ergebnis (detailliert)'!$B$17:$B$300,'Ergebnis (aggregiert)'!$C299))</f>
        <v/>
      </c>
      <c r="F299" s="119" t="str">
        <f>IF($A299="","",SUMIFS('Ergebnis (detailliert)'!$I$17:$I$300,'Ergebnis (detailliert)'!$A$17:$A$300,'Ergebnis (aggregiert)'!$A299,'Ergebnis (detailliert)'!$B$17:$B$300,'Ergebnis (aggregiert)'!$C299))</f>
        <v/>
      </c>
      <c r="G299" s="118" t="str">
        <f>IF($A299="","",SUMIFS('Ergebnis (detailliert)'!$M$17:$M$1001,'Ergebnis (detailliert)'!$A$17:$A$1001,'Ergebnis (aggregiert)'!$A299,'Ergebnis (detailliert)'!$B$17:$B$1001,'Ergebnis (aggregiert)'!$C299))</f>
        <v/>
      </c>
      <c r="H299" s="120" t="str">
        <f>IF($A299="","",SUMIFS('Ergebnis (detailliert)'!$P$17:$P$1001,'Ergebnis (detailliert)'!$A$17:$A$1001,'Ergebnis (aggregiert)'!$A299,'Ergebnis (detailliert)'!$B$17:$B$1001,'Ergebnis (aggregiert)'!$C299))</f>
        <v/>
      </c>
      <c r="I299" s="121" t="str">
        <f>IF($A299="","",SUMIFS('Ergebnis (detailliert)'!$S$17:$S$1001,'Ergebnis (detailliert)'!$A$17:$A$1001,'Ergebnis (aggregiert)'!$A299,'Ergebnis (detailliert)'!$B$17:$B$1001,'Ergebnis (aggregiert)'!$C299))</f>
        <v/>
      </c>
      <c r="J299" s="96" t="str">
        <f>IFERROR(IF(ISBLANK(A299),"",IF(COUNTIF('Beladung des Speichers'!$A$17:$A$300,'Ergebnis (aggregiert)'!A299)=0,"Fehler: Reiter 'Beladung des Speichers' wurde für diesen Speicher nicht ausgefüllt",IF(COUNTIF('Entladung des Speichers'!$A$17:$A$300,'Ergebnis (aggregiert)'!A299)=0,"Fehler: Reiter 'Entladung des Speichers' wurde für diesen Speicher nicht ausgefüllt",IF(COUNTIF(Füllstände!$A$17:$A$300,'Ergebnis (aggregiert)'!A299)=0,"Fehler: Reiter 'Füllstände' wurde für diesen Speicher nicht ausgefüllt","")))),"Fehler: nicht alle Datenblätter für diesen Speicher wurden vollständig befüllt")</f>
        <v/>
      </c>
    </row>
    <row r="300" spans="1:10" ht="15" thickBot="1" x14ac:dyDescent="0.25">
      <c r="A300" s="116" t="str">
        <f>IF(Stammdaten!A300="","",Stammdaten!A300)</f>
        <v/>
      </c>
      <c r="B300" s="116" t="str">
        <f>IF(A300="","",VLOOKUP(A300,Stammdaten!A300:H583,6,FALSE))</f>
        <v/>
      </c>
      <c r="C300" s="117" t="str">
        <f>IF(A300="","","Beladung aus dem Netz der "&amp;Stammdaten!$F$3)</f>
        <v/>
      </c>
      <c r="D300" s="117" t="str">
        <f t="shared" si="6"/>
        <v/>
      </c>
      <c r="E300" s="118" t="str">
        <f>IF(A300="","",SUMIFS('Ergebnis (detailliert)'!$H$17:$H$300,'Ergebnis (detailliert)'!$A$17:$A$300,'Ergebnis (aggregiert)'!$A300,'Ergebnis (detailliert)'!$B$17:$B$300,'Ergebnis (aggregiert)'!$C300))</f>
        <v/>
      </c>
      <c r="F300" s="119" t="str">
        <f>IF($A300="","",SUMIFS('Ergebnis (detailliert)'!$I$17:$I$300,'Ergebnis (detailliert)'!$A$17:$A$300,'Ergebnis (aggregiert)'!$A300,'Ergebnis (detailliert)'!$B$17:$B$300,'Ergebnis (aggregiert)'!$C300))</f>
        <v/>
      </c>
      <c r="G300" s="118" t="str">
        <f>IF($A300="","",SUMIFS('Ergebnis (detailliert)'!$M$17:$M$1001,'Ergebnis (detailliert)'!$A$17:$A$1001,'Ergebnis (aggregiert)'!$A300,'Ergebnis (detailliert)'!$B$17:$B$1001,'Ergebnis (aggregiert)'!$C300))</f>
        <v/>
      </c>
      <c r="H300" s="120" t="str">
        <f>IF($A300="","",SUMIFS('Ergebnis (detailliert)'!$P$17:$P$1001,'Ergebnis (detailliert)'!$A$17:$A$1001,'Ergebnis (aggregiert)'!$A300,'Ergebnis (detailliert)'!$B$17:$B$1001,'Ergebnis (aggregiert)'!$C300))</f>
        <v/>
      </c>
      <c r="I300" s="121" t="str">
        <f>IF($A300="","",SUMIFS('Ergebnis (detailliert)'!$S$17:$S$1001,'Ergebnis (detailliert)'!$A$17:$A$1001,'Ergebnis (aggregiert)'!$A300,'Ergebnis (detailliert)'!$B$17:$B$1001,'Ergebnis (aggregiert)'!$C300))</f>
        <v/>
      </c>
      <c r="J300" s="101" t="str">
        <f>IFERROR(IF(ISBLANK(A300),"",IF(COUNTIF('Beladung des Speichers'!$A$17:$A$300,'Ergebnis (aggregiert)'!A300)=0,"Fehler: Reiter 'Beladung des Speichers' wurde für diesen Speicher nicht ausgefüllt",IF(COUNTIF('Entladung des Speichers'!$A$17:$A$300,'Ergebnis (aggregiert)'!A300)=0,"Fehler: Reiter 'Entladung des Speichers' wurde für diesen Speicher nicht ausgefüllt",IF(COUNTIF(Füllstände!$A$17:$A$300,'Ergebnis (aggregiert)'!A300)=0,"Fehler: Reiter 'Füllstände' wurde für diesen Speicher nicht ausgefüllt","")))),"Fehler: nicht alle Datenblätter für diesen Speicher wurden vollständig befüllt")</f>
        <v/>
      </c>
    </row>
    <row r="301" spans="1:10" x14ac:dyDescent="0.2">
      <c r="A301" s="104"/>
      <c r="B301" s="104"/>
      <c r="C301" s="104"/>
      <c r="D301" s="104"/>
    </row>
    <row r="302" spans="1:10" x14ac:dyDescent="0.2">
      <c r="A302" s="104"/>
      <c r="B302" s="104"/>
      <c r="C302" s="104"/>
      <c r="D302" s="104"/>
    </row>
  </sheetData>
  <sheetProtection algorithmName="SHA-512" hashValue="qBUp1zOKUL7IahvhMUIqZN/HA5rEj0uj8Kn6z4ImNY+rHVb/8FHs0QrTzwWsynzbNbmNrEng6N8P7aDuwgTIbw==" saltValue="CPgt5+rrJVaz4ZWmnni9eg==" spinCount="100000" sheet="1" objects="1" scenarios="1" selectLockedCells="1"/>
  <mergeCells count="12">
    <mergeCell ref="J14:J16"/>
    <mergeCell ref="A3:B3"/>
    <mergeCell ref="A14:D14"/>
    <mergeCell ref="E14:F14"/>
    <mergeCell ref="G14:H14"/>
    <mergeCell ref="E3:H3"/>
    <mergeCell ref="E11:G11"/>
    <mergeCell ref="H11:I11"/>
    <mergeCell ref="E6:F6"/>
    <mergeCell ref="E7:F7"/>
    <mergeCell ref="E8:F8"/>
    <mergeCell ref="E9:F9"/>
  </mergeCells>
  <conditionalFormatting sqref="H11:I11">
    <cfRule type="beginsWith" dxfId="3" priority="3" operator="beginsWith" text="Fehler">
      <formula>LEFT(H11,LEN("Fehler"))="Fehler"</formula>
    </cfRule>
    <cfRule type="beginsWith" dxfId="2" priority="4" operator="beginsWith" text="Bitte">
      <formula>LEFT(H11,LEN("Bitte"))="Bitte"</formula>
    </cfRule>
  </conditionalFormatting>
  <conditionalFormatting sqref="J17:J300">
    <cfRule type="beginsWith" dxfId="1" priority="1" operator="beginsWith" text="Achtung">
      <formula>LEFT(J17,LEN("Achtung"))="Achtung"</formula>
    </cfRule>
  </conditionalFormatting>
  <pageMargins left="0.7" right="0.7" top="0.78740157499999996" bottom="0.78740157499999996" header="0.3" footer="0.3"/>
  <pageSetup paperSize="9" orientation="portrait" r:id="rId1"/>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LEFT(J17,LEN("Fehler"))="Fehler"</xm:f>
            <xm:f>"Fehler"</xm:f>
            <x14:dxf>
              <font>
                <color auto="1"/>
              </font>
              <fill>
                <patternFill>
                  <bgColor rgb="FFFFC7CE"/>
                </patternFill>
              </fill>
            </x14:dxf>
          </x14:cfRule>
          <xm:sqref>J17:J300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rgb="FFFF0000"/>
  </sheetPr>
  <dimension ref="A2:S1001"/>
  <sheetViews>
    <sheetView showGridLines="0" zoomScale="80" zoomScaleNormal="80" workbookViewId="0"/>
  </sheetViews>
  <sheetFormatPr baseColWidth="10" defaultColWidth="11" defaultRowHeight="14.25" x14ac:dyDescent="0.2"/>
  <cols>
    <col min="1" max="1" width="32.75" style="93" bestFit="1" customWidth="1"/>
    <col min="2" max="2" width="27.625" style="93" customWidth="1"/>
    <col min="3" max="4" width="20" style="93" customWidth="1"/>
    <col min="5" max="8" width="20.125" style="93" customWidth="1"/>
    <col min="9" max="13" width="18" style="93" customWidth="1"/>
    <col min="14" max="15" width="18.875" style="93" customWidth="1"/>
    <col min="16" max="16" width="16.625" style="93" customWidth="1"/>
    <col min="17" max="18" width="18.125" style="93" customWidth="1"/>
    <col min="19" max="19" width="21" style="93" customWidth="1"/>
    <col min="20" max="16384" width="11" style="93"/>
  </cols>
  <sheetData>
    <row r="2" spans="1:19" ht="15" thickBot="1" x14ac:dyDescent="0.25"/>
    <row r="3" spans="1:19" ht="15" thickBot="1" x14ac:dyDescent="0.25">
      <c r="A3" s="137" t="s">
        <v>0</v>
      </c>
      <c r="B3" s="138"/>
    </row>
    <row r="4" spans="1:19" x14ac:dyDescent="0.2">
      <c r="A4" s="48" t="s">
        <v>46</v>
      </c>
      <c r="B4" s="98" t="str">
        <f>IF(Stammdaten!B4="","",Stammdaten!B4)</f>
        <v/>
      </c>
    </row>
    <row r="5" spans="1:19" x14ac:dyDescent="0.2">
      <c r="A5" s="25" t="s">
        <v>1</v>
      </c>
      <c r="B5" s="99" t="str">
        <f>IF(Stammdaten!B5="","",Stammdaten!B5)</f>
        <v/>
      </c>
    </row>
    <row r="6" spans="1:19" x14ac:dyDescent="0.2">
      <c r="A6" s="25" t="s">
        <v>5</v>
      </c>
      <c r="B6" s="99" t="str">
        <f>IF(Stammdaten!B6="","",Stammdaten!B6)</f>
        <v/>
      </c>
    </row>
    <row r="7" spans="1:19" x14ac:dyDescent="0.2">
      <c r="A7" s="25" t="s">
        <v>2</v>
      </c>
      <c r="B7" s="140" t="str">
        <f>IF(Stammdaten!B7="","",Stammdaten!B7)</f>
        <v/>
      </c>
    </row>
    <row r="8" spans="1:19" x14ac:dyDescent="0.2">
      <c r="A8" s="25" t="s">
        <v>3</v>
      </c>
      <c r="B8" s="147" t="str">
        <f>IF(Stammdaten!B8="","",Stammdaten!B8)</f>
        <v/>
      </c>
    </row>
    <row r="9" spans="1:19" ht="15" thickBot="1" x14ac:dyDescent="0.25">
      <c r="A9" s="26" t="s">
        <v>6</v>
      </c>
      <c r="B9" s="141" t="str">
        <f>IF(Stammdaten!B9="","",Stammdaten!B9)</f>
        <v/>
      </c>
    </row>
    <row r="10" spans="1:19" ht="15" thickBot="1" x14ac:dyDescent="0.25">
      <c r="A10" s="47"/>
      <c r="B10" s="95"/>
    </row>
    <row r="11" spans="1:19" x14ac:dyDescent="0.2">
      <c r="A11" s="58" t="s">
        <v>52</v>
      </c>
      <c r="B11" s="100">
        <f>IF(Stammdaten!B11="","",Stammdaten!B11)</f>
        <v>2022</v>
      </c>
    </row>
    <row r="12" spans="1:19" ht="15" thickBot="1" x14ac:dyDescent="0.25">
      <c r="A12" s="59" t="s">
        <v>72</v>
      </c>
      <c r="B12" s="133">
        <f>IF(Stammdaten!B12="","",Stammdaten!B12)</f>
        <v>0.378</v>
      </c>
    </row>
    <row r="13" spans="1:19" ht="15" thickBot="1" x14ac:dyDescent="0.25"/>
    <row r="14" spans="1:19" ht="25.5" customHeight="1" x14ac:dyDescent="0.2">
      <c r="A14" s="87" t="s">
        <v>42</v>
      </c>
      <c r="B14" s="91" t="s">
        <v>49</v>
      </c>
      <c r="C14" s="194" t="s">
        <v>69</v>
      </c>
      <c r="D14" s="195"/>
      <c r="E14" s="195"/>
      <c r="F14" s="196"/>
      <c r="G14" s="209" t="s">
        <v>67</v>
      </c>
      <c r="H14" s="209"/>
      <c r="I14" s="207" t="s">
        <v>97</v>
      </c>
      <c r="J14" s="209"/>
      <c r="K14" s="207" t="s">
        <v>66</v>
      </c>
      <c r="L14" s="209"/>
      <c r="M14" s="209"/>
      <c r="N14" s="207" t="s">
        <v>65</v>
      </c>
      <c r="O14" s="209"/>
      <c r="P14" s="209"/>
      <c r="Q14" s="208"/>
      <c r="R14" s="207" t="s">
        <v>51</v>
      </c>
      <c r="S14" s="208"/>
    </row>
    <row r="15" spans="1:19" ht="51" x14ac:dyDescent="0.2">
      <c r="A15" s="39" t="s">
        <v>7</v>
      </c>
      <c r="B15" s="65"/>
      <c r="C15" s="160" t="s">
        <v>64</v>
      </c>
      <c r="D15" s="161" t="s">
        <v>96</v>
      </c>
      <c r="E15" s="161" t="s">
        <v>64</v>
      </c>
      <c r="F15" s="162" t="s">
        <v>96</v>
      </c>
      <c r="G15" s="55" t="s">
        <v>38</v>
      </c>
      <c r="H15" s="55" t="s">
        <v>44</v>
      </c>
      <c r="I15" s="49" t="s">
        <v>38</v>
      </c>
      <c r="J15" s="69" t="s">
        <v>44</v>
      </c>
      <c r="K15" s="49" t="s">
        <v>39</v>
      </c>
      <c r="L15" s="55" t="s">
        <v>61</v>
      </c>
      <c r="M15" s="55" t="s">
        <v>40</v>
      </c>
      <c r="N15" s="49" t="s">
        <v>39</v>
      </c>
      <c r="O15" s="50" t="s">
        <v>61</v>
      </c>
      <c r="P15" s="69" t="s">
        <v>40</v>
      </c>
      <c r="Q15" s="51" t="s">
        <v>63</v>
      </c>
      <c r="R15" s="71" t="s">
        <v>68</v>
      </c>
      <c r="S15" s="70" t="s">
        <v>37</v>
      </c>
    </row>
    <row r="16" spans="1:19" ht="15" thickBot="1" x14ac:dyDescent="0.25">
      <c r="A16" s="32"/>
      <c r="B16" s="32"/>
      <c r="C16" s="40" t="s">
        <v>11</v>
      </c>
      <c r="D16" s="66" t="s">
        <v>11</v>
      </c>
      <c r="E16" s="66" t="s">
        <v>14</v>
      </c>
      <c r="F16" s="64" t="s">
        <v>14</v>
      </c>
      <c r="G16" s="159" t="s">
        <v>11</v>
      </c>
      <c r="H16" s="36" t="s">
        <v>11</v>
      </c>
      <c r="I16" s="29" t="s">
        <v>14</v>
      </c>
      <c r="J16" s="68" t="s">
        <v>14</v>
      </c>
      <c r="K16" s="40" t="s">
        <v>11</v>
      </c>
      <c r="L16" s="36" t="s">
        <v>11</v>
      </c>
      <c r="M16" s="36" t="s">
        <v>11</v>
      </c>
      <c r="N16" s="29" t="s">
        <v>14</v>
      </c>
      <c r="O16" s="56" t="s">
        <v>14</v>
      </c>
      <c r="P16" s="66" t="s">
        <v>14</v>
      </c>
      <c r="Q16" s="64" t="s">
        <v>14</v>
      </c>
      <c r="R16" s="29" t="s">
        <v>11</v>
      </c>
      <c r="S16" s="31" t="s">
        <v>14</v>
      </c>
    </row>
    <row r="17" spans="1:19" x14ac:dyDescent="0.2">
      <c r="A17" s="105" t="str">
        <f>IF('Beladung des Speichers'!A17="","",'Beladung des Speichers'!A17)</f>
        <v/>
      </c>
      <c r="B17" s="122" t="str">
        <f>IF('Beladung des Speichers'!B17="","",'Beladung des Speichers'!B17)</f>
        <v/>
      </c>
      <c r="C17" s="163" t="str">
        <f>IF(ISBLANK('Beladung des Speichers'!A17),"",SUMIFS('Beladung des Speichers'!$C$17:$C$300,'Beladung des Speichers'!$A$17:$A$300,A17)-SUMIFS('Entladung des Speichers'!$C$17:$C$300,'Entladung des Speichers'!$A$17:$A$300,A17)+SUMIFS(Füllstände!$B$17:$B$299,Füllstände!$A$17:$A$299,A17)-SUMIFS(Füllstände!$C$17:$C$299,Füllstände!$A$17:$A$299,A17))</f>
        <v/>
      </c>
      <c r="D17" s="164" t="str">
        <f>IF(ISBLANK('Beladung des Speichers'!A17),"",C17*'Beladung des Speichers'!C17/SUMIFS('Beladung des Speichers'!$C$17:$C$300,'Beladung des Speichers'!$A$17:$A$300,A17))</f>
        <v/>
      </c>
      <c r="E17" s="165" t="str">
        <f>IF(ISBLANK('Beladung des Speichers'!A17),"",1/SUMIFS('Beladung des Speichers'!$C$17:$C$300,'Beladung des Speichers'!$A$17:$A$300,A17)*C17*SUMIF($A$17:$A$300,A17,'Beladung des Speichers'!$E$17:$E$300))</f>
        <v/>
      </c>
      <c r="F17" s="166" t="str">
        <f>IF(ISBLANK('Beladung des Speichers'!A17),"",IF(C17=0,"0,00",D17/C17*E17))</f>
        <v/>
      </c>
      <c r="G17" s="167" t="str">
        <f>IF(ISBLANK('Beladung des Speichers'!A17),"",SUMIFS('Beladung des Speichers'!$C$17:$C$300,'Beladung des Speichers'!$A$17:$A$300,A17))</f>
        <v/>
      </c>
      <c r="H17" s="124" t="str">
        <f>IF(ISBLANK('Beladung des Speichers'!A17),"",'Beladung des Speichers'!C17)</f>
        <v/>
      </c>
      <c r="I17" s="168" t="str">
        <f>IF(ISBLANK('Beladung des Speichers'!A17),"",SUMIFS('Beladung des Speichers'!$E$17:$E$1001,'Beladung des Speichers'!$A$17:$A$1001,'Ergebnis (detailliert)'!A17))</f>
        <v/>
      </c>
      <c r="J17" s="125" t="str">
        <f>IF(ISBLANK('Beladung des Speichers'!A17),"",'Beladung des Speichers'!E17)</f>
        <v/>
      </c>
      <c r="K17" s="168" t="str">
        <f>IF(ISBLANK('Beladung des Speichers'!A17),"",SUMIFS('Entladung des Speichers'!$C$17:$C$1001,'Entladung des Speichers'!$A$17:$A$1001,'Ergebnis (detailliert)'!A17))</f>
        <v/>
      </c>
      <c r="L17" s="169" t="str">
        <f t="shared" ref="L17" si="0">IF(A17="","",K17+C17)</f>
        <v/>
      </c>
      <c r="M17" s="169" t="str">
        <f>IF(ISBLANK('Entladung des Speichers'!A17),"",'Entladung des Speichers'!C17)</f>
        <v/>
      </c>
      <c r="N17" s="168" t="str">
        <f>IF(ISBLANK('Beladung des Speichers'!A17),"",SUMIFS('Entladung des Speichers'!$E$17:$E$1001,'Entladung des Speichers'!$A$17:$A$1001,'Ergebnis (detailliert)'!$A$17:$A$300))</f>
        <v/>
      </c>
      <c r="O17" s="125" t="str">
        <f t="shared" ref="O17" si="1">IF(A17="","",N17+E17)</f>
        <v/>
      </c>
      <c r="P17" s="20" t="str">
        <f>IFERROR(IF(A17="","",N17*'Ergebnis (detailliert)'!J17/'Ergebnis (detailliert)'!I17),0)</f>
        <v/>
      </c>
      <c r="Q17" s="106" t="str">
        <f>IFERROR(IF(A17="","",P17+E17*H17/G17),0)</f>
        <v/>
      </c>
      <c r="R17" s="107" t="str">
        <f>H17</f>
        <v/>
      </c>
      <c r="S17" s="108" t="str">
        <f>IF(A17="","",IF(LOOKUP(A17,Stammdaten!$A$17:$A$1001,Stammdaten!$G$17:$G$1001)="Nein",0,IF(ISBLANK('Beladung des Speichers'!A17),"",ROUND(MIN(J17,Q17)*-1,2))))</f>
        <v/>
      </c>
    </row>
    <row r="18" spans="1:19" x14ac:dyDescent="0.2">
      <c r="A18" s="109" t="str">
        <f>IF('Beladung des Speichers'!A18="","",'Beladung des Speichers'!A18)</f>
        <v/>
      </c>
      <c r="B18" s="109" t="str">
        <f>IF('Beladung des Speichers'!B18="","",'Beladung des Speichers'!B18)</f>
        <v/>
      </c>
      <c r="C18" s="163" t="str">
        <f>IF(ISBLANK('Beladung des Speichers'!A18),"",SUMIFS('Beladung des Speichers'!$C$17:$C$300,'Beladung des Speichers'!$A$17:$A$300,A18)-SUMIFS('Entladung des Speichers'!$C$17:$C$300,'Entladung des Speichers'!$A$17:$A$300,A18)+SUMIFS(Füllstände!$B$17:$B$299,Füllstände!$A$17:$A$299,A18)-SUMIFS(Füllstände!$C$17:$C$299,Füllstände!$A$17:$A$299,A18))</f>
        <v/>
      </c>
      <c r="D18" s="164" t="str">
        <f>IF(ISBLANK('Beladung des Speichers'!A18),"",C18*'Beladung des Speichers'!C18/SUMIFS('Beladung des Speichers'!$C$17:$C$300,'Beladung des Speichers'!$A$17:$A$300,A18))</f>
        <v/>
      </c>
      <c r="E18" s="165" t="str">
        <f>IF(ISBLANK('Beladung des Speichers'!A18),"",1/SUMIFS('Beladung des Speichers'!$C$17:$C$300,'Beladung des Speichers'!$A$17:$A$300,A18)*C18*SUMIF($A$17:$A$300,A18,'Beladung des Speichers'!$E$17:$E$300))</f>
        <v/>
      </c>
      <c r="F18" s="166" t="str">
        <f>IF(ISBLANK('Beladung des Speichers'!A18),"",IF(C18=0,"0,00",D18/C18*E18))</f>
        <v/>
      </c>
      <c r="G18" s="167" t="str">
        <f>IF(ISBLANK('Beladung des Speichers'!A18),"",SUMIFS('Beladung des Speichers'!$C$17:$C$300,'Beladung des Speichers'!$A$17:$A$300,A18))</f>
        <v/>
      </c>
      <c r="H18" s="124" t="str">
        <f>IF(ISBLANK('Beladung des Speichers'!A18),"",'Beladung des Speichers'!C18)</f>
        <v/>
      </c>
      <c r="I18" s="168" t="str">
        <f>IF(ISBLANK('Beladung des Speichers'!A18),"",SUMIFS('Beladung des Speichers'!$E$17:$E$1001,'Beladung des Speichers'!$A$17:$A$1001,'Ergebnis (detailliert)'!A18))</f>
        <v/>
      </c>
      <c r="J18" s="125" t="str">
        <f>IF(ISBLANK('Beladung des Speichers'!A18),"",'Beladung des Speichers'!E18)</f>
        <v/>
      </c>
      <c r="K18" s="168" t="str">
        <f>IF(ISBLANK('Beladung des Speichers'!A18),"",SUMIFS('Entladung des Speichers'!$C$17:$C$1001,'Entladung des Speichers'!$A$17:$A$1001,'Ergebnis (detailliert)'!A18))</f>
        <v/>
      </c>
      <c r="L18" s="169" t="str">
        <f t="shared" ref="L18:L81" si="2">IF(A18="","",K18+C18)</f>
        <v/>
      </c>
      <c r="M18" s="169" t="str">
        <f>IF(ISBLANK('Entladung des Speichers'!A18),"",'Entladung des Speichers'!C18)</f>
        <v/>
      </c>
      <c r="N18" s="168" t="str">
        <f>IF(ISBLANK('Beladung des Speichers'!A18),"",SUMIFS('Entladung des Speichers'!$E$17:$E$1001,'Entladung des Speichers'!$A$17:$A$1001,'Ergebnis (detailliert)'!$A$17:$A$300))</f>
        <v/>
      </c>
      <c r="O18" s="125" t="str">
        <f t="shared" ref="O18:O81" si="3">IF(A18="","",N18+E18)</f>
        <v/>
      </c>
      <c r="P18" s="20" t="str">
        <f>IFERROR(IF(A18="","",N18*'Ergebnis (detailliert)'!J18/'Ergebnis (detailliert)'!I18),0)</f>
        <v/>
      </c>
      <c r="Q18" s="106" t="str">
        <f t="shared" ref="Q18:Q81" si="4">IFERROR(IF(A18="","",P18+E18*H18/G18),0)</f>
        <v/>
      </c>
      <c r="R18" s="107" t="str">
        <f t="shared" ref="R18:R81" si="5">H18</f>
        <v/>
      </c>
      <c r="S18" s="108" t="str">
        <f>IF(A18="","",IF(LOOKUP(A18,Stammdaten!$A$17:$A$1001,Stammdaten!$G$17:$G$1001)="Nein",0,IF(ISBLANK('Beladung des Speichers'!A18),"",ROUND(MIN(J18,Q18)*-1,2))))</f>
        <v/>
      </c>
    </row>
    <row r="19" spans="1:19" x14ac:dyDescent="0.2">
      <c r="A19" s="109" t="str">
        <f>IF('Beladung des Speichers'!A19="","",'Beladung des Speichers'!A19)</f>
        <v/>
      </c>
      <c r="B19" s="109" t="str">
        <f>IF('Beladung des Speichers'!B19="","",'Beladung des Speichers'!B19)</f>
        <v/>
      </c>
      <c r="C19" s="163" t="str">
        <f>IF(ISBLANK('Beladung des Speichers'!A19),"",SUMIFS('Beladung des Speichers'!$C$17:$C$300,'Beladung des Speichers'!$A$17:$A$300,A19)-SUMIFS('Entladung des Speichers'!$C$17:$C$300,'Entladung des Speichers'!$A$17:$A$300,A19)+SUMIFS(Füllstände!$B$17:$B$299,Füllstände!$A$17:$A$299,A19)-SUMIFS(Füllstände!$C$17:$C$299,Füllstände!$A$17:$A$299,A19))</f>
        <v/>
      </c>
      <c r="D19" s="164" t="str">
        <f>IF(ISBLANK('Beladung des Speichers'!A19),"",C19*'Beladung des Speichers'!C19/SUMIFS('Beladung des Speichers'!$C$17:$C$300,'Beladung des Speichers'!$A$17:$A$300,A19))</f>
        <v/>
      </c>
      <c r="E19" s="165" t="str">
        <f>IF(ISBLANK('Beladung des Speichers'!A19),"",1/SUMIFS('Beladung des Speichers'!$C$17:$C$300,'Beladung des Speichers'!$A$17:$A$300,A19)*C19*SUMIF($A$17:$A$300,A19,'Beladung des Speichers'!$E$17:$E$300))</f>
        <v/>
      </c>
      <c r="F19" s="166" t="str">
        <f>IF(ISBLANK('Beladung des Speichers'!A19),"",IF(C19=0,"0,00",D19/C19*E19))</f>
        <v/>
      </c>
      <c r="G19" s="167" t="str">
        <f>IF(ISBLANK('Beladung des Speichers'!A19),"",SUMIFS('Beladung des Speichers'!$C$17:$C$300,'Beladung des Speichers'!$A$17:$A$300,A19))</f>
        <v/>
      </c>
      <c r="H19" s="124" t="str">
        <f>IF(ISBLANK('Beladung des Speichers'!A19),"",'Beladung des Speichers'!C19)</f>
        <v/>
      </c>
      <c r="I19" s="168" t="str">
        <f>IF(ISBLANK('Beladung des Speichers'!A19),"",SUMIFS('Beladung des Speichers'!$E$17:$E$1001,'Beladung des Speichers'!$A$17:$A$1001,'Ergebnis (detailliert)'!A19))</f>
        <v/>
      </c>
      <c r="J19" s="125" t="str">
        <f>IF(ISBLANK('Beladung des Speichers'!A19),"",'Beladung des Speichers'!E19)</f>
        <v/>
      </c>
      <c r="K19" s="168" t="str">
        <f>IF(ISBLANK('Beladung des Speichers'!A19),"",SUMIFS('Entladung des Speichers'!$C$17:$C$1001,'Entladung des Speichers'!$A$17:$A$1001,'Ergebnis (detailliert)'!A19))</f>
        <v/>
      </c>
      <c r="L19" s="169" t="str">
        <f t="shared" si="2"/>
        <v/>
      </c>
      <c r="M19" s="169" t="str">
        <f>IF(ISBLANK('Entladung des Speichers'!A19),"",'Entladung des Speichers'!C19)</f>
        <v/>
      </c>
      <c r="N19" s="168" t="str">
        <f>IF(ISBLANK('Beladung des Speichers'!A19),"",SUMIFS('Entladung des Speichers'!$E$17:$E$1001,'Entladung des Speichers'!$A$17:$A$1001,'Ergebnis (detailliert)'!$A$17:$A$300))</f>
        <v/>
      </c>
      <c r="O19" s="125" t="str">
        <f t="shared" si="3"/>
        <v/>
      </c>
      <c r="P19" s="20" t="str">
        <f>IFERROR(IF(A19="","",N19*'Ergebnis (detailliert)'!J19/'Ergebnis (detailliert)'!I19),0)</f>
        <v/>
      </c>
      <c r="Q19" s="106" t="str">
        <f t="shared" si="4"/>
        <v/>
      </c>
      <c r="R19" s="107" t="str">
        <f t="shared" si="5"/>
        <v/>
      </c>
      <c r="S19" s="108" t="str">
        <f>IF(A19="","",IF(LOOKUP(A19,Stammdaten!$A$17:$A$1001,Stammdaten!$G$17:$G$1001)="Nein",0,IF(ISBLANK('Beladung des Speichers'!A19),"",ROUND(MIN(J19,Q19)*-1,2))))</f>
        <v/>
      </c>
    </row>
    <row r="20" spans="1:19" x14ac:dyDescent="0.2">
      <c r="A20" s="109" t="str">
        <f>IF('Beladung des Speichers'!A20="","",'Beladung des Speichers'!A20)</f>
        <v/>
      </c>
      <c r="B20" s="109" t="str">
        <f>IF('Beladung des Speichers'!B20="","",'Beladung des Speichers'!B20)</f>
        <v/>
      </c>
      <c r="C20" s="163" t="str">
        <f>IF(ISBLANK('Beladung des Speichers'!A20),"",SUMIFS('Beladung des Speichers'!$C$17:$C$300,'Beladung des Speichers'!$A$17:$A$300,A20)-SUMIFS('Entladung des Speichers'!$C$17:$C$300,'Entladung des Speichers'!$A$17:$A$300,A20)+SUMIFS(Füllstände!$B$17:$B$299,Füllstände!$A$17:$A$299,A20)-SUMIFS(Füllstände!$C$17:$C$299,Füllstände!$A$17:$A$299,A20))</f>
        <v/>
      </c>
      <c r="D20" s="164" t="str">
        <f>IF(ISBLANK('Beladung des Speichers'!A20),"",C20*'Beladung des Speichers'!C20/SUMIFS('Beladung des Speichers'!$C$17:$C$300,'Beladung des Speichers'!$A$17:$A$300,A20))</f>
        <v/>
      </c>
      <c r="E20" s="165" t="str">
        <f>IF(ISBLANK('Beladung des Speichers'!A20),"",1/SUMIFS('Beladung des Speichers'!$C$17:$C$300,'Beladung des Speichers'!$A$17:$A$300,A20)*C20*SUMIF($A$17:$A$300,A20,'Beladung des Speichers'!$E$17:$E$300))</f>
        <v/>
      </c>
      <c r="F20" s="166" t="str">
        <f>IF(ISBLANK('Beladung des Speichers'!A20),"",IF(C20=0,"0,00",D20/C20*E20))</f>
        <v/>
      </c>
      <c r="G20" s="167" t="str">
        <f>IF(ISBLANK('Beladung des Speichers'!A20),"",SUMIFS('Beladung des Speichers'!$C$17:$C$300,'Beladung des Speichers'!$A$17:$A$300,A20))</f>
        <v/>
      </c>
      <c r="H20" s="124" t="str">
        <f>IF(ISBLANK('Beladung des Speichers'!A20),"",'Beladung des Speichers'!C20)</f>
        <v/>
      </c>
      <c r="I20" s="168" t="str">
        <f>IF(ISBLANK('Beladung des Speichers'!A20),"",SUMIFS('Beladung des Speichers'!$E$17:$E$1001,'Beladung des Speichers'!$A$17:$A$1001,'Ergebnis (detailliert)'!A20))</f>
        <v/>
      </c>
      <c r="J20" s="125" t="str">
        <f>IF(ISBLANK('Beladung des Speichers'!A20),"",'Beladung des Speichers'!E20)</f>
        <v/>
      </c>
      <c r="K20" s="168" t="str">
        <f>IF(ISBLANK('Beladung des Speichers'!A20),"",SUMIFS('Entladung des Speichers'!$C$17:$C$1001,'Entladung des Speichers'!$A$17:$A$1001,'Ergebnis (detailliert)'!A20))</f>
        <v/>
      </c>
      <c r="L20" s="169" t="str">
        <f t="shared" si="2"/>
        <v/>
      </c>
      <c r="M20" s="169" t="str">
        <f>IF(ISBLANK('Entladung des Speichers'!A20),"",'Entladung des Speichers'!C20)</f>
        <v/>
      </c>
      <c r="N20" s="168" t="str">
        <f>IF(ISBLANK('Beladung des Speichers'!A20),"",SUMIFS('Entladung des Speichers'!$E$17:$E$1001,'Entladung des Speichers'!$A$17:$A$1001,'Ergebnis (detailliert)'!$A$17:$A$300))</f>
        <v/>
      </c>
      <c r="O20" s="125" t="str">
        <f t="shared" si="3"/>
        <v/>
      </c>
      <c r="P20" s="20" t="str">
        <f>IFERROR(IF(A20="","",N20*'Ergebnis (detailliert)'!J20/'Ergebnis (detailliert)'!I20),0)</f>
        <v/>
      </c>
      <c r="Q20" s="106" t="str">
        <f t="shared" si="4"/>
        <v/>
      </c>
      <c r="R20" s="107" t="str">
        <f t="shared" si="5"/>
        <v/>
      </c>
      <c r="S20" s="108" t="str">
        <f>IF(A20="","",IF(LOOKUP(A20,Stammdaten!$A$17:$A$1001,Stammdaten!$G$17:$G$1001)="Nein",0,IF(ISBLANK('Beladung des Speichers'!A20),"",ROUND(MIN(J20,Q20)*-1,2))))</f>
        <v/>
      </c>
    </row>
    <row r="21" spans="1:19" x14ac:dyDescent="0.2">
      <c r="A21" s="109" t="str">
        <f>IF('Beladung des Speichers'!A21="","",'Beladung des Speichers'!A21)</f>
        <v/>
      </c>
      <c r="B21" s="109" t="str">
        <f>IF('Beladung des Speichers'!B21="","",'Beladung des Speichers'!B21)</f>
        <v/>
      </c>
      <c r="C21" s="163" t="str">
        <f>IF(ISBLANK('Beladung des Speichers'!A21),"",SUMIFS('Beladung des Speichers'!$C$17:$C$300,'Beladung des Speichers'!$A$17:$A$300,A21)-SUMIFS('Entladung des Speichers'!$C$17:$C$300,'Entladung des Speichers'!$A$17:$A$300,A21)+SUMIFS(Füllstände!$B$17:$B$299,Füllstände!$A$17:$A$299,A21)-SUMIFS(Füllstände!$C$17:$C$299,Füllstände!$A$17:$A$299,A21))</f>
        <v/>
      </c>
      <c r="D21" s="164" t="str">
        <f>IF(ISBLANK('Beladung des Speichers'!A21),"",C21*'Beladung des Speichers'!C21/SUMIFS('Beladung des Speichers'!$C$17:$C$300,'Beladung des Speichers'!$A$17:$A$300,A21))</f>
        <v/>
      </c>
      <c r="E21" s="165" t="str">
        <f>IF(ISBLANK('Beladung des Speichers'!A21),"",1/SUMIFS('Beladung des Speichers'!$C$17:$C$300,'Beladung des Speichers'!$A$17:$A$300,A21)*C21*SUMIF($A$17:$A$300,A21,'Beladung des Speichers'!$E$17:$E$300))</f>
        <v/>
      </c>
      <c r="F21" s="166" t="str">
        <f>IF(ISBLANK('Beladung des Speichers'!A21),"",IF(C21=0,"0,00",D21/C21*E21))</f>
        <v/>
      </c>
      <c r="G21" s="167" t="str">
        <f>IF(ISBLANK('Beladung des Speichers'!A21),"",SUMIFS('Beladung des Speichers'!$C$17:$C$300,'Beladung des Speichers'!$A$17:$A$300,A21))</f>
        <v/>
      </c>
      <c r="H21" s="124" t="str">
        <f>IF(ISBLANK('Beladung des Speichers'!A21),"",'Beladung des Speichers'!C21)</f>
        <v/>
      </c>
      <c r="I21" s="168" t="str">
        <f>IF(ISBLANK('Beladung des Speichers'!A21),"",SUMIFS('Beladung des Speichers'!$E$17:$E$1001,'Beladung des Speichers'!$A$17:$A$1001,'Ergebnis (detailliert)'!A21))</f>
        <v/>
      </c>
      <c r="J21" s="125" t="str">
        <f>IF(ISBLANK('Beladung des Speichers'!A21),"",'Beladung des Speichers'!E21)</f>
        <v/>
      </c>
      <c r="K21" s="168" t="str">
        <f>IF(ISBLANK('Beladung des Speichers'!A21),"",SUMIFS('Entladung des Speichers'!$C$17:$C$1001,'Entladung des Speichers'!$A$17:$A$1001,'Ergebnis (detailliert)'!A21))</f>
        <v/>
      </c>
      <c r="L21" s="169" t="str">
        <f t="shared" si="2"/>
        <v/>
      </c>
      <c r="M21" s="169" t="str">
        <f>IF(ISBLANK('Entladung des Speichers'!A21),"",'Entladung des Speichers'!C21)</f>
        <v/>
      </c>
      <c r="N21" s="168" t="str">
        <f>IF(ISBLANK('Beladung des Speichers'!A21),"",SUMIFS('Entladung des Speichers'!$E$17:$E$1001,'Entladung des Speichers'!$A$17:$A$1001,'Ergebnis (detailliert)'!$A$17:$A$300))</f>
        <v/>
      </c>
      <c r="O21" s="125" t="str">
        <f t="shared" si="3"/>
        <v/>
      </c>
      <c r="P21" s="20" t="str">
        <f>IFERROR(IF(A21="","",N21*'Ergebnis (detailliert)'!J21/'Ergebnis (detailliert)'!I21),0)</f>
        <v/>
      </c>
      <c r="Q21" s="106" t="str">
        <f t="shared" si="4"/>
        <v/>
      </c>
      <c r="R21" s="107" t="str">
        <f t="shared" si="5"/>
        <v/>
      </c>
      <c r="S21" s="108" t="str">
        <f>IF(A21="","",IF(LOOKUP(A21,Stammdaten!$A$17:$A$1001,Stammdaten!$G$17:$G$1001)="Nein",0,IF(ISBLANK('Beladung des Speichers'!A21),"",ROUND(MIN(J21,Q21)*-1,2))))</f>
        <v/>
      </c>
    </row>
    <row r="22" spans="1:19" x14ac:dyDescent="0.2">
      <c r="A22" s="109" t="str">
        <f>IF('Beladung des Speichers'!A22="","",'Beladung des Speichers'!A22)</f>
        <v/>
      </c>
      <c r="B22" s="109" t="str">
        <f>IF('Beladung des Speichers'!B22="","",'Beladung des Speichers'!B22)</f>
        <v/>
      </c>
      <c r="C22" s="163" t="str">
        <f>IF(ISBLANK('Beladung des Speichers'!A22),"",SUMIFS('Beladung des Speichers'!$C$17:$C$300,'Beladung des Speichers'!$A$17:$A$300,A22)-SUMIFS('Entladung des Speichers'!$C$17:$C$300,'Entladung des Speichers'!$A$17:$A$300,A22)+SUMIFS(Füllstände!$B$17:$B$299,Füllstände!$A$17:$A$299,A22)-SUMIFS(Füllstände!$C$17:$C$299,Füllstände!$A$17:$A$299,A22))</f>
        <v/>
      </c>
      <c r="D22" s="164" t="str">
        <f>IF(ISBLANK('Beladung des Speichers'!A22),"",C22*'Beladung des Speichers'!C22/SUMIFS('Beladung des Speichers'!$C$17:$C$300,'Beladung des Speichers'!$A$17:$A$300,A22))</f>
        <v/>
      </c>
      <c r="E22" s="165" t="str">
        <f>IF(ISBLANK('Beladung des Speichers'!A22),"",1/SUMIFS('Beladung des Speichers'!$C$17:$C$300,'Beladung des Speichers'!$A$17:$A$300,A22)*C22*SUMIF($A$17:$A$300,A22,'Beladung des Speichers'!$E$17:$E$300))</f>
        <v/>
      </c>
      <c r="F22" s="166" t="str">
        <f>IF(ISBLANK('Beladung des Speichers'!A22),"",IF(C22=0,"0,00",D22/C22*E22))</f>
        <v/>
      </c>
      <c r="G22" s="167" t="str">
        <f>IF(ISBLANK('Beladung des Speichers'!A22),"",SUMIFS('Beladung des Speichers'!$C$17:$C$300,'Beladung des Speichers'!$A$17:$A$300,A22))</f>
        <v/>
      </c>
      <c r="H22" s="124" t="str">
        <f>IF(ISBLANK('Beladung des Speichers'!A22),"",'Beladung des Speichers'!C22)</f>
        <v/>
      </c>
      <c r="I22" s="168" t="str">
        <f>IF(ISBLANK('Beladung des Speichers'!A22),"",SUMIFS('Beladung des Speichers'!$E$17:$E$1001,'Beladung des Speichers'!$A$17:$A$1001,'Ergebnis (detailliert)'!A22))</f>
        <v/>
      </c>
      <c r="J22" s="125" t="str">
        <f>IF(ISBLANK('Beladung des Speichers'!A22),"",'Beladung des Speichers'!E22)</f>
        <v/>
      </c>
      <c r="K22" s="168" t="str">
        <f>IF(ISBLANK('Beladung des Speichers'!A22),"",SUMIFS('Entladung des Speichers'!$C$17:$C$1001,'Entladung des Speichers'!$A$17:$A$1001,'Ergebnis (detailliert)'!A22))</f>
        <v/>
      </c>
      <c r="L22" s="169" t="str">
        <f t="shared" si="2"/>
        <v/>
      </c>
      <c r="M22" s="169" t="str">
        <f>IF(ISBLANK('Entladung des Speichers'!A22),"",'Entladung des Speichers'!C22)</f>
        <v/>
      </c>
      <c r="N22" s="168" t="str">
        <f>IF(ISBLANK('Beladung des Speichers'!A22),"",SUMIFS('Entladung des Speichers'!$E$17:$E$1001,'Entladung des Speichers'!$A$17:$A$1001,'Ergebnis (detailliert)'!$A$17:$A$300))</f>
        <v/>
      </c>
      <c r="O22" s="125" t="str">
        <f t="shared" si="3"/>
        <v/>
      </c>
      <c r="P22" s="20" t="str">
        <f>IFERROR(IF(A22="","",N22*'Ergebnis (detailliert)'!J22/'Ergebnis (detailliert)'!I22),0)</f>
        <v/>
      </c>
      <c r="Q22" s="106" t="str">
        <f t="shared" si="4"/>
        <v/>
      </c>
      <c r="R22" s="107" t="str">
        <f t="shared" si="5"/>
        <v/>
      </c>
      <c r="S22" s="108" t="str">
        <f>IF(A22="","",IF(LOOKUP(A22,Stammdaten!$A$17:$A$1001,Stammdaten!$G$17:$G$1001)="Nein",0,IF(ISBLANK('Beladung des Speichers'!A22),"",ROUND(MIN(J22,Q22)*-1,2))))</f>
        <v/>
      </c>
    </row>
    <row r="23" spans="1:19" x14ac:dyDescent="0.2">
      <c r="A23" s="109" t="str">
        <f>IF('Beladung des Speichers'!A23="","",'Beladung des Speichers'!A23)</f>
        <v/>
      </c>
      <c r="B23" s="109" t="str">
        <f>IF('Beladung des Speichers'!B23="","",'Beladung des Speichers'!B23)</f>
        <v/>
      </c>
      <c r="C23" s="163" t="str">
        <f>IF(ISBLANK('Beladung des Speichers'!A23),"",SUMIFS('Beladung des Speichers'!$C$17:$C$300,'Beladung des Speichers'!$A$17:$A$300,A23)-SUMIFS('Entladung des Speichers'!$C$17:$C$300,'Entladung des Speichers'!$A$17:$A$300,A23)+SUMIFS(Füllstände!$B$17:$B$299,Füllstände!$A$17:$A$299,A23)-SUMIFS(Füllstände!$C$17:$C$299,Füllstände!$A$17:$A$299,A23))</f>
        <v/>
      </c>
      <c r="D23" s="164" t="str">
        <f>IF(ISBLANK('Beladung des Speichers'!A23),"",C23*'Beladung des Speichers'!C23/SUMIFS('Beladung des Speichers'!$C$17:$C$300,'Beladung des Speichers'!$A$17:$A$300,A23))</f>
        <v/>
      </c>
      <c r="E23" s="165" t="str">
        <f>IF(ISBLANK('Beladung des Speichers'!A23),"",1/SUMIFS('Beladung des Speichers'!$C$17:$C$300,'Beladung des Speichers'!$A$17:$A$300,A23)*C23*SUMIF($A$17:$A$300,A23,'Beladung des Speichers'!$E$17:$E$300))</f>
        <v/>
      </c>
      <c r="F23" s="166" t="str">
        <f>IF(ISBLANK('Beladung des Speichers'!A23),"",IF(C23=0,"0,00",D23/C23*E23))</f>
        <v/>
      </c>
      <c r="G23" s="167" t="str">
        <f>IF(ISBLANK('Beladung des Speichers'!A23),"",SUMIFS('Beladung des Speichers'!$C$17:$C$300,'Beladung des Speichers'!$A$17:$A$300,A23))</f>
        <v/>
      </c>
      <c r="H23" s="124" t="str">
        <f>IF(ISBLANK('Beladung des Speichers'!A23),"",'Beladung des Speichers'!C23)</f>
        <v/>
      </c>
      <c r="I23" s="168" t="str">
        <f>IF(ISBLANK('Beladung des Speichers'!A23),"",SUMIFS('Beladung des Speichers'!$E$17:$E$1001,'Beladung des Speichers'!$A$17:$A$1001,'Ergebnis (detailliert)'!A23))</f>
        <v/>
      </c>
      <c r="J23" s="125" t="str">
        <f>IF(ISBLANK('Beladung des Speichers'!A23),"",'Beladung des Speichers'!E23)</f>
        <v/>
      </c>
      <c r="K23" s="168" t="str">
        <f>IF(ISBLANK('Beladung des Speichers'!A23),"",SUMIFS('Entladung des Speichers'!$C$17:$C$1001,'Entladung des Speichers'!$A$17:$A$1001,'Ergebnis (detailliert)'!A23))</f>
        <v/>
      </c>
      <c r="L23" s="169" t="str">
        <f t="shared" si="2"/>
        <v/>
      </c>
      <c r="M23" s="169" t="str">
        <f>IF(ISBLANK('Entladung des Speichers'!A23),"",'Entladung des Speichers'!C23)</f>
        <v/>
      </c>
      <c r="N23" s="168" t="str">
        <f>IF(ISBLANK('Beladung des Speichers'!A23),"",SUMIFS('Entladung des Speichers'!$E$17:$E$1001,'Entladung des Speichers'!$A$17:$A$1001,'Ergebnis (detailliert)'!$A$17:$A$300))</f>
        <v/>
      </c>
      <c r="O23" s="125" t="str">
        <f t="shared" si="3"/>
        <v/>
      </c>
      <c r="P23" s="20" t="str">
        <f>IFERROR(IF(A23="","",N23*'Ergebnis (detailliert)'!J23/'Ergebnis (detailliert)'!I23),0)</f>
        <v/>
      </c>
      <c r="Q23" s="106" t="str">
        <f t="shared" si="4"/>
        <v/>
      </c>
      <c r="R23" s="107" t="str">
        <f t="shared" si="5"/>
        <v/>
      </c>
      <c r="S23" s="108" t="str">
        <f>IF(A23="","",IF(LOOKUP(A23,Stammdaten!$A$17:$A$1001,Stammdaten!$G$17:$G$1001)="Nein",0,IF(ISBLANK('Beladung des Speichers'!A23),"",ROUND(MIN(J23,Q23)*-1,2))))</f>
        <v/>
      </c>
    </row>
    <row r="24" spans="1:19" x14ac:dyDescent="0.2">
      <c r="A24" s="109" t="str">
        <f>IF('Beladung des Speichers'!A24="","",'Beladung des Speichers'!A24)</f>
        <v/>
      </c>
      <c r="B24" s="109" t="str">
        <f>IF('Beladung des Speichers'!B24="","",'Beladung des Speichers'!B24)</f>
        <v/>
      </c>
      <c r="C24" s="163" t="str">
        <f>IF(ISBLANK('Beladung des Speichers'!A24),"",SUMIFS('Beladung des Speichers'!$C$17:$C$300,'Beladung des Speichers'!$A$17:$A$300,A24)-SUMIFS('Entladung des Speichers'!$C$17:$C$300,'Entladung des Speichers'!$A$17:$A$300,A24)+SUMIFS(Füllstände!$B$17:$B$299,Füllstände!$A$17:$A$299,A24)-SUMIFS(Füllstände!$C$17:$C$299,Füllstände!$A$17:$A$299,A24))</f>
        <v/>
      </c>
      <c r="D24" s="164" t="str">
        <f>IF(ISBLANK('Beladung des Speichers'!A24),"",C24*'Beladung des Speichers'!C24/SUMIFS('Beladung des Speichers'!$C$17:$C$300,'Beladung des Speichers'!$A$17:$A$300,A24))</f>
        <v/>
      </c>
      <c r="E24" s="165" t="str">
        <f>IF(ISBLANK('Beladung des Speichers'!A24),"",1/SUMIFS('Beladung des Speichers'!$C$17:$C$300,'Beladung des Speichers'!$A$17:$A$300,A24)*C24*SUMIF($A$17:$A$300,A24,'Beladung des Speichers'!$E$17:$E$300))</f>
        <v/>
      </c>
      <c r="F24" s="166" t="str">
        <f>IF(ISBLANK('Beladung des Speichers'!A24),"",IF(C24=0,"0,00",D24/C24*E24))</f>
        <v/>
      </c>
      <c r="G24" s="167" t="str">
        <f>IF(ISBLANK('Beladung des Speichers'!A24),"",SUMIFS('Beladung des Speichers'!$C$17:$C$300,'Beladung des Speichers'!$A$17:$A$300,A24))</f>
        <v/>
      </c>
      <c r="H24" s="124" t="str">
        <f>IF(ISBLANK('Beladung des Speichers'!A24),"",'Beladung des Speichers'!C24)</f>
        <v/>
      </c>
      <c r="I24" s="168" t="str">
        <f>IF(ISBLANK('Beladung des Speichers'!A24),"",SUMIFS('Beladung des Speichers'!$E$17:$E$1001,'Beladung des Speichers'!$A$17:$A$1001,'Ergebnis (detailliert)'!A24))</f>
        <v/>
      </c>
      <c r="J24" s="125" t="str">
        <f>IF(ISBLANK('Beladung des Speichers'!A24),"",'Beladung des Speichers'!E24)</f>
        <v/>
      </c>
      <c r="K24" s="168" t="str">
        <f>IF(ISBLANK('Beladung des Speichers'!A24),"",SUMIFS('Entladung des Speichers'!$C$17:$C$1001,'Entladung des Speichers'!$A$17:$A$1001,'Ergebnis (detailliert)'!A24))</f>
        <v/>
      </c>
      <c r="L24" s="169" t="str">
        <f t="shared" si="2"/>
        <v/>
      </c>
      <c r="M24" s="169" t="str">
        <f>IF(ISBLANK('Entladung des Speichers'!A24),"",'Entladung des Speichers'!C24)</f>
        <v/>
      </c>
      <c r="N24" s="168" t="str">
        <f>IF(ISBLANK('Beladung des Speichers'!A24),"",SUMIFS('Entladung des Speichers'!$E$17:$E$1001,'Entladung des Speichers'!$A$17:$A$1001,'Ergebnis (detailliert)'!$A$17:$A$300))</f>
        <v/>
      </c>
      <c r="O24" s="125" t="str">
        <f t="shared" si="3"/>
        <v/>
      </c>
      <c r="P24" s="20" t="str">
        <f>IFERROR(IF(A24="","",N24*'Ergebnis (detailliert)'!J24/'Ergebnis (detailliert)'!I24),0)</f>
        <v/>
      </c>
      <c r="Q24" s="106" t="str">
        <f t="shared" si="4"/>
        <v/>
      </c>
      <c r="R24" s="107" t="str">
        <f t="shared" si="5"/>
        <v/>
      </c>
      <c r="S24" s="108" t="str">
        <f>IF(A24="","",IF(LOOKUP(A24,Stammdaten!$A$17:$A$1001,Stammdaten!$G$17:$G$1001)="Nein",0,IF(ISBLANK('Beladung des Speichers'!A24),"",ROUND(MIN(J24,Q24)*-1,2))))</f>
        <v/>
      </c>
    </row>
    <row r="25" spans="1:19" x14ac:dyDescent="0.2">
      <c r="A25" s="109" t="str">
        <f>IF('Beladung des Speichers'!A25="","",'Beladung des Speichers'!A25)</f>
        <v/>
      </c>
      <c r="B25" s="109" t="str">
        <f>IF('Beladung des Speichers'!B25="","",'Beladung des Speichers'!B25)</f>
        <v/>
      </c>
      <c r="C25" s="163" t="str">
        <f>IF(ISBLANK('Beladung des Speichers'!A25),"",SUMIFS('Beladung des Speichers'!$C$17:$C$300,'Beladung des Speichers'!$A$17:$A$300,A25)-SUMIFS('Entladung des Speichers'!$C$17:$C$300,'Entladung des Speichers'!$A$17:$A$300,A25)+SUMIFS(Füllstände!$B$17:$B$299,Füllstände!$A$17:$A$299,A25)-SUMIFS(Füllstände!$C$17:$C$299,Füllstände!$A$17:$A$299,A25))</f>
        <v/>
      </c>
      <c r="D25" s="164" t="str">
        <f>IF(ISBLANK('Beladung des Speichers'!A25),"",C25*'Beladung des Speichers'!C25/SUMIFS('Beladung des Speichers'!$C$17:$C$300,'Beladung des Speichers'!$A$17:$A$300,A25))</f>
        <v/>
      </c>
      <c r="E25" s="165" t="str">
        <f>IF(ISBLANK('Beladung des Speichers'!A25),"",1/SUMIFS('Beladung des Speichers'!$C$17:$C$300,'Beladung des Speichers'!$A$17:$A$300,A25)*C25*SUMIF($A$17:$A$300,A25,'Beladung des Speichers'!$E$17:$E$300))</f>
        <v/>
      </c>
      <c r="F25" s="166" t="str">
        <f>IF(ISBLANK('Beladung des Speichers'!A25),"",IF(C25=0,"0,00",D25/C25*E25))</f>
        <v/>
      </c>
      <c r="G25" s="167" t="str">
        <f>IF(ISBLANK('Beladung des Speichers'!A25),"",SUMIFS('Beladung des Speichers'!$C$17:$C$300,'Beladung des Speichers'!$A$17:$A$300,A25))</f>
        <v/>
      </c>
      <c r="H25" s="124" t="str">
        <f>IF(ISBLANK('Beladung des Speichers'!A25),"",'Beladung des Speichers'!C25)</f>
        <v/>
      </c>
      <c r="I25" s="168" t="str">
        <f>IF(ISBLANK('Beladung des Speichers'!A25),"",SUMIFS('Beladung des Speichers'!$E$17:$E$1001,'Beladung des Speichers'!$A$17:$A$1001,'Ergebnis (detailliert)'!A25))</f>
        <v/>
      </c>
      <c r="J25" s="125" t="str">
        <f>IF(ISBLANK('Beladung des Speichers'!A25),"",'Beladung des Speichers'!E25)</f>
        <v/>
      </c>
      <c r="K25" s="168" t="str">
        <f>IF(ISBLANK('Beladung des Speichers'!A25),"",SUMIFS('Entladung des Speichers'!$C$17:$C$1001,'Entladung des Speichers'!$A$17:$A$1001,'Ergebnis (detailliert)'!A25))</f>
        <v/>
      </c>
      <c r="L25" s="169" t="str">
        <f t="shared" si="2"/>
        <v/>
      </c>
      <c r="M25" s="169" t="str">
        <f>IF(ISBLANK('Entladung des Speichers'!A25),"",'Entladung des Speichers'!C25)</f>
        <v/>
      </c>
      <c r="N25" s="168" t="str">
        <f>IF(ISBLANK('Beladung des Speichers'!A25),"",SUMIFS('Entladung des Speichers'!$E$17:$E$1001,'Entladung des Speichers'!$A$17:$A$1001,'Ergebnis (detailliert)'!$A$17:$A$300))</f>
        <v/>
      </c>
      <c r="O25" s="125" t="str">
        <f t="shared" si="3"/>
        <v/>
      </c>
      <c r="P25" s="20" t="str">
        <f>IFERROR(IF(A25="","",N25*'Ergebnis (detailliert)'!J25/'Ergebnis (detailliert)'!I25),0)</f>
        <v/>
      </c>
      <c r="Q25" s="106" t="str">
        <f t="shared" si="4"/>
        <v/>
      </c>
      <c r="R25" s="107" t="str">
        <f t="shared" si="5"/>
        <v/>
      </c>
      <c r="S25" s="108" t="str">
        <f>IF(A25="","",IF(LOOKUP(A25,Stammdaten!$A$17:$A$1001,Stammdaten!$G$17:$G$1001)="Nein",0,IF(ISBLANK('Beladung des Speichers'!A25),"",ROUND(MIN(J25,Q25)*-1,2))))</f>
        <v/>
      </c>
    </row>
    <row r="26" spans="1:19" x14ac:dyDescent="0.2">
      <c r="A26" s="109" t="str">
        <f>IF('Beladung des Speichers'!A26="","",'Beladung des Speichers'!A26)</f>
        <v/>
      </c>
      <c r="B26" s="109" t="str">
        <f>IF('Beladung des Speichers'!B26="","",'Beladung des Speichers'!B26)</f>
        <v/>
      </c>
      <c r="C26" s="163" t="str">
        <f>IF(ISBLANK('Beladung des Speichers'!A26),"",SUMIFS('Beladung des Speichers'!$C$17:$C$300,'Beladung des Speichers'!$A$17:$A$300,A26)-SUMIFS('Entladung des Speichers'!$C$17:$C$300,'Entladung des Speichers'!$A$17:$A$300,A26)+SUMIFS(Füllstände!$B$17:$B$299,Füllstände!$A$17:$A$299,A26)-SUMIFS(Füllstände!$C$17:$C$299,Füllstände!$A$17:$A$299,A26))</f>
        <v/>
      </c>
      <c r="D26" s="164" t="str">
        <f>IF(ISBLANK('Beladung des Speichers'!A26),"",C26*'Beladung des Speichers'!C26/SUMIFS('Beladung des Speichers'!$C$17:$C$300,'Beladung des Speichers'!$A$17:$A$300,A26))</f>
        <v/>
      </c>
      <c r="E26" s="165" t="str">
        <f>IF(ISBLANK('Beladung des Speichers'!A26),"",1/SUMIFS('Beladung des Speichers'!$C$17:$C$300,'Beladung des Speichers'!$A$17:$A$300,A26)*C26*SUMIF($A$17:$A$300,A26,'Beladung des Speichers'!$E$17:$E$300))</f>
        <v/>
      </c>
      <c r="F26" s="166" t="str">
        <f>IF(ISBLANK('Beladung des Speichers'!A26),"",IF(C26=0,"0,00",D26/C26*E26))</f>
        <v/>
      </c>
      <c r="G26" s="167" t="str">
        <f>IF(ISBLANK('Beladung des Speichers'!A26),"",SUMIFS('Beladung des Speichers'!$C$17:$C$300,'Beladung des Speichers'!$A$17:$A$300,A26))</f>
        <v/>
      </c>
      <c r="H26" s="124" t="str">
        <f>IF(ISBLANK('Beladung des Speichers'!A26),"",'Beladung des Speichers'!C26)</f>
        <v/>
      </c>
      <c r="I26" s="168" t="str">
        <f>IF(ISBLANK('Beladung des Speichers'!A26),"",SUMIFS('Beladung des Speichers'!$E$17:$E$1001,'Beladung des Speichers'!$A$17:$A$1001,'Ergebnis (detailliert)'!A26))</f>
        <v/>
      </c>
      <c r="J26" s="125" t="str">
        <f>IF(ISBLANK('Beladung des Speichers'!A26),"",'Beladung des Speichers'!E26)</f>
        <v/>
      </c>
      <c r="K26" s="168" t="str">
        <f>IF(ISBLANK('Beladung des Speichers'!A26),"",SUMIFS('Entladung des Speichers'!$C$17:$C$1001,'Entladung des Speichers'!$A$17:$A$1001,'Ergebnis (detailliert)'!A26))</f>
        <v/>
      </c>
      <c r="L26" s="169" t="str">
        <f t="shared" si="2"/>
        <v/>
      </c>
      <c r="M26" s="169" t="str">
        <f>IF(ISBLANK('Entladung des Speichers'!A26),"",'Entladung des Speichers'!C26)</f>
        <v/>
      </c>
      <c r="N26" s="168" t="str">
        <f>IF(ISBLANK('Beladung des Speichers'!A26),"",SUMIFS('Entladung des Speichers'!$E$17:$E$1001,'Entladung des Speichers'!$A$17:$A$1001,'Ergebnis (detailliert)'!$A$17:$A$300))</f>
        <v/>
      </c>
      <c r="O26" s="125" t="str">
        <f t="shared" si="3"/>
        <v/>
      </c>
      <c r="P26" s="20" t="str">
        <f>IFERROR(IF(A26="","",N26*'Ergebnis (detailliert)'!J26/'Ergebnis (detailliert)'!I26),0)</f>
        <v/>
      </c>
      <c r="Q26" s="106" t="str">
        <f t="shared" si="4"/>
        <v/>
      </c>
      <c r="R26" s="107" t="str">
        <f t="shared" si="5"/>
        <v/>
      </c>
      <c r="S26" s="108" t="str">
        <f>IF(A26="","",IF(LOOKUP(A26,Stammdaten!$A$17:$A$1001,Stammdaten!$G$17:$G$1001)="Nein",0,IF(ISBLANK('Beladung des Speichers'!A26),"",ROUND(MIN(J26,Q26)*-1,2))))</f>
        <v/>
      </c>
    </row>
    <row r="27" spans="1:19" x14ac:dyDescent="0.2">
      <c r="A27" s="109" t="str">
        <f>IF('Beladung des Speichers'!A27="","",'Beladung des Speichers'!A27)</f>
        <v/>
      </c>
      <c r="B27" s="109" t="str">
        <f>IF('Beladung des Speichers'!B27="","",'Beladung des Speichers'!B27)</f>
        <v/>
      </c>
      <c r="C27" s="163" t="str">
        <f>IF(ISBLANK('Beladung des Speichers'!A27),"",SUMIFS('Beladung des Speichers'!$C$17:$C$300,'Beladung des Speichers'!$A$17:$A$300,A27)-SUMIFS('Entladung des Speichers'!$C$17:$C$300,'Entladung des Speichers'!$A$17:$A$300,A27)+SUMIFS(Füllstände!$B$17:$B$299,Füllstände!$A$17:$A$299,A27)-SUMIFS(Füllstände!$C$17:$C$299,Füllstände!$A$17:$A$299,A27))</f>
        <v/>
      </c>
      <c r="D27" s="164" t="str">
        <f>IF(ISBLANK('Beladung des Speichers'!A27),"",C27*'Beladung des Speichers'!C27/SUMIFS('Beladung des Speichers'!$C$17:$C$300,'Beladung des Speichers'!$A$17:$A$300,A27))</f>
        <v/>
      </c>
      <c r="E27" s="165" t="str">
        <f>IF(ISBLANK('Beladung des Speichers'!A27),"",1/SUMIFS('Beladung des Speichers'!$C$17:$C$300,'Beladung des Speichers'!$A$17:$A$300,A27)*C27*SUMIF($A$17:$A$300,A27,'Beladung des Speichers'!$E$17:$E$300))</f>
        <v/>
      </c>
      <c r="F27" s="166" t="str">
        <f>IF(ISBLANK('Beladung des Speichers'!A27),"",IF(C27=0,"0,00",D27/C27*E27))</f>
        <v/>
      </c>
      <c r="G27" s="167" t="str">
        <f>IF(ISBLANK('Beladung des Speichers'!A27),"",SUMIFS('Beladung des Speichers'!$C$17:$C$300,'Beladung des Speichers'!$A$17:$A$300,A27))</f>
        <v/>
      </c>
      <c r="H27" s="124" t="str">
        <f>IF(ISBLANK('Beladung des Speichers'!A27),"",'Beladung des Speichers'!C27)</f>
        <v/>
      </c>
      <c r="I27" s="168" t="str">
        <f>IF(ISBLANK('Beladung des Speichers'!A27),"",SUMIFS('Beladung des Speichers'!$E$17:$E$1001,'Beladung des Speichers'!$A$17:$A$1001,'Ergebnis (detailliert)'!A27))</f>
        <v/>
      </c>
      <c r="J27" s="125" t="str">
        <f>IF(ISBLANK('Beladung des Speichers'!A27),"",'Beladung des Speichers'!E27)</f>
        <v/>
      </c>
      <c r="K27" s="168" t="str">
        <f>IF(ISBLANK('Beladung des Speichers'!A27),"",SUMIFS('Entladung des Speichers'!$C$17:$C$1001,'Entladung des Speichers'!$A$17:$A$1001,'Ergebnis (detailliert)'!A27))</f>
        <v/>
      </c>
      <c r="L27" s="169" t="str">
        <f t="shared" si="2"/>
        <v/>
      </c>
      <c r="M27" s="169" t="str">
        <f>IF(ISBLANK('Entladung des Speichers'!A27),"",'Entladung des Speichers'!C27)</f>
        <v/>
      </c>
      <c r="N27" s="168" t="str">
        <f>IF(ISBLANK('Beladung des Speichers'!A27),"",SUMIFS('Entladung des Speichers'!$E$17:$E$1001,'Entladung des Speichers'!$A$17:$A$1001,'Ergebnis (detailliert)'!$A$17:$A$300))</f>
        <v/>
      </c>
      <c r="O27" s="125" t="str">
        <f t="shared" si="3"/>
        <v/>
      </c>
      <c r="P27" s="20" t="str">
        <f>IFERROR(IF(A27="","",N27*'Ergebnis (detailliert)'!J27/'Ergebnis (detailliert)'!I27),0)</f>
        <v/>
      </c>
      <c r="Q27" s="106" t="str">
        <f t="shared" si="4"/>
        <v/>
      </c>
      <c r="R27" s="107" t="str">
        <f t="shared" si="5"/>
        <v/>
      </c>
      <c r="S27" s="108" t="str">
        <f>IF(A27="","",IF(LOOKUP(A27,Stammdaten!$A$17:$A$1001,Stammdaten!$G$17:$G$1001)="Nein",0,IF(ISBLANK('Beladung des Speichers'!A27),"",ROUND(MIN(J27,Q27)*-1,2))))</f>
        <v/>
      </c>
    </row>
    <row r="28" spans="1:19" x14ac:dyDescent="0.2">
      <c r="A28" s="109" t="str">
        <f>IF('Beladung des Speichers'!A28="","",'Beladung des Speichers'!A28)</f>
        <v/>
      </c>
      <c r="B28" s="109" t="str">
        <f>IF('Beladung des Speichers'!B28="","",'Beladung des Speichers'!B28)</f>
        <v/>
      </c>
      <c r="C28" s="163" t="str">
        <f>IF(ISBLANK('Beladung des Speichers'!A28),"",SUMIFS('Beladung des Speichers'!$C$17:$C$300,'Beladung des Speichers'!$A$17:$A$300,A28)-SUMIFS('Entladung des Speichers'!$C$17:$C$300,'Entladung des Speichers'!$A$17:$A$300,A28)+SUMIFS(Füllstände!$B$17:$B$299,Füllstände!$A$17:$A$299,A28)-SUMIFS(Füllstände!$C$17:$C$299,Füllstände!$A$17:$A$299,A28))</f>
        <v/>
      </c>
      <c r="D28" s="164" t="str">
        <f>IF(ISBLANK('Beladung des Speichers'!A28),"",C28*'Beladung des Speichers'!C28/SUMIFS('Beladung des Speichers'!$C$17:$C$300,'Beladung des Speichers'!$A$17:$A$300,A28))</f>
        <v/>
      </c>
      <c r="E28" s="165" t="str">
        <f>IF(ISBLANK('Beladung des Speichers'!A28),"",1/SUMIFS('Beladung des Speichers'!$C$17:$C$300,'Beladung des Speichers'!$A$17:$A$300,A28)*C28*SUMIF($A$17:$A$300,A28,'Beladung des Speichers'!$E$17:$E$300))</f>
        <v/>
      </c>
      <c r="F28" s="166" t="str">
        <f>IF(ISBLANK('Beladung des Speichers'!A28),"",IF(C28=0,"0,00",D28/C28*E28))</f>
        <v/>
      </c>
      <c r="G28" s="167" t="str">
        <f>IF(ISBLANK('Beladung des Speichers'!A28),"",SUMIFS('Beladung des Speichers'!$C$17:$C$300,'Beladung des Speichers'!$A$17:$A$300,A28))</f>
        <v/>
      </c>
      <c r="H28" s="124" t="str">
        <f>IF(ISBLANK('Beladung des Speichers'!A28),"",'Beladung des Speichers'!C28)</f>
        <v/>
      </c>
      <c r="I28" s="168" t="str">
        <f>IF(ISBLANK('Beladung des Speichers'!A28),"",SUMIFS('Beladung des Speichers'!$E$17:$E$1001,'Beladung des Speichers'!$A$17:$A$1001,'Ergebnis (detailliert)'!A28))</f>
        <v/>
      </c>
      <c r="J28" s="125" t="str">
        <f>IF(ISBLANK('Beladung des Speichers'!A28),"",'Beladung des Speichers'!E28)</f>
        <v/>
      </c>
      <c r="K28" s="168" t="str">
        <f>IF(ISBLANK('Beladung des Speichers'!A28),"",SUMIFS('Entladung des Speichers'!$C$17:$C$1001,'Entladung des Speichers'!$A$17:$A$1001,'Ergebnis (detailliert)'!A28))</f>
        <v/>
      </c>
      <c r="L28" s="169" t="str">
        <f t="shared" si="2"/>
        <v/>
      </c>
      <c r="M28" s="169" t="str">
        <f>IF(ISBLANK('Entladung des Speichers'!A28),"",'Entladung des Speichers'!C28)</f>
        <v/>
      </c>
      <c r="N28" s="168" t="str">
        <f>IF(ISBLANK('Beladung des Speichers'!A28),"",SUMIFS('Entladung des Speichers'!$E$17:$E$1001,'Entladung des Speichers'!$A$17:$A$1001,'Ergebnis (detailliert)'!$A$17:$A$300))</f>
        <v/>
      </c>
      <c r="O28" s="125" t="str">
        <f t="shared" si="3"/>
        <v/>
      </c>
      <c r="P28" s="20" t="str">
        <f>IFERROR(IF(A28="","",N28*'Ergebnis (detailliert)'!J28/'Ergebnis (detailliert)'!I28),0)</f>
        <v/>
      </c>
      <c r="Q28" s="106" t="str">
        <f t="shared" si="4"/>
        <v/>
      </c>
      <c r="R28" s="107" t="str">
        <f t="shared" si="5"/>
        <v/>
      </c>
      <c r="S28" s="108" t="str">
        <f>IF(A28="","",IF(LOOKUP(A28,Stammdaten!$A$17:$A$1001,Stammdaten!$G$17:$G$1001)="Nein",0,IF(ISBLANK('Beladung des Speichers'!A28),"",ROUND(MIN(J28,Q28)*-1,2))))</f>
        <v/>
      </c>
    </row>
    <row r="29" spans="1:19" x14ac:dyDescent="0.2">
      <c r="A29" s="109" t="str">
        <f>IF('Beladung des Speichers'!A29="","",'Beladung des Speichers'!A29)</f>
        <v/>
      </c>
      <c r="B29" s="109" t="str">
        <f>IF('Beladung des Speichers'!B29="","",'Beladung des Speichers'!B29)</f>
        <v/>
      </c>
      <c r="C29" s="163" t="str">
        <f>IF(ISBLANK('Beladung des Speichers'!A29),"",SUMIFS('Beladung des Speichers'!$C$17:$C$300,'Beladung des Speichers'!$A$17:$A$300,A29)-SUMIFS('Entladung des Speichers'!$C$17:$C$300,'Entladung des Speichers'!$A$17:$A$300,A29)+SUMIFS(Füllstände!$B$17:$B$299,Füllstände!$A$17:$A$299,A29)-SUMIFS(Füllstände!$C$17:$C$299,Füllstände!$A$17:$A$299,A29))</f>
        <v/>
      </c>
      <c r="D29" s="164" t="str">
        <f>IF(ISBLANK('Beladung des Speichers'!A29),"",C29*'Beladung des Speichers'!C29/SUMIFS('Beladung des Speichers'!$C$17:$C$300,'Beladung des Speichers'!$A$17:$A$300,A29))</f>
        <v/>
      </c>
      <c r="E29" s="165" t="str">
        <f>IF(ISBLANK('Beladung des Speichers'!A29),"",1/SUMIFS('Beladung des Speichers'!$C$17:$C$300,'Beladung des Speichers'!$A$17:$A$300,A29)*C29*SUMIF($A$17:$A$300,A29,'Beladung des Speichers'!$E$17:$E$300))</f>
        <v/>
      </c>
      <c r="F29" s="166" t="str">
        <f>IF(ISBLANK('Beladung des Speichers'!A29),"",IF(C29=0,"0,00",D29/C29*E29))</f>
        <v/>
      </c>
      <c r="G29" s="167" t="str">
        <f>IF(ISBLANK('Beladung des Speichers'!A29),"",SUMIFS('Beladung des Speichers'!$C$17:$C$300,'Beladung des Speichers'!$A$17:$A$300,A29))</f>
        <v/>
      </c>
      <c r="H29" s="124" t="str">
        <f>IF(ISBLANK('Beladung des Speichers'!A29),"",'Beladung des Speichers'!C29)</f>
        <v/>
      </c>
      <c r="I29" s="168" t="str">
        <f>IF(ISBLANK('Beladung des Speichers'!A29),"",SUMIFS('Beladung des Speichers'!$E$17:$E$1001,'Beladung des Speichers'!$A$17:$A$1001,'Ergebnis (detailliert)'!A29))</f>
        <v/>
      </c>
      <c r="J29" s="125" t="str">
        <f>IF(ISBLANK('Beladung des Speichers'!A29),"",'Beladung des Speichers'!E29)</f>
        <v/>
      </c>
      <c r="K29" s="168" t="str">
        <f>IF(ISBLANK('Beladung des Speichers'!A29),"",SUMIFS('Entladung des Speichers'!$C$17:$C$1001,'Entladung des Speichers'!$A$17:$A$1001,'Ergebnis (detailliert)'!A29))</f>
        <v/>
      </c>
      <c r="L29" s="169" t="str">
        <f t="shared" si="2"/>
        <v/>
      </c>
      <c r="M29" s="169" t="str">
        <f>IF(ISBLANK('Entladung des Speichers'!A29),"",'Entladung des Speichers'!C29)</f>
        <v/>
      </c>
      <c r="N29" s="168" t="str">
        <f>IF(ISBLANK('Beladung des Speichers'!A29),"",SUMIFS('Entladung des Speichers'!$E$17:$E$1001,'Entladung des Speichers'!$A$17:$A$1001,'Ergebnis (detailliert)'!$A$17:$A$300))</f>
        <v/>
      </c>
      <c r="O29" s="125" t="str">
        <f t="shared" si="3"/>
        <v/>
      </c>
      <c r="P29" s="20" t="str">
        <f>IFERROR(IF(A29="","",N29*'Ergebnis (detailliert)'!J29/'Ergebnis (detailliert)'!I29),0)</f>
        <v/>
      </c>
      <c r="Q29" s="106" t="str">
        <f t="shared" si="4"/>
        <v/>
      </c>
      <c r="R29" s="107" t="str">
        <f t="shared" si="5"/>
        <v/>
      </c>
      <c r="S29" s="108" t="str">
        <f>IF(A29="","",IF(LOOKUP(A29,Stammdaten!$A$17:$A$1001,Stammdaten!$G$17:$G$1001)="Nein",0,IF(ISBLANK('Beladung des Speichers'!A29),"",ROUND(MIN(J29,Q29)*-1,2))))</f>
        <v/>
      </c>
    </row>
    <row r="30" spans="1:19" x14ac:dyDescent="0.2">
      <c r="A30" s="109" t="str">
        <f>IF('Beladung des Speichers'!A30="","",'Beladung des Speichers'!A30)</f>
        <v/>
      </c>
      <c r="B30" s="109" t="str">
        <f>IF('Beladung des Speichers'!B30="","",'Beladung des Speichers'!B30)</f>
        <v/>
      </c>
      <c r="C30" s="163" t="str">
        <f>IF(ISBLANK('Beladung des Speichers'!A30),"",SUMIFS('Beladung des Speichers'!$C$17:$C$300,'Beladung des Speichers'!$A$17:$A$300,A30)-SUMIFS('Entladung des Speichers'!$C$17:$C$300,'Entladung des Speichers'!$A$17:$A$300,A30)+SUMIFS(Füllstände!$B$17:$B$299,Füllstände!$A$17:$A$299,A30)-SUMIFS(Füllstände!$C$17:$C$299,Füllstände!$A$17:$A$299,A30))</f>
        <v/>
      </c>
      <c r="D30" s="164" t="str">
        <f>IF(ISBLANK('Beladung des Speichers'!A30),"",C30*'Beladung des Speichers'!C30/SUMIFS('Beladung des Speichers'!$C$17:$C$300,'Beladung des Speichers'!$A$17:$A$300,A30))</f>
        <v/>
      </c>
      <c r="E30" s="165" t="str">
        <f>IF(ISBLANK('Beladung des Speichers'!A30),"",1/SUMIFS('Beladung des Speichers'!$C$17:$C$300,'Beladung des Speichers'!$A$17:$A$300,A30)*C30*SUMIF($A$17:$A$300,A30,'Beladung des Speichers'!$E$17:$E$300))</f>
        <v/>
      </c>
      <c r="F30" s="166" t="str">
        <f>IF(ISBLANK('Beladung des Speichers'!A30),"",IF(C30=0,"0,00",D30/C30*E30))</f>
        <v/>
      </c>
      <c r="G30" s="167" t="str">
        <f>IF(ISBLANK('Beladung des Speichers'!A30),"",SUMIFS('Beladung des Speichers'!$C$17:$C$300,'Beladung des Speichers'!$A$17:$A$300,A30))</f>
        <v/>
      </c>
      <c r="H30" s="124" t="str">
        <f>IF(ISBLANK('Beladung des Speichers'!A30),"",'Beladung des Speichers'!C30)</f>
        <v/>
      </c>
      <c r="I30" s="168" t="str">
        <f>IF(ISBLANK('Beladung des Speichers'!A30),"",SUMIFS('Beladung des Speichers'!$E$17:$E$1001,'Beladung des Speichers'!$A$17:$A$1001,'Ergebnis (detailliert)'!A30))</f>
        <v/>
      </c>
      <c r="J30" s="125" t="str">
        <f>IF(ISBLANK('Beladung des Speichers'!A30),"",'Beladung des Speichers'!E30)</f>
        <v/>
      </c>
      <c r="K30" s="168" t="str">
        <f>IF(ISBLANK('Beladung des Speichers'!A30),"",SUMIFS('Entladung des Speichers'!$C$17:$C$1001,'Entladung des Speichers'!$A$17:$A$1001,'Ergebnis (detailliert)'!A30))</f>
        <v/>
      </c>
      <c r="L30" s="169" t="str">
        <f t="shared" si="2"/>
        <v/>
      </c>
      <c r="M30" s="169" t="str">
        <f>IF(ISBLANK('Entladung des Speichers'!A30),"",'Entladung des Speichers'!C30)</f>
        <v/>
      </c>
      <c r="N30" s="168" t="str">
        <f>IF(ISBLANK('Beladung des Speichers'!A30),"",SUMIFS('Entladung des Speichers'!$E$17:$E$1001,'Entladung des Speichers'!$A$17:$A$1001,'Ergebnis (detailliert)'!$A$17:$A$300))</f>
        <v/>
      </c>
      <c r="O30" s="125" t="str">
        <f t="shared" si="3"/>
        <v/>
      </c>
      <c r="P30" s="20" t="str">
        <f>IFERROR(IF(A30="","",N30*'Ergebnis (detailliert)'!J30/'Ergebnis (detailliert)'!I30),0)</f>
        <v/>
      </c>
      <c r="Q30" s="106" t="str">
        <f t="shared" si="4"/>
        <v/>
      </c>
      <c r="R30" s="107" t="str">
        <f t="shared" si="5"/>
        <v/>
      </c>
      <c r="S30" s="108" t="str">
        <f>IF(A30="","",IF(LOOKUP(A30,Stammdaten!$A$17:$A$1001,Stammdaten!$G$17:$G$1001)="Nein",0,IF(ISBLANK('Beladung des Speichers'!A30),"",ROUND(MIN(J30,Q30)*-1,2))))</f>
        <v/>
      </c>
    </row>
    <row r="31" spans="1:19" x14ac:dyDescent="0.2">
      <c r="A31" s="109" t="str">
        <f>IF('Beladung des Speichers'!A31="","",'Beladung des Speichers'!A31)</f>
        <v/>
      </c>
      <c r="B31" s="109" t="str">
        <f>IF('Beladung des Speichers'!B31="","",'Beladung des Speichers'!B31)</f>
        <v/>
      </c>
      <c r="C31" s="163" t="str">
        <f>IF(ISBLANK('Beladung des Speichers'!A31),"",SUMIFS('Beladung des Speichers'!$C$17:$C$300,'Beladung des Speichers'!$A$17:$A$300,A31)-SUMIFS('Entladung des Speichers'!$C$17:$C$300,'Entladung des Speichers'!$A$17:$A$300,A31)+SUMIFS(Füllstände!$B$17:$B$299,Füllstände!$A$17:$A$299,A31)-SUMIFS(Füllstände!$C$17:$C$299,Füllstände!$A$17:$A$299,A31))</f>
        <v/>
      </c>
      <c r="D31" s="164" t="str">
        <f>IF(ISBLANK('Beladung des Speichers'!A31),"",C31*'Beladung des Speichers'!C31/SUMIFS('Beladung des Speichers'!$C$17:$C$300,'Beladung des Speichers'!$A$17:$A$300,A31))</f>
        <v/>
      </c>
      <c r="E31" s="165" t="str">
        <f>IF(ISBLANK('Beladung des Speichers'!A31),"",1/SUMIFS('Beladung des Speichers'!$C$17:$C$300,'Beladung des Speichers'!$A$17:$A$300,A31)*C31*SUMIF($A$17:$A$300,A31,'Beladung des Speichers'!$E$17:$E$300))</f>
        <v/>
      </c>
      <c r="F31" s="166" t="str">
        <f>IF(ISBLANK('Beladung des Speichers'!A31),"",IF(C31=0,"0,00",D31/C31*E31))</f>
        <v/>
      </c>
      <c r="G31" s="167" t="str">
        <f>IF(ISBLANK('Beladung des Speichers'!A31),"",SUMIFS('Beladung des Speichers'!$C$17:$C$300,'Beladung des Speichers'!$A$17:$A$300,A31))</f>
        <v/>
      </c>
      <c r="H31" s="124" t="str">
        <f>IF(ISBLANK('Beladung des Speichers'!A31),"",'Beladung des Speichers'!C31)</f>
        <v/>
      </c>
      <c r="I31" s="168" t="str">
        <f>IF(ISBLANK('Beladung des Speichers'!A31),"",SUMIFS('Beladung des Speichers'!$E$17:$E$1001,'Beladung des Speichers'!$A$17:$A$1001,'Ergebnis (detailliert)'!A31))</f>
        <v/>
      </c>
      <c r="J31" s="125" t="str">
        <f>IF(ISBLANK('Beladung des Speichers'!A31),"",'Beladung des Speichers'!E31)</f>
        <v/>
      </c>
      <c r="K31" s="168" t="str">
        <f>IF(ISBLANK('Beladung des Speichers'!A31),"",SUMIFS('Entladung des Speichers'!$C$17:$C$1001,'Entladung des Speichers'!$A$17:$A$1001,'Ergebnis (detailliert)'!A31))</f>
        <v/>
      </c>
      <c r="L31" s="169" t="str">
        <f t="shared" si="2"/>
        <v/>
      </c>
      <c r="M31" s="169" t="str">
        <f>IF(ISBLANK('Entladung des Speichers'!A31),"",'Entladung des Speichers'!C31)</f>
        <v/>
      </c>
      <c r="N31" s="168" t="str">
        <f>IF(ISBLANK('Beladung des Speichers'!A31),"",SUMIFS('Entladung des Speichers'!$E$17:$E$1001,'Entladung des Speichers'!$A$17:$A$1001,'Ergebnis (detailliert)'!$A$17:$A$300))</f>
        <v/>
      </c>
      <c r="O31" s="125" t="str">
        <f t="shared" si="3"/>
        <v/>
      </c>
      <c r="P31" s="20" t="str">
        <f>IFERROR(IF(A31="","",N31*'Ergebnis (detailliert)'!J31/'Ergebnis (detailliert)'!I31),0)</f>
        <v/>
      </c>
      <c r="Q31" s="106" t="str">
        <f t="shared" si="4"/>
        <v/>
      </c>
      <c r="R31" s="107" t="str">
        <f t="shared" si="5"/>
        <v/>
      </c>
      <c r="S31" s="108" t="str">
        <f>IF(A31="","",IF(LOOKUP(A31,Stammdaten!$A$17:$A$1001,Stammdaten!$G$17:$G$1001)="Nein",0,IF(ISBLANK('Beladung des Speichers'!A31),"",ROUND(MIN(J31,Q31)*-1,2))))</f>
        <v/>
      </c>
    </row>
    <row r="32" spans="1:19" x14ac:dyDescent="0.2">
      <c r="A32" s="109" t="str">
        <f>IF('Beladung des Speichers'!A32="","",'Beladung des Speichers'!A32)</f>
        <v/>
      </c>
      <c r="B32" s="109" t="str">
        <f>IF('Beladung des Speichers'!B32="","",'Beladung des Speichers'!B32)</f>
        <v/>
      </c>
      <c r="C32" s="163" t="str">
        <f>IF(ISBLANK('Beladung des Speichers'!A32),"",SUMIFS('Beladung des Speichers'!$C$17:$C$300,'Beladung des Speichers'!$A$17:$A$300,A32)-SUMIFS('Entladung des Speichers'!$C$17:$C$300,'Entladung des Speichers'!$A$17:$A$300,A32)+SUMIFS(Füllstände!$B$17:$B$299,Füllstände!$A$17:$A$299,A32)-SUMIFS(Füllstände!$C$17:$C$299,Füllstände!$A$17:$A$299,A32))</f>
        <v/>
      </c>
      <c r="D32" s="164" t="str">
        <f>IF(ISBLANK('Beladung des Speichers'!A32),"",C32*'Beladung des Speichers'!C32/SUMIFS('Beladung des Speichers'!$C$17:$C$300,'Beladung des Speichers'!$A$17:$A$300,A32))</f>
        <v/>
      </c>
      <c r="E32" s="165" t="str">
        <f>IF(ISBLANK('Beladung des Speichers'!A32),"",1/SUMIFS('Beladung des Speichers'!$C$17:$C$300,'Beladung des Speichers'!$A$17:$A$300,A32)*C32*SUMIF($A$17:$A$300,A32,'Beladung des Speichers'!$E$17:$E$300))</f>
        <v/>
      </c>
      <c r="F32" s="166" t="str">
        <f>IF(ISBLANK('Beladung des Speichers'!A32),"",IF(C32=0,"0,00",D32/C32*E32))</f>
        <v/>
      </c>
      <c r="G32" s="167" t="str">
        <f>IF(ISBLANK('Beladung des Speichers'!A32),"",SUMIFS('Beladung des Speichers'!$C$17:$C$300,'Beladung des Speichers'!$A$17:$A$300,A32))</f>
        <v/>
      </c>
      <c r="H32" s="124" t="str">
        <f>IF(ISBLANK('Beladung des Speichers'!A32),"",'Beladung des Speichers'!C32)</f>
        <v/>
      </c>
      <c r="I32" s="168" t="str">
        <f>IF(ISBLANK('Beladung des Speichers'!A32),"",SUMIFS('Beladung des Speichers'!$E$17:$E$1001,'Beladung des Speichers'!$A$17:$A$1001,'Ergebnis (detailliert)'!A32))</f>
        <v/>
      </c>
      <c r="J32" s="125" t="str">
        <f>IF(ISBLANK('Beladung des Speichers'!A32),"",'Beladung des Speichers'!E32)</f>
        <v/>
      </c>
      <c r="K32" s="168" t="str">
        <f>IF(ISBLANK('Beladung des Speichers'!A32),"",SUMIFS('Entladung des Speichers'!$C$17:$C$1001,'Entladung des Speichers'!$A$17:$A$1001,'Ergebnis (detailliert)'!A32))</f>
        <v/>
      </c>
      <c r="L32" s="169" t="str">
        <f t="shared" si="2"/>
        <v/>
      </c>
      <c r="M32" s="169" t="str">
        <f>IF(ISBLANK('Entladung des Speichers'!A32),"",'Entladung des Speichers'!C32)</f>
        <v/>
      </c>
      <c r="N32" s="168" t="str">
        <f>IF(ISBLANK('Beladung des Speichers'!A32),"",SUMIFS('Entladung des Speichers'!$E$17:$E$1001,'Entladung des Speichers'!$A$17:$A$1001,'Ergebnis (detailliert)'!$A$17:$A$300))</f>
        <v/>
      </c>
      <c r="O32" s="125" t="str">
        <f t="shared" si="3"/>
        <v/>
      </c>
      <c r="P32" s="20" t="str">
        <f>IFERROR(IF(A32="","",N32*'Ergebnis (detailliert)'!J32/'Ergebnis (detailliert)'!I32),0)</f>
        <v/>
      </c>
      <c r="Q32" s="106" t="str">
        <f t="shared" si="4"/>
        <v/>
      </c>
      <c r="R32" s="107" t="str">
        <f t="shared" si="5"/>
        <v/>
      </c>
      <c r="S32" s="108" t="str">
        <f>IF(A32="","",IF(LOOKUP(A32,Stammdaten!$A$17:$A$1001,Stammdaten!$G$17:$G$1001)="Nein",0,IF(ISBLANK('Beladung des Speichers'!A32),"",ROUND(MIN(J32,Q32)*-1,2))))</f>
        <v/>
      </c>
    </row>
    <row r="33" spans="1:19" x14ac:dyDescent="0.2">
      <c r="A33" s="109" t="str">
        <f>IF('Beladung des Speichers'!A33="","",'Beladung des Speichers'!A33)</f>
        <v/>
      </c>
      <c r="B33" s="109" t="str">
        <f>IF('Beladung des Speichers'!B33="","",'Beladung des Speichers'!B33)</f>
        <v/>
      </c>
      <c r="C33" s="163" t="str">
        <f>IF(ISBLANK('Beladung des Speichers'!A33),"",SUMIFS('Beladung des Speichers'!$C$17:$C$300,'Beladung des Speichers'!$A$17:$A$300,A33)-SUMIFS('Entladung des Speichers'!$C$17:$C$300,'Entladung des Speichers'!$A$17:$A$300,A33)+SUMIFS(Füllstände!$B$17:$B$299,Füllstände!$A$17:$A$299,A33)-SUMIFS(Füllstände!$C$17:$C$299,Füllstände!$A$17:$A$299,A33))</f>
        <v/>
      </c>
      <c r="D33" s="164" t="str">
        <f>IF(ISBLANK('Beladung des Speichers'!A33),"",C33*'Beladung des Speichers'!C33/SUMIFS('Beladung des Speichers'!$C$17:$C$300,'Beladung des Speichers'!$A$17:$A$300,A33))</f>
        <v/>
      </c>
      <c r="E33" s="165" t="str">
        <f>IF(ISBLANK('Beladung des Speichers'!A33),"",1/SUMIFS('Beladung des Speichers'!$C$17:$C$300,'Beladung des Speichers'!$A$17:$A$300,A33)*C33*SUMIF($A$17:$A$300,A33,'Beladung des Speichers'!$E$17:$E$300))</f>
        <v/>
      </c>
      <c r="F33" s="166" t="str">
        <f>IF(ISBLANK('Beladung des Speichers'!A33),"",IF(C33=0,"0,00",D33/C33*E33))</f>
        <v/>
      </c>
      <c r="G33" s="167" t="str">
        <f>IF(ISBLANK('Beladung des Speichers'!A33),"",SUMIFS('Beladung des Speichers'!$C$17:$C$300,'Beladung des Speichers'!$A$17:$A$300,A33))</f>
        <v/>
      </c>
      <c r="H33" s="124" t="str">
        <f>IF(ISBLANK('Beladung des Speichers'!A33),"",'Beladung des Speichers'!C33)</f>
        <v/>
      </c>
      <c r="I33" s="168" t="str">
        <f>IF(ISBLANK('Beladung des Speichers'!A33),"",SUMIFS('Beladung des Speichers'!$E$17:$E$1001,'Beladung des Speichers'!$A$17:$A$1001,'Ergebnis (detailliert)'!A33))</f>
        <v/>
      </c>
      <c r="J33" s="125" t="str">
        <f>IF(ISBLANK('Beladung des Speichers'!A33),"",'Beladung des Speichers'!E33)</f>
        <v/>
      </c>
      <c r="K33" s="168" t="str">
        <f>IF(ISBLANK('Beladung des Speichers'!A33),"",SUMIFS('Entladung des Speichers'!$C$17:$C$1001,'Entladung des Speichers'!$A$17:$A$1001,'Ergebnis (detailliert)'!A33))</f>
        <v/>
      </c>
      <c r="L33" s="169" t="str">
        <f t="shared" si="2"/>
        <v/>
      </c>
      <c r="M33" s="169" t="str">
        <f>IF(ISBLANK('Entladung des Speichers'!A33),"",'Entladung des Speichers'!C33)</f>
        <v/>
      </c>
      <c r="N33" s="168" t="str">
        <f>IF(ISBLANK('Beladung des Speichers'!A33),"",SUMIFS('Entladung des Speichers'!$E$17:$E$1001,'Entladung des Speichers'!$A$17:$A$1001,'Ergebnis (detailliert)'!$A$17:$A$300))</f>
        <v/>
      </c>
      <c r="O33" s="125" t="str">
        <f t="shared" si="3"/>
        <v/>
      </c>
      <c r="P33" s="20" t="str">
        <f>IFERROR(IF(A33="","",N33*'Ergebnis (detailliert)'!J33/'Ergebnis (detailliert)'!I33),0)</f>
        <v/>
      </c>
      <c r="Q33" s="106" t="str">
        <f t="shared" si="4"/>
        <v/>
      </c>
      <c r="R33" s="107" t="str">
        <f t="shared" si="5"/>
        <v/>
      </c>
      <c r="S33" s="108" t="str">
        <f>IF(A33="","",IF(LOOKUP(A33,Stammdaten!$A$17:$A$1001,Stammdaten!$G$17:$G$1001)="Nein",0,IF(ISBLANK('Beladung des Speichers'!A33),"",ROUND(MIN(J33,Q33)*-1,2))))</f>
        <v/>
      </c>
    </row>
    <row r="34" spans="1:19" x14ac:dyDescent="0.2">
      <c r="A34" s="109" t="str">
        <f>IF('Beladung des Speichers'!A34="","",'Beladung des Speichers'!A34)</f>
        <v/>
      </c>
      <c r="B34" s="109" t="str">
        <f>IF('Beladung des Speichers'!B34="","",'Beladung des Speichers'!B34)</f>
        <v/>
      </c>
      <c r="C34" s="163" t="str">
        <f>IF(ISBLANK('Beladung des Speichers'!A34),"",SUMIFS('Beladung des Speichers'!$C$17:$C$300,'Beladung des Speichers'!$A$17:$A$300,A34)-SUMIFS('Entladung des Speichers'!$C$17:$C$300,'Entladung des Speichers'!$A$17:$A$300,A34)+SUMIFS(Füllstände!$B$17:$B$299,Füllstände!$A$17:$A$299,A34)-SUMIFS(Füllstände!$C$17:$C$299,Füllstände!$A$17:$A$299,A34))</f>
        <v/>
      </c>
      <c r="D34" s="164" t="str">
        <f>IF(ISBLANK('Beladung des Speichers'!A34),"",C34*'Beladung des Speichers'!C34/SUMIFS('Beladung des Speichers'!$C$17:$C$300,'Beladung des Speichers'!$A$17:$A$300,A34))</f>
        <v/>
      </c>
      <c r="E34" s="165" t="str">
        <f>IF(ISBLANK('Beladung des Speichers'!A34),"",1/SUMIFS('Beladung des Speichers'!$C$17:$C$300,'Beladung des Speichers'!$A$17:$A$300,A34)*C34*SUMIF($A$17:$A$300,A34,'Beladung des Speichers'!$E$17:$E$300))</f>
        <v/>
      </c>
      <c r="F34" s="166" t="str">
        <f>IF(ISBLANK('Beladung des Speichers'!A34),"",IF(C34=0,"0,00",D34/C34*E34))</f>
        <v/>
      </c>
      <c r="G34" s="167" t="str">
        <f>IF(ISBLANK('Beladung des Speichers'!A34),"",SUMIFS('Beladung des Speichers'!$C$17:$C$300,'Beladung des Speichers'!$A$17:$A$300,A34))</f>
        <v/>
      </c>
      <c r="H34" s="124" t="str">
        <f>IF(ISBLANK('Beladung des Speichers'!A34),"",'Beladung des Speichers'!C34)</f>
        <v/>
      </c>
      <c r="I34" s="168" t="str">
        <f>IF(ISBLANK('Beladung des Speichers'!A34),"",SUMIFS('Beladung des Speichers'!$E$17:$E$1001,'Beladung des Speichers'!$A$17:$A$1001,'Ergebnis (detailliert)'!A34))</f>
        <v/>
      </c>
      <c r="J34" s="125" t="str">
        <f>IF(ISBLANK('Beladung des Speichers'!A34),"",'Beladung des Speichers'!E34)</f>
        <v/>
      </c>
      <c r="K34" s="168" t="str">
        <f>IF(ISBLANK('Beladung des Speichers'!A34),"",SUMIFS('Entladung des Speichers'!$C$17:$C$1001,'Entladung des Speichers'!$A$17:$A$1001,'Ergebnis (detailliert)'!A34))</f>
        <v/>
      </c>
      <c r="L34" s="169" t="str">
        <f t="shared" si="2"/>
        <v/>
      </c>
      <c r="M34" s="169" t="str">
        <f>IF(ISBLANK('Entladung des Speichers'!A34),"",'Entladung des Speichers'!C34)</f>
        <v/>
      </c>
      <c r="N34" s="168" t="str">
        <f>IF(ISBLANK('Beladung des Speichers'!A34),"",SUMIFS('Entladung des Speichers'!$E$17:$E$1001,'Entladung des Speichers'!$A$17:$A$1001,'Ergebnis (detailliert)'!$A$17:$A$300))</f>
        <v/>
      </c>
      <c r="O34" s="125" t="str">
        <f t="shared" si="3"/>
        <v/>
      </c>
      <c r="P34" s="20" t="str">
        <f>IFERROR(IF(A34="","",N34*'Ergebnis (detailliert)'!J34/'Ergebnis (detailliert)'!I34),0)</f>
        <v/>
      </c>
      <c r="Q34" s="106" t="str">
        <f t="shared" si="4"/>
        <v/>
      </c>
      <c r="R34" s="107" t="str">
        <f t="shared" si="5"/>
        <v/>
      </c>
      <c r="S34" s="108" t="str">
        <f>IF(A34="","",IF(LOOKUP(A34,Stammdaten!$A$17:$A$1001,Stammdaten!$G$17:$G$1001)="Nein",0,IF(ISBLANK('Beladung des Speichers'!A34),"",ROUND(MIN(J34,Q34)*-1,2))))</f>
        <v/>
      </c>
    </row>
    <row r="35" spans="1:19" x14ac:dyDescent="0.2">
      <c r="A35" s="109" t="str">
        <f>IF('Beladung des Speichers'!A35="","",'Beladung des Speichers'!A35)</f>
        <v/>
      </c>
      <c r="B35" s="109" t="str">
        <f>IF('Beladung des Speichers'!B35="","",'Beladung des Speichers'!B35)</f>
        <v/>
      </c>
      <c r="C35" s="163" t="str">
        <f>IF(ISBLANK('Beladung des Speichers'!A35),"",SUMIFS('Beladung des Speichers'!$C$17:$C$300,'Beladung des Speichers'!$A$17:$A$300,A35)-SUMIFS('Entladung des Speichers'!$C$17:$C$300,'Entladung des Speichers'!$A$17:$A$300,A35)+SUMIFS(Füllstände!$B$17:$B$299,Füllstände!$A$17:$A$299,A35)-SUMIFS(Füllstände!$C$17:$C$299,Füllstände!$A$17:$A$299,A35))</f>
        <v/>
      </c>
      <c r="D35" s="164" t="str">
        <f>IF(ISBLANK('Beladung des Speichers'!A35),"",C35*'Beladung des Speichers'!C35/SUMIFS('Beladung des Speichers'!$C$17:$C$300,'Beladung des Speichers'!$A$17:$A$300,A35))</f>
        <v/>
      </c>
      <c r="E35" s="165" t="str">
        <f>IF(ISBLANK('Beladung des Speichers'!A35),"",1/SUMIFS('Beladung des Speichers'!$C$17:$C$300,'Beladung des Speichers'!$A$17:$A$300,A35)*C35*SUMIF($A$17:$A$300,A35,'Beladung des Speichers'!$E$17:$E$300))</f>
        <v/>
      </c>
      <c r="F35" s="166" t="str">
        <f>IF(ISBLANK('Beladung des Speichers'!A35),"",IF(C35=0,"0,00",D35/C35*E35))</f>
        <v/>
      </c>
      <c r="G35" s="167" t="str">
        <f>IF(ISBLANK('Beladung des Speichers'!A35),"",SUMIFS('Beladung des Speichers'!$C$17:$C$300,'Beladung des Speichers'!$A$17:$A$300,A35))</f>
        <v/>
      </c>
      <c r="H35" s="124" t="str">
        <f>IF(ISBLANK('Beladung des Speichers'!A35),"",'Beladung des Speichers'!C35)</f>
        <v/>
      </c>
      <c r="I35" s="168" t="str">
        <f>IF(ISBLANK('Beladung des Speichers'!A35),"",SUMIFS('Beladung des Speichers'!$E$17:$E$1001,'Beladung des Speichers'!$A$17:$A$1001,'Ergebnis (detailliert)'!A35))</f>
        <v/>
      </c>
      <c r="J35" s="125" t="str">
        <f>IF(ISBLANK('Beladung des Speichers'!A35),"",'Beladung des Speichers'!E35)</f>
        <v/>
      </c>
      <c r="K35" s="168" t="str">
        <f>IF(ISBLANK('Beladung des Speichers'!A35),"",SUMIFS('Entladung des Speichers'!$C$17:$C$1001,'Entladung des Speichers'!$A$17:$A$1001,'Ergebnis (detailliert)'!A35))</f>
        <v/>
      </c>
      <c r="L35" s="169" t="str">
        <f t="shared" si="2"/>
        <v/>
      </c>
      <c r="M35" s="169" t="str">
        <f>IF(ISBLANK('Entladung des Speichers'!A35),"",'Entladung des Speichers'!C35)</f>
        <v/>
      </c>
      <c r="N35" s="168" t="str">
        <f>IF(ISBLANK('Beladung des Speichers'!A35),"",SUMIFS('Entladung des Speichers'!$E$17:$E$1001,'Entladung des Speichers'!$A$17:$A$1001,'Ergebnis (detailliert)'!$A$17:$A$300))</f>
        <v/>
      </c>
      <c r="O35" s="125" t="str">
        <f t="shared" si="3"/>
        <v/>
      </c>
      <c r="P35" s="20" t="str">
        <f>IFERROR(IF(A35="","",N35*'Ergebnis (detailliert)'!J35/'Ergebnis (detailliert)'!I35),0)</f>
        <v/>
      </c>
      <c r="Q35" s="106" t="str">
        <f t="shared" si="4"/>
        <v/>
      </c>
      <c r="R35" s="107" t="str">
        <f t="shared" si="5"/>
        <v/>
      </c>
      <c r="S35" s="108" t="str">
        <f>IF(A35="","",IF(LOOKUP(A35,Stammdaten!$A$17:$A$1001,Stammdaten!$G$17:$G$1001)="Nein",0,IF(ISBLANK('Beladung des Speichers'!A35),"",ROUND(MIN(J35,Q35)*-1,2))))</f>
        <v/>
      </c>
    </row>
    <row r="36" spans="1:19" x14ac:dyDescent="0.2">
      <c r="A36" s="109" t="str">
        <f>IF('Beladung des Speichers'!A36="","",'Beladung des Speichers'!A36)</f>
        <v/>
      </c>
      <c r="B36" s="109" t="str">
        <f>IF('Beladung des Speichers'!B36="","",'Beladung des Speichers'!B36)</f>
        <v/>
      </c>
      <c r="C36" s="163" t="str">
        <f>IF(ISBLANK('Beladung des Speichers'!A36),"",SUMIFS('Beladung des Speichers'!$C$17:$C$300,'Beladung des Speichers'!$A$17:$A$300,A36)-SUMIFS('Entladung des Speichers'!$C$17:$C$300,'Entladung des Speichers'!$A$17:$A$300,A36)+SUMIFS(Füllstände!$B$17:$B$299,Füllstände!$A$17:$A$299,A36)-SUMIFS(Füllstände!$C$17:$C$299,Füllstände!$A$17:$A$299,A36))</f>
        <v/>
      </c>
      <c r="D36" s="164" t="str">
        <f>IF(ISBLANK('Beladung des Speichers'!A36),"",C36*'Beladung des Speichers'!C36/SUMIFS('Beladung des Speichers'!$C$17:$C$300,'Beladung des Speichers'!$A$17:$A$300,A36))</f>
        <v/>
      </c>
      <c r="E36" s="165" t="str">
        <f>IF(ISBLANK('Beladung des Speichers'!A36),"",1/SUMIFS('Beladung des Speichers'!$C$17:$C$300,'Beladung des Speichers'!$A$17:$A$300,A36)*C36*SUMIF($A$17:$A$300,A36,'Beladung des Speichers'!$E$17:$E$300))</f>
        <v/>
      </c>
      <c r="F36" s="166" t="str">
        <f>IF(ISBLANK('Beladung des Speichers'!A36),"",IF(C36=0,"0,00",D36/C36*E36))</f>
        <v/>
      </c>
      <c r="G36" s="167" t="str">
        <f>IF(ISBLANK('Beladung des Speichers'!A36),"",SUMIFS('Beladung des Speichers'!$C$17:$C$300,'Beladung des Speichers'!$A$17:$A$300,A36))</f>
        <v/>
      </c>
      <c r="H36" s="124" t="str">
        <f>IF(ISBLANK('Beladung des Speichers'!A36),"",'Beladung des Speichers'!C36)</f>
        <v/>
      </c>
      <c r="I36" s="168" t="str">
        <f>IF(ISBLANK('Beladung des Speichers'!A36),"",SUMIFS('Beladung des Speichers'!$E$17:$E$1001,'Beladung des Speichers'!$A$17:$A$1001,'Ergebnis (detailliert)'!A36))</f>
        <v/>
      </c>
      <c r="J36" s="125" t="str">
        <f>IF(ISBLANK('Beladung des Speichers'!A36),"",'Beladung des Speichers'!E36)</f>
        <v/>
      </c>
      <c r="K36" s="168" t="str">
        <f>IF(ISBLANK('Beladung des Speichers'!A36),"",SUMIFS('Entladung des Speichers'!$C$17:$C$1001,'Entladung des Speichers'!$A$17:$A$1001,'Ergebnis (detailliert)'!A36))</f>
        <v/>
      </c>
      <c r="L36" s="169" t="str">
        <f t="shared" si="2"/>
        <v/>
      </c>
      <c r="M36" s="169" t="str">
        <f>IF(ISBLANK('Entladung des Speichers'!A36),"",'Entladung des Speichers'!C36)</f>
        <v/>
      </c>
      <c r="N36" s="168" t="str">
        <f>IF(ISBLANK('Beladung des Speichers'!A36),"",SUMIFS('Entladung des Speichers'!$E$17:$E$1001,'Entladung des Speichers'!$A$17:$A$1001,'Ergebnis (detailliert)'!$A$17:$A$300))</f>
        <v/>
      </c>
      <c r="O36" s="125" t="str">
        <f t="shared" si="3"/>
        <v/>
      </c>
      <c r="P36" s="20" t="str">
        <f>IFERROR(IF(A36="","",N36*'Ergebnis (detailliert)'!J36/'Ergebnis (detailliert)'!I36),0)</f>
        <v/>
      </c>
      <c r="Q36" s="106" t="str">
        <f t="shared" si="4"/>
        <v/>
      </c>
      <c r="R36" s="107" t="str">
        <f t="shared" si="5"/>
        <v/>
      </c>
      <c r="S36" s="108" t="str">
        <f>IF(A36="","",IF(LOOKUP(A36,Stammdaten!$A$17:$A$1001,Stammdaten!$G$17:$G$1001)="Nein",0,IF(ISBLANK('Beladung des Speichers'!A36),"",ROUND(MIN(J36,Q36)*-1,2))))</f>
        <v/>
      </c>
    </row>
    <row r="37" spans="1:19" x14ac:dyDescent="0.2">
      <c r="A37" s="109" t="str">
        <f>IF('Beladung des Speichers'!A37="","",'Beladung des Speichers'!A37)</f>
        <v/>
      </c>
      <c r="B37" s="109" t="str">
        <f>IF('Beladung des Speichers'!B37="","",'Beladung des Speichers'!B37)</f>
        <v/>
      </c>
      <c r="C37" s="163" t="str">
        <f>IF(ISBLANK('Beladung des Speichers'!A37),"",SUMIFS('Beladung des Speichers'!$C$17:$C$300,'Beladung des Speichers'!$A$17:$A$300,A37)-SUMIFS('Entladung des Speichers'!$C$17:$C$300,'Entladung des Speichers'!$A$17:$A$300,A37)+SUMIFS(Füllstände!$B$17:$B$299,Füllstände!$A$17:$A$299,A37)-SUMIFS(Füllstände!$C$17:$C$299,Füllstände!$A$17:$A$299,A37))</f>
        <v/>
      </c>
      <c r="D37" s="164" t="str">
        <f>IF(ISBLANK('Beladung des Speichers'!A37),"",C37*'Beladung des Speichers'!C37/SUMIFS('Beladung des Speichers'!$C$17:$C$300,'Beladung des Speichers'!$A$17:$A$300,A37))</f>
        <v/>
      </c>
      <c r="E37" s="165" t="str">
        <f>IF(ISBLANK('Beladung des Speichers'!A37),"",1/SUMIFS('Beladung des Speichers'!$C$17:$C$300,'Beladung des Speichers'!$A$17:$A$300,A37)*C37*SUMIF($A$17:$A$300,A37,'Beladung des Speichers'!$E$17:$E$300))</f>
        <v/>
      </c>
      <c r="F37" s="166" t="str">
        <f>IF(ISBLANK('Beladung des Speichers'!A37),"",IF(C37=0,"0,00",D37/C37*E37))</f>
        <v/>
      </c>
      <c r="G37" s="167" t="str">
        <f>IF(ISBLANK('Beladung des Speichers'!A37),"",SUMIFS('Beladung des Speichers'!$C$17:$C$300,'Beladung des Speichers'!$A$17:$A$300,A37))</f>
        <v/>
      </c>
      <c r="H37" s="124" t="str">
        <f>IF(ISBLANK('Beladung des Speichers'!A37),"",'Beladung des Speichers'!C37)</f>
        <v/>
      </c>
      <c r="I37" s="168" t="str">
        <f>IF(ISBLANK('Beladung des Speichers'!A37),"",SUMIFS('Beladung des Speichers'!$E$17:$E$1001,'Beladung des Speichers'!$A$17:$A$1001,'Ergebnis (detailliert)'!A37))</f>
        <v/>
      </c>
      <c r="J37" s="125" t="str">
        <f>IF(ISBLANK('Beladung des Speichers'!A37),"",'Beladung des Speichers'!E37)</f>
        <v/>
      </c>
      <c r="K37" s="168" t="str">
        <f>IF(ISBLANK('Beladung des Speichers'!A37),"",SUMIFS('Entladung des Speichers'!$C$17:$C$1001,'Entladung des Speichers'!$A$17:$A$1001,'Ergebnis (detailliert)'!A37))</f>
        <v/>
      </c>
      <c r="L37" s="169" t="str">
        <f t="shared" si="2"/>
        <v/>
      </c>
      <c r="M37" s="169" t="str">
        <f>IF(ISBLANK('Entladung des Speichers'!A37),"",'Entladung des Speichers'!C37)</f>
        <v/>
      </c>
      <c r="N37" s="168" t="str">
        <f>IF(ISBLANK('Beladung des Speichers'!A37),"",SUMIFS('Entladung des Speichers'!$E$17:$E$1001,'Entladung des Speichers'!$A$17:$A$1001,'Ergebnis (detailliert)'!$A$17:$A$300))</f>
        <v/>
      </c>
      <c r="O37" s="125" t="str">
        <f t="shared" si="3"/>
        <v/>
      </c>
      <c r="P37" s="20" t="str">
        <f>IFERROR(IF(A37="","",N37*'Ergebnis (detailliert)'!J37/'Ergebnis (detailliert)'!I37),0)</f>
        <v/>
      </c>
      <c r="Q37" s="106" t="str">
        <f t="shared" si="4"/>
        <v/>
      </c>
      <c r="R37" s="107" t="str">
        <f t="shared" si="5"/>
        <v/>
      </c>
      <c r="S37" s="108" t="str">
        <f>IF(A37="","",IF(LOOKUP(A37,Stammdaten!$A$17:$A$1001,Stammdaten!$G$17:$G$1001)="Nein",0,IF(ISBLANK('Beladung des Speichers'!A37),"",ROUND(MIN(J37,Q37)*-1,2))))</f>
        <v/>
      </c>
    </row>
    <row r="38" spans="1:19" x14ac:dyDescent="0.2">
      <c r="A38" s="109" t="str">
        <f>IF('Beladung des Speichers'!A38="","",'Beladung des Speichers'!A38)</f>
        <v/>
      </c>
      <c r="B38" s="109" t="str">
        <f>IF('Beladung des Speichers'!B38="","",'Beladung des Speichers'!B38)</f>
        <v/>
      </c>
      <c r="C38" s="163" t="str">
        <f>IF(ISBLANK('Beladung des Speichers'!A38),"",SUMIFS('Beladung des Speichers'!$C$17:$C$300,'Beladung des Speichers'!$A$17:$A$300,A38)-SUMIFS('Entladung des Speichers'!$C$17:$C$300,'Entladung des Speichers'!$A$17:$A$300,A38)+SUMIFS(Füllstände!$B$17:$B$299,Füllstände!$A$17:$A$299,A38)-SUMIFS(Füllstände!$C$17:$C$299,Füllstände!$A$17:$A$299,A38))</f>
        <v/>
      </c>
      <c r="D38" s="164" t="str">
        <f>IF(ISBLANK('Beladung des Speichers'!A38),"",C38*'Beladung des Speichers'!C38/SUMIFS('Beladung des Speichers'!$C$17:$C$300,'Beladung des Speichers'!$A$17:$A$300,A38))</f>
        <v/>
      </c>
      <c r="E38" s="165" t="str">
        <f>IF(ISBLANK('Beladung des Speichers'!A38),"",1/SUMIFS('Beladung des Speichers'!$C$17:$C$300,'Beladung des Speichers'!$A$17:$A$300,A38)*C38*SUMIF($A$17:$A$300,A38,'Beladung des Speichers'!$E$17:$E$300))</f>
        <v/>
      </c>
      <c r="F38" s="166" t="str">
        <f>IF(ISBLANK('Beladung des Speichers'!A38),"",IF(C38=0,"0,00",D38/C38*E38))</f>
        <v/>
      </c>
      <c r="G38" s="167" t="str">
        <f>IF(ISBLANK('Beladung des Speichers'!A38),"",SUMIFS('Beladung des Speichers'!$C$17:$C$300,'Beladung des Speichers'!$A$17:$A$300,A38))</f>
        <v/>
      </c>
      <c r="H38" s="124" t="str">
        <f>IF(ISBLANK('Beladung des Speichers'!A38),"",'Beladung des Speichers'!C38)</f>
        <v/>
      </c>
      <c r="I38" s="168" t="str">
        <f>IF(ISBLANK('Beladung des Speichers'!A38),"",SUMIFS('Beladung des Speichers'!$E$17:$E$1001,'Beladung des Speichers'!$A$17:$A$1001,'Ergebnis (detailliert)'!A38))</f>
        <v/>
      </c>
      <c r="J38" s="125" t="str">
        <f>IF(ISBLANK('Beladung des Speichers'!A38),"",'Beladung des Speichers'!E38)</f>
        <v/>
      </c>
      <c r="K38" s="168" t="str">
        <f>IF(ISBLANK('Beladung des Speichers'!A38),"",SUMIFS('Entladung des Speichers'!$C$17:$C$1001,'Entladung des Speichers'!$A$17:$A$1001,'Ergebnis (detailliert)'!A38))</f>
        <v/>
      </c>
      <c r="L38" s="169" t="str">
        <f t="shared" si="2"/>
        <v/>
      </c>
      <c r="M38" s="169" t="str">
        <f>IF(ISBLANK('Entladung des Speichers'!A38),"",'Entladung des Speichers'!C38)</f>
        <v/>
      </c>
      <c r="N38" s="168" t="str">
        <f>IF(ISBLANK('Beladung des Speichers'!A38),"",SUMIFS('Entladung des Speichers'!$E$17:$E$1001,'Entladung des Speichers'!$A$17:$A$1001,'Ergebnis (detailliert)'!$A$17:$A$300))</f>
        <v/>
      </c>
      <c r="O38" s="125" t="str">
        <f t="shared" si="3"/>
        <v/>
      </c>
      <c r="P38" s="20" t="str">
        <f>IFERROR(IF(A38="","",N38*'Ergebnis (detailliert)'!J38/'Ergebnis (detailliert)'!I38),0)</f>
        <v/>
      </c>
      <c r="Q38" s="106" t="str">
        <f t="shared" si="4"/>
        <v/>
      </c>
      <c r="R38" s="107" t="str">
        <f t="shared" si="5"/>
        <v/>
      </c>
      <c r="S38" s="108" t="str">
        <f>IF(A38="","",IF(LOOKUP(A38,Stammdaten!$A$17:$A$1001,Stammdaten!$G$17:$G$1001)="Nein",0,IF(ISBLANK('Beladung des Speichers'!A38),"",ROUND(MIN(J38,Q38)*-1,2))))</f>
        <v/>
      </c>
    </row>
    <row r="39" spans="1:19" x14ac:dyDescent="0.2">
      <c r="A39" s="109" t="str">
        <f>IF('Beladung des Speichers'!A39="","",'Beladung des Speichers'!A39)</f>
        <v/>
      </c>
      <c r="B39" s="109" t="str">
        <f>IF('Beladung des Speichers'!B39="","",'Beladung des Speichers'!B39)</f>
        <v/>
      </c>
      <c r="C39" s="163" t="str">
        <f>IF(ISBLANK('Beladung des Speichers'!A39),"",SUMIFS('Beladung des Speichers'!$C$17:$C$300,'Beladung des Speichers'!$A$17:$A$300,A39)-SUMIFS('Entladung des Speichers'!$C$17:$C$300,'Entladung des Speichers'!$A$17:$A$300,A39)+SUMIFS(Füllstände!$B$17:$B$299,Füllstände!$A$17:$A$299,A39)-SUMIFS(Füllstände!$C$17:$C$299,Füllstände!$A$17:$A$299,A39))</f>
        <v/>
      </c>
      <c r="D39" s="164" t="str">
        <f>IF(ISBLANK('Beladung des Speichers'!A39),"",C39*'Beladung des Speichers'!C39/SUMIFS('Beladung des Speichers'!$C$17:$C$300,'Beladung des Speichers'!$A$17:$A$300,A39))</f>
        <v/>
      </c>
      <c r="E39" s="165" t="str">
        <f>IF(ISBLANK('Beladung des Speichers'!A39),"",1/SUMIFS('Beladung des Speichers'!$C$17:$C$300,'Beladung des Speichers'!$A$17:$A$300,A39)*C39*SUMIF($A$17:$A$300,A39,'Beladung des Speichers'!$E$17:$E$300))</f>
        <v/>
      </c>
      <c r="F39" s="166" t="str">
        <f>IF(ISBLANK('Beladung des Speichers'!A39),"",IF(C39=0,"0,00",D39/C39*E39))</f>
        <v/>
      </c>
      <c r="G39" s="167" t="str">
        <f>IF(ISBLANK('Beladung des Speichers'!A39),"",SUMIFS('Beladung des Speichers'!$C$17:$C$300,'Beladung des Speichers'!$A$17:$A$300,A39))</f>
        <v/>
      </c>
      <c r="H39" s="124" t="str">
        <f>IF(ISBLANK('Beladung des Speichers'!A39),"",'Beladung des Speichers'!C39)</f>
        <v/>
      </c>
      <c r="I39" s="168" t="str">
        <f>IF(ISBLANK('Beladung des Speichers'!A39),"",SUMIFS('Beladung des Speichers'!$E$17:$E$1001,'Beladung des Speichers'!$A$17:$A$1001,'Ergebnis (detailliert)'!A39))</f>
        <v/>
      </c>
      <c r="J39" s="125" t="str">
        <f>IF(ISBLANK('Beladung des Speichers'!A39),"",'Beladung des Speichers'!E39)</f>
        <v/>
      </c>
      <c r="K39" s="168" t="str">
        <f>IF(ISBLANK('Beladung des Speichers'!A39),"",SUMIFS('Entladung des Speichers'!$C$17:$C$1001,'Entladung des Speichers'!$A$17:$A$1001,'Ergebnis (detailliert)'!A39))</f>
        <v/>
      </c>
      <c r="L39" s="169" t="str">
        <f t="shared" si="2"/>
        <v/>
      </c>
      <c r="M39" s="169" t="str">
        <f>IF(ISBLANK('Entladung des Speichers'!A39),"",'Entladung des Speichers'!C39)</f>
        <v/>
      </c>
      <c r="N39" s="168" t="str">
        <f>IF(ISBLANK('Beladung des Speichers'!A39),"",SUMIFS('Entladung des Speichers'!$E$17:$E$1001,'Entladung des Speichers'!$A$17:$A$1001,'Ergebnis (detailliert)'!$A$17:$A$300))</f>
        <v/>
      </c>
      <c r="O39" s="125" t="str">
        <f t="shared" si="3"/>
        <v/>
      </c>
      <c r="P39" s="20" t="str">
        <f>IFERROR(IF(A39="","",N39*'Ergebnis (detailliert)'!J39/'Ergebnis (detailliert)'!I39),0)</f>
        <v/>
      </c>
      <c r="Q39" s="106" t="str">
        <f t="shared" si="4"/>
        <v/>
      </c>
      <c r="R39" s="107" t="str">
        <f t="shared" si="5"/>
        <v/>
      </c>
      <c r="S39" s="108" t="str">
        <f>IF(A39="","",IF(LOOKUP(A39,Stammdaten!$A$17:$A$1001,Stammdaten!$G$17:$G$1001)="Nein",0,IF(ISBLANK('Beladung des Speichers'!A39),"",ROUND(MIN(J39,Q39)*-1,2))))</f>
        <v/>
      </c>
    </row>
    <row r="40" spans="1:19" x14ac:dyDescent="0.2">
      <c r="A40" s="109" t="str">
        <f>IF('Beladung des Speichers'!A40="","",'Beladung des Speichers'!A40)</f>
        <v/>
      </c>
      <c r="B40" s="109" t="str">
        <f>IF('Beladung des Speichers'!B40="","",'Beladung des Speichers'!B40)</f>
        <v/>
      </c>
      <c r="C40" s="163" t="str">
        <f>IF(ISBLANK('Beladung des Speichers'!A40),"",SUMIFS('Beladung des Speichers'!$C$17:$C$300,'Beladung des Speichers'!$A$17:$A$300,A40)-SUMIFS('Entladung des Speichers'!$C$17:$C$300,'Entladung des Speichers'!$A$17:$A$300,A40)+SUMIFS(Füllstände!$B$17:$B$299,Füllstände!$A$17:$A$299,A40)-SUMIFS(Füllstände!$C$17:$C$299,Füllstände!$A$17:$A$299,A40))</f>
        <v/>
      </c>
      <c r="D40" s="164" t="str">
        <f>IF(ISBLANK('Beladung des Speichers'!A40),"",C40*'Beladung des Speichers'!C40/SUMIFS('Beladung des Speichers'!$C$17:$C$300,'Beladung des Speichers'!$A$17:$A$300,A40))</f>
        <v/>
      </c>
      <c r="E40" s="165" t="str">
        <f>IF(ISBLANK('Beladung des Speichers'!A40),"",1/SUMIFS('Beladung des Speichers'!$C$17:$C$300,'Beladung des Speichers'!$A$17:$A$300,A40)*C40*SUMIF($A$17:$A$300,A40,'Beladung des Speichers'!$E$17:$E$300))</f>
        <v/>
      </c>
      <c r="F40" s="166" t="str">
        <f>IF(ISBLANK('Beladung des Speichers'!A40),"",IF(C40=0,"0,00",D40/C40*E40))</f>
        <v/>
      </c>
      <c r="G40" s="167" t="str">
        <f>IF(ISBLANK('Beladung des Speichers'!A40),"",SUMIFS('Beladung des Speichers'!$C$17:$C$300,'Beladung des Speichers'!$A$17:$A$300,A40))</f>
        <v/>
      </c>
      <c r="H40" s="124" t="str">
        <f>IF(ISBLANK('Beladung des Speichers'!A40),"",'Beladung des Speichers'!C40)</f>
        <v/>
      </c>
      <c r="I40" s="168" t="str">
        <f>IF(ISBLANK('Beladung des Speichers'!A40),"",SUMIFS('Beladung des Speichers'!$E$17:$E$1001,'Beladung des Speichers'!$A$17:$A$1001,'Ergebnis (detailliert)'!A40))</f>
        <v/>
      </c>
      <c r="J40" s="125" t="str">
        <f>IF(ISBLANK('Beladung des Speichers'!A40),"",'Beladung des Speichers'!E40)</f>
        <v/>
      </c>
      <c r="K40" s="168" t="str">
        <f>IF(ISBLANK('Beladung des Speichers'!A40),"",SUMIFS('Entladung des Speichers'!$C$17:$C$1001,'Entladung des Speichers'!$A$17:$A$1001,'Ergebnis (detailliert)'!A40))</f>
        <v/>
      </c>
      <c r="L40" s="169" t="str">
        <f t="shared" si="2"/>
        <v/>
      </c>
      <c r="M40" s="169" t="str">
        <f>IF(ISBLANK('Entladung des Speichers'!A40),"",'Entladung des Speichers'!C40)</f>
        <v/>
      </c>
      <c r="N40" s="168" t="str">
        <f>IF(ISBLANK('Beladung des Speichers'!A40),"",SUMIFS('Entladung des Speichers'!$E$17:$E$1001,'Entladung des Speichers'!$A$17:$A$1001,'Ergebnis (detailliert)'!$A$17:$A$300))</f>
        <v/>
      </c>
      <c r="O40" s="125" t="str">
        <f t="shared" si="3"/>
        <v/>
      </c>
      <c r="P40" s="20" t="str">
        <f>IFERROR(IF(A40="","",N40*'Ergebnis (detailliert)'!J40/'Ergebnis (detailliert)'!I40),0)</f>
        <v/>
      </c>
      <c r="Q40" s="106" t="str">
        <f t="shared" si="4"/>
        <v/>
      </c>
      <c r="R40" s="107" t="str">
        <f t="shared" si="5"/>
        <v/>
      </c>
      <c r="S40" s="108" t="str">
        <f>IF(A40="","",IF(LOOKUP(A40,Stammdaten!$A$17:$A$1001,Stammdaten!$G$17:$G$1001)="Nein",0,IF(ISBLANK('Beladung des Speichers'!A40),"",ROUND(MIN(J40,Q40)*-1,2))))</f>
        <v/>
      </c>
    </row>
    <row r="41" spans="1:19" x14ac:dyDescent="0.2">
      <c r="A41" s="109" t="str">
        <f>IF('Beladung des Speichers'!A41="","",'Beladung des Speichers'!A41)</f>
        <v/>
      </c>
      <c r="B41" s="109" t="str">
        <f>IF('Beladung des Speichers'!B41="","",'Beladung des Speichers'!B41)</f>
        <v/>
      </c>
      <c r="C41" s="163" t="str">
        <f>IF(ISBLANK('Beladung des Speichers'!A41),"",SUMIFS('Beladung des Speichers'!$C$17:$C$300,'Beladung des Speichers'!$A$17:$A$300,A41)-SUMIFS('Entladung des Speichers'!$C$17:$C$300,'Entladung des Speichers'!$A$17:$A$300,A41)+SUMIFS(Füllstände!$B$17:$B$299,Füllstände!$A$17:$A$299,A41)-SUMIFS(Füllstände!$C$17:$C$299,Füllstände!$A$17:$A$299,A41))</f>
        <v/>
      </c>
      <c r="D41" s="164" t="str">
        <f>IF(ISBLANK('Beladung des Speichers'!A41),"",C41*'Beladung des Speichers'!C41/SUMIFS('Beladung des Speichers'!$C$17:$C$300,'Beladung des Speichers'!$A$17:$A$300,A41))</f>
        <v/>
      </c>
      <c r="E41" s="165" t="str">
        <f>IF(ISBLANK('Beladung des Speichers'!A41),"",1/SUMIFS('Beladung des Speichers'!$C$17:$C$300,'Beladung des Speichers'!$A$17:$A$300,A41)*C41*SUMIF($A$17:$A$300,A41,'Beladung des Speichers'!$E$17:$E$300))</f>
        <v/>
      </c>
      <c r="F41" s="166" t="str">
        <f>IF(ISBLANK('Beladung des Speichers'!A41),"",IF(C41=0,"0,00",D41/C41*E41))</f>
        <v/>
      </c>
      <c r="G41" s="167" t="str">
        <f>IF(ISBLANK('Beladung des Speichers'!A41),"",SUMIFS('Beladung des Speichers'!$C$17:$C$300,'Beladung des Speichers'!$A$17:$A$300,A41))</f>
        <v/>
      </c>
      <c r="H41" s="124" t="str">
        <f>IF(ISBLANK('Beladung des Speichers'!A41),"",'Beladung des Speichers'!C41)</f>
        <v/>
      </c>
      <c r="I41" s="168" t="str">
        <f>IF(ISBLANK('Beladung des Speichers'!A41),"",SUMIFS('Beladung des Speichers'!$E$17:$E$1001,'Beladung des Speichers'!$A$17:$A$1001,'Ergebnis (detailliert)'!A41))</f>
        <v/>
      </c>
      <c r="J41" s="125" t="str">
        <f>IF(ISBLANK('Beladung des Speichers'!A41),"",'Beladung des Speichers'!E41)</f>
        <v/>
      </c>
      <c r="K41" s="168" t="str">
        <f>IF(ISBLANK('Beladung des Speichers'!A41),"",SUMIFS('Entladung des Speichers'!$C$17:$C$1001,'Entladung des Speichers'!$A$17:$A$1001,'Ergebnis (detailliert)'!A41))</f>
        <v/>
      </c>
      <c r="L41" s="169" t="str">
        <f t="shared" si="2"/>
        <v/>
      </c>
      <c r="M41" s="169" t="str">
        <f>IF(ISBLANK('Entladung des Speichers'!A41),"",'Entladung des Speichers'!C41)</f>
        <v/>
      </c>
      <c r="N41" s="168" t="str">
        <f>IF(ISBLANK('Beladung des Speichers'!A41),"",SUMIFS('Entladung des Speichers'!$E$17:$E$1001,'Entladung des Speichers'!$A$17:$A$1001,'Ergebnis (detailliert)'!$A$17:$A$300))</f>
        <v/>
      </c>
      <c r="O41" s="125" t="str">
        <f t="shared" si="3"/>
        <v/>
      </c>
      <c r="P41" s="20" t="str">
        <f>IFERROR(IF(A41="","",N41*'Ergebnis (detailliert)'!J41/'Ergebnis (detailliert)'!I41),0)</f>
        <v/>
      </c>
      <c r="Q41" s="106" t="str">
        <f t="shared" si="4"/>
        <v/>
      </c>
      <c r="R41" s="107" t="str">
        <f t="shared" si="5"/>
        <v/>
      </c>
      <c r="S41" s="108" t="str">
        <f>IF(A41="","",IF(LOOKUP(A41,Stammdaten!$A$17:$A$1001,Stammdaten!$G$17:$G$1001)="Nein",0,IF(ISBLANK('Beladung des Speichers'!A41),"",ROUND(MIN(J41,Q41)*-1,2))))</f>
        <v/>
      </c>
    </row>
    <row r="42" spans="1:19" x14ac:dyDescent="0.2">
      <c r="A42" s="109" t="str">
        <f>IF('Beladung des Speichers'!A42="","",'Beladung des Speichers'!A42)</f>
        <v/>
      </c>
      <c r="B42" s="109" t="str">
        <f>IF('Beladung des Speichers'!B42="","",'Beladung des Speichers'!B42)</f>
        <v/>
      </c>
      <c r="C42" s="163" t="str">
        <f>IF(ISBLANK('Beladung des Speichers'!A42),"",SUMIFS('Beladung des Speichers'!$C$17:$C$300,'Beladung des Speichers'!$A$17:$A$300,A42)-SUMIFS('Entladung des Speichers'!$C$17:$C$300,'Entladung des Speichers'!$A$17:$A$300,A42)+SUMIFS(Füllstände!$B$17:$B$299,Füllstände!$A$17:$A$299,A42)-SUMIFS(Füllstände!$C$17:$C$299,Füllstände!$A$17:$A$299,A42))</f>
        <v/>
      </c>
      <c r="D42" s="164" t="str">
        <f>IF(ISBLANK('Beladung des Speichers'!A42),"",C42*'Beladung des Speichers'!C42/SUMIFS('Beladung des Speichers'!$C$17:$C$300,'Beladung des Speichers'!$A$17:$A$300,A42))</f>
        <v/>
      </c>
      <c r="E42" s="165" t="str">
        <f>IF(ISBLANK('Beladung des Speichers'!A42),"",1/SUMIFS('Beladung des Speichers'!$C$17:$C$300,'Beladung des Speichers'!$A$17:$A$300,A42)*C42*SUMIF($A$17:$A$300,A42,'Beladung des Speichers'!$E$17:$E$300))</f>
        <v/>
      </c>
      <c r="F42" s="166" t="str">
        <f>IF(ISBLANK('Beladung des Speichers'!A42),"",IF(C42=0,"0,00",D42/C42*E42))</f>
        <v/>
      </c>
      <c r="G42" s="167" t="str">
        <f>IF(ISBLANK('Beladung des Speichers'!A42),"",SUMIFS('Beladung des Speichers'!$C$17:$C$300,'Beladung des Speichers'!$A$17:$A$300,A42))</f>
        <v/>
      </c>
      <c r="H42" s="124" t="str">
        <f>IF(ISBLANK('Beladung des Speichers'!A42),"",'Beladung des Speichers'!C42)</f>
        <v/>
      </c>
      <c r="I42" s="168" t="str">
        <f>IF(ISBLANK('Beladung des Speichers'!A42),"",SUMIFS('Beladung des Speichers'!$E$17:$E$1001,'Beladung des Speichers'!$A$17:$A$1001,'Ergebnis (detailliert)'!A42))</f>
        <v/>
      </c>
      <c r="J42" s="125" t="str">
        <f>IF(ISBLANK('Beladung des Speichers'!A42),"",'Beladung des Speichers'!E42)</f>
        <v/>
      </c>
      <c r="K42" s="168" t="str">
        <f>IF(ISBLANK('Beladung des Speichers'!A42),"",SUMIFS('Entladung des Speichers'!$C$17:$C$1001,'Entladung des Speichers'!$A$17:$A$1001,'Ergebnis (detailliert)'!A42))</f>
        <v/>
      </c>
      <c r="L42" s="169" t="str">
        <f t="shared" si="2"/>
        <v/>
      </c>
      <c r="M42" s="169" t="str">
        <f>IF(ISBLANK('Entladung des Speichers'!A42),"",'Entladung des Speichers'!C42)</f>
        <v/>
      </c>
      <c r="N42" s="168" t="str">
        <f>IF(ISBLANK('Beladung des Speichers'!A42),"",SUMIFS('Entladung des Speichers'!$E$17:$E$1001,'Entladung des Speichers'!$A$17:$A$1001,'Ergebnis (detailliert)'!$A$17:$A$300))</f>
        <v/>
      </c>
      <c r="O42" s="125" t="str">
        <f t="shared" si="3"/>
        <v/>
      </c>
      <c r="P42" s="20" t="str">
        <f>IFERROR(IF(A42="","",N42*'Ergebnis (detailliert)'!J42/'Ergebnis (detailliert)'!I42),0)</f>
        <v/>
      </c>
      <c r="Q42" s="106" t="str">
        <f t="shared" si="4"/>
        <v/>
      </c>
      <c r="R42" s="107" t="str">
        <f t="shared" si="5"/>
        <v/>
      </c>
      <c r="S42" s="108" t="str">
        <f>IF(A42="","",IF(LOOKUP(A42,Stammdaten!$A$17:$A$1001,Stammdaten!$G$17:$G$1001)="Nein",0,IF(ISBLANK('Beladung des Speichers'!A42),"",ROUND(MIN(J42,Q42)*-1,2))))</f>
        <v/>
      </c>
    </row>
    <row r="43" spans="1:19" x14ac:dyDescent="0.2">
      <c r="A43" s="109" t="str">
        <f>IF('Beladung des Speichers'!A43="","",'Beladung des Speichers'!A43)</f>
        <v/>
      </c>
      <c r="B43" s="109" t="str">
        <f>IF('Beladung des Speichers'!B43="","",'Beladung des Speichers'!B43)</f>
        <v/>
      </c>
      <c r="C43" s="163" t="str">
        <f>IF(ISBLANK('Beladung des Speichers'!A43),"",SUMIFS('Beladung des Speichers'!$C$17:$C$300,'Beladung des Speichers'!$A$17:$A$300,A43)-SUMIFS('Entladung des Speichers'!$C$17:$C$300,'Entladung des Speichers'!$A$17:$A$300,A43)+SUMIFS(Füllstände!$B$17:$B$299,Füllstände!$A$17:$A$299,A43)-SUMIFS(Füllstände!$C$17:$C$299,Füllstände!$A$17:$A$299,A43))</f>
        <v/>
      </c>
      <c r="D43" s="164" t="str">
        <f>IF(ISBLANK('Beladung des Speichers'!A43),"",C43*'Beladung des Speichers'!C43/SUMIFS('Beladung des Speichers'!$C$17:$C$300,'Beladung des Speichers'!$A$17:$A$300,A43))</f>
        <v/>
      </c>
      <c r="E43" s="165" t="str">
        <f>IF(ISBLANK('Beladung des Speichers'!A43),"",1/SUMIFS('Beladung des Speichers'!$C$17:$C$300,'Beladung des Speichers'!$A$17:$A$300,A43)*C43*SUMIF($A$17:$A$300,A43,'Beladung des Speichers'!$E$17:$E$300))</f>
        <v/>
      </c>
      <c r="F43" s="166" t="str">
        <f>IF(ISBLANK('Beladung des Speichers'!A43),"",IF(C43=0,"0,00",D43/C43*E43))</f>
        <v/>
      </c>
      <c r="G43" s="167" t="str">
        <f>IF(ISBLANK('Beladung des Speichers'!A43),"",SUMIFS('Beladung des Speichers'!$C$17:$C$300,'Beladung des Speichers'!$A$17:$A$300,A43))</f>
        <v/>
      </c>
      <c r="H43" s="124" t="str">
        <f>IF(ISBLANK('Beladung des Speichers'!A43),"",'Beladung des Speichers'!C43)</f>
        <v/>
      </c>
      <c r="I43" s="168" t="str">
        <f>IF(ISBLANK('Beladung des Speichers'!A43),"",SUMIFS('Beladung des Speichers'!$E$17:$E$1001,'Beladung des Speichers'!$A$17:$A$1001,'Ergebnis (detailliert)'!A43))</f>
        <v/>
      </c>
      <c r="J43" s="125" t="str">
        <f>IF(ISBLANK('Beladung des Speichers'!A43),"",'Beladung des Speichers'!E43)</f>
        <v/>
      </c>
      <c r="K43" s="168" t="str">
        <f>IF(ISBLANK('Beladung des Speichers'!A43),"",SUMIFS('Entladung des Speichers'!$C$17:$C$1001,'Entladung des Speichers'!$A$17:$A$1001,'Ergebnis (detailliert)'!A43))</f>
        <v/>
      </c>
      <c r="L43" s="169" t="str">
        <f t="shared" si="2"/>
        <v/>
      </c>
      <c r="M43" s="169" t="str">
        <f>IF(ISBLANK('Entladung des Speichers'!A43),"",'Entladung des Speichers'!C43)</f>
        <v/>
      </c>
      <c r="N43" s="168" t="str">
        <f>IF(ISBLANK('Beladung des Speichers'!A43),"",SUMIFS('Entladung des Speichers'!$E$17:$E$1001,'Entladung des Speichers'!$A$17:$A$1001,'Ergebnis (detailliert)'!$A$17:$A$300))</f>
        <v/>
      </c>
      <c r="O43" s="125" t="str">
        <f t="shared" si="3"/>
        <v/>
      </c>
      <c r="P43" s="20" t="str">
        <f>IFERROR(IF(A43="","",N43*'Ergebnis (detailliert)'!J43/'Ergebnis (detailliert)'!I43),0)</f>
        <v/>
      </c>
      <c r="Q43" s="106" t="str">
        <f t="shared" si="4"/>
        <v/>
      </c>
      <c r="R43" s="107" t="str">
        <f t="shared" si="5"/>
        <v/>
      </c>
      <c r="S43" s="108" t="str">
        <f>IF(A43="","",IF(LOOKUP(A43,Stammdaten!$A$17:$A$1001,Stammdaten!$G$17:$G$1001)="Nein",0,IF(ISBLANK('Beladung des Speichers'!A43),"",ROUND(MIN(J43,Q43)*-1,2))))</f>
        <v/>
      </c>
    </row>
    <row r="44" spans="1:19" x14ac:dyDescent="0.2">
      <c r="A44" s="109" t="str">
        <f>IF('Beladung des Speichers'!A44="","",'Beladung des Speichers'!A44)</f>
        <v/>
      </c>
      <c r="B44" s="109" t="str">
        <f>IF('Beladung des Speichers'!B44="","",'Beladung des Speichers'!B44)</f>
        <v/>
      </c>
      <c r="C44" s="163" t="str">
        <f>IF(ISBLANK('Beladung des Speichers'!A44),"",SUMIFS('Beladung des Speichers'!$C$17:$C$300,'Beladung des Speichers'!$A$17:$A$300,A44)-SUMIFS('Entladung des Speichers'!$C$17:$C$300,'Entladung des Speichers'!$A$17:$A$300,A44)+SUMIFS(Füllstände!$B$17:$B$299,Füllstände!$A$17:$A$299,A44)-SUMIFS(Füllstände!$C$17:$C$299,Füllstände!$A$17:$A$299,A44))</f>
        <v/>
      </c>
      <c r="D44" s="164" t="str">
        <f>IF(ISBLANK('Beladung des Speichers'!A44),"",C44*'Beladung des Speichers'!C44/SUMIFS('Beladung des Speichers'!$C$17:$C$300,'Beladung des Speichers'!$A$17:$A$300,A44))</f>
        <v/>
      </c>
      <c r="E44" s="165" t="str">
        <f>IF(ISBLANK('Beladung des Speichers'!A44),"",1/SUMIFS('Beladung des Speichers'!$C$17:$C$300,'Beladung des Speichers'!$A$17:$A$300,A44)*C44*SUMIF($A$17:$A$300,A44,'Beladung des Speichers'!$E$17:$E$300))</f>
        <v/>
      </c>
      <c r="F44" s="166" t="str">
        <f>IF(ISBLANK('Beladung des Speichers'!A44),"",IF(C44=0,"0,00",D44/C44*E44))</f>
        <v/>
      </c>
      <c r="G44" s="167" t="str">
        <f>IF(ISBLANK('Beladung des Speichers'!A44),"",SUMIFS('Beladung des Speichers'!$C$17:$C$300,'Beladung des Speichers'!$A$17:$A$300,A44))</f>
        <v/>
      </c>
      <c r="H44" s="124" t="str">
        <f>IF(ISBLANK('Beladung des Speichers'!A44),"",'Beladung des Speichers'!C44)</f>
        <v/>
      </c>
      <c r="I44" s="168" t="str">
        <f>IF(ISBLANK('Beladung des Speichers'!A44),"",SUMIFS('Beladung des Speichers'!$E$17:$E$1001,'Beladung des Speichers'!$A$17:$A$1001,'Ergebnis (detailliert)'!A44))</f>
        <v/>
      </c>
      <c r="J44" s="125" t="str">
        <f>IF(ISBLANK('Beladung des Speichers'!A44),"",'Beladung des Speichers'!E44)</f>
        <v/>
      </c>
      <c r="K44" s="168" t="str">
        <f>IF(ISBLANK('Beladung des Speichers'!A44),"",SUMIFS('Entladung des Speichers'!$C$17:$C$1001,'Entladung des Speichers'!$A$17:$A$1001,'Ergebnis (detailliert)'!A44))</f>
        <v/>
      </c>
      <c r="L44" s="169" t="str">
        <f t="shared" si="2"/>
        <v/>
      </c>
      <c r="M44" s="169" t="str">
        <f>IF(ISBLANK('Entladung des Speichers'!A44),"",'Entladung des Speichers'!C44)</f>
        <v/>
      </c>
      <c r="N44" s="168" t="str">
        <f>IF(ISBLANK('Beladung des Speichers'!A44),"",SUMIFS('Entladung des Speichers'!$E$17:$E$1001,'Entladung des Speichers'!$A$17:$A$1001,'Ergebnis (detailliert)'!$A$17:$A$300))</f>
        <v/>
      </c>
      <c r="O44" s="125" t="str">
        <f t="shared" si="3"/>
        <v/>
      </c>
      <c r="P44" s="20" t="str">
        <f>IFERROR(IF(A44="","",N44*'Ergebnis (detailliert)'!J44/'Ergebnis (detailliert)'!I44),0)</f>
        <v/>
      </c>
      <c r="Q44" s="106" t="str">
        <f t="shared" si="4"/>
        <v/>
      </c>
      <c r="R44" s="107" t="str">
        <f t="shared" si="5"/>
        <v/>
      </c>
      <c r="S44" s="108" t="str">
        <f>IF(A44="","",IF(LOOKUP(A44,Stammdaten!$A$17:$A$1001,Stammdaten!$G$17:$G$1001)="Nein",0,IF(ISBLANK('Beladung des Speichers'!A44),"",ROUND(MIN(J44,Q44)*-1,2))))</f>
        <v/>
      </c>
    </row>
    <row r="45" spans="1:19" x14ac:dyDescent="0.2">
      <c r="A45" s="109" t="str">
        <f>IF('Beladung des Speichers'!A45="","",'Beladung des Speichers'!A45)</f>
        <v/>
      </c>
      <c r="B45" s="109" t="str">
        <f>IF('Beladung des Speichers'!B45="","",'Beladung des Speichers'!B45)</f>
        <v/>
      </c>
      <c r="C45" s="163" t="str">
        <f>IF(ISBLANK('Beladung des Speichers'!A45),"",SUMIFS('Beladung des Speichers'!$C$17:$C$300,'Beladung des Speichers'!$A$17:$A$300,A45)-SUMIFS('Entladung des Speichers'!$C$17:$C$300,'Entladung des Speichers'!$A$17:$A$300,A45)+SUMIFS(Füllstände!$B$17:$B$299,Füllstände!$A$17:$A$299,A45)-SUMIFS(Füllstände!$C$17:$C$299,Füllstände!$A$17:$A$299,A45))</f>
        <v/>
      </c>
      <c r="D45" s="164" t="str">
        <f>IF(ISBLANK('Beladung des Speichers'!A45),"",C45*'Beladung des Speichers'!C45/SUMIFS('Beladung des Speichers'!$C$17:$C$300,'Beladung des Speichers'!$A$17:$A$300,A45))</f>
        <v/>
      </c>
      <c r="E45" s="165" t="str">
        <f>IF(ISBLANK('Beladung des Speichers'!A45),"",1/SUMIFS('Beladung des Speichers'!$C$17:$C$300,'Beladung des Speichers'!$A$17:$A$300,A45)*C45*SUMIF($A$17:$A$300,A45,'Beladung des Speichers'!$E$17:$E$300))</f>
        <v/>
      </c>
      <c r="F45" s="166" t="str">
        <f>IF(ISBLANK('Beladung des Speichers'!A45),"",IF(C45=0,"0,00",D45/C45*E45))</f>
        <v/>
      </c>
      <c r="G45" s="167" t="str">
        <f>IF(ISBLANK('Beladung des Speichers'!A45),"",SUMIFS('Beladung des Speichers'!$C$17:$C$300,'Beladung des Speichers'!$A$17:$A$300,A45))</f>
        <v/>
      </c>
      <c r="H45" s="124" t="str">
        <f>IF(ISBLANK('Beladung des Speichers'!A45),"",'Beladung des Speichers'!C45)</f>
        <v/>
      </c>
      <c r="I45" s="168" t="str">
        <f>IF(ISBLANK('Beladung des Speichers'!A45),"",SUMIFS('Beladung des Speichers'!$E$17:$E$1001,'Beladung des Speichers'!$A$17:$A$1001,'Ergebnis (detailliert)'!A45))</f>
        <v/>
      </c>
      <c r="J45" s="125" t="str">
        <f>IF(ISBLANK('Beladung des Speichers'!A45),"",'Beladung des Speichers'!E45)</f>
        <v/>
      </c>
      <c r="K45" s="168" t="str">
        <f>IF(ISBLANK('Beladung des Speichers'!A45),"",SUMIFS('Entladung des Speichers'!$C$17:$C$1001,'Entladung des Speichers'!$A$17:$A$1001,'Ergebnis (detailliert)'!A45))</f>
        <v/>
      </c>
      <c r="L45" s="169" t="str">
        <f t="shared" si="2"/>
        <v/>
      </c>
      <c r="M45" s="169" t="str">
        <f>IF(ISBLANK('Entladung des Speichers'!A45),"",'Entladung des Speichers'!C45)</f>
        <v/>
      </c>
      <c r="N45" s="168" t="str">
        <f>IF(ISBLANK('Beladung des Speichers'!A45),"",SUMIFS('Entladung des Speichers'!$E$17:$E$1001,'Entladung des Speichers'!$A$17:$A$1001,'Ergebnis (detailliert)'!$A$17:$A$300))</f>
        <v/>
      </c>
      <c r="O45" s="125" t="str">
        <f t="shared" si="3"/>
        <v/>
      </c>
      <c r="P45" s="20" t="str">
        <f>IFERROR(IF(A45="","",N45*'Ergebnis (detailliert)'!J45/'Ergebnis (detailliert)'!I45),0)</f>
        <v/>
      </c>
      <c r="Q45" s="106" t="str">
        <f t="shared" si="4"/>
        <v/>
      </c>
      <c r="R45" s="107" t="str">
        <f t="shared" si="5"/>
        <v/>
      </c>
      <c r="S45" s="108" t="str">
        <f>IF(A45="","",IF(LOOKUP(A45,Stammdaten!$A$17:$A$1001,Stammdaten!$G$17:$G$1001)="Nein",0,IF(ISBLANK('Beladung des Speichers'!A45),"",ROUND(MIN(J45,Q45)*-1,2))))</f>
        <v/>
      </c>
    </row>
    <row r="46" spans="1:19" x14ac:dyDescent="0.2">
      <c r="A46" s="109" t="str">
        <f>IF('Beladung des Speichers'!A46="","",'Beladung des Speichers'!A46)</f>
        <v/>
      </c>
      <c r="B46" s="109" t="str">
        <f>IF('Beladung des Speichers'!B46="","",'Beladung des Speichers'!B46)</f>
        <v/>
      </c>
      <c r="C46" s="163" t="str">
        <f>IF(ISBLANK('Beladung des Speichers'!A46),"",SUMIFS('Beladung des Speichers'!$C$17:$C$300,'Beladung des Speichers'!$A$17:$A$300,A46)-SUMIFS('Entladung des Speichers'!$C$17:$C$300,'Entladung des Speichers'!$A$17:$A$300,A46)+SUMIFS(Füllstände!$B$17:$B$299,Füllstände!$A$17:$A$299,A46)-SUMIFS(Füllstände!$C$17:$C$299,Füllstände!$A$17:$A$299,A46))</f>
        <v/>
      </c>
      <c r="D46" s="164" t="str">
        <f>IF(ISBLANK('Beladung des Speichers'!A46),"",C46*'Beladung des Speichers'!C46/SUMIFS('Beladung des Speichers'!$C$17:$C$300,'Beladung des Speichers'!$A$17:$A$300,A46))</f>
        <v/>
      </c>
      <c r="E46" s="165" t="str">
        <f>IF(ISBLANK('Beladung des Speichers'!A46),"",1/SUMIFS('Beladung des Speichers'!$C$17:$C$300,'Beladung des Speichers'!$A$17:$A$300,A46)*C46*SUMIF($A$17:$A$300,A46,'Beladung des Speichers'!$E$17:$E$300))</f>
        <v/>
      </c>
      <c r="F46" s="166" t="str">
        <f>IF(ISBLANK('Beladung des Speichers'!A46),"",IF(C46=0,"0,00",D46/C46*E46))</f>
        <v/>
      </c>
      <c r="G46" s="167" t="str">
        <f>IF(ISBLANK('Beladung des Speichers'!A46),"",SUMIFS('Beladung des Speichers'!$C$17:$C$300,'Beladung des Speichers'!$A$17:$A$300,A46))</f>
        <v/>
      </c>
      <c r="H46" s="124" t="str">
        <f>IF(ISBLANK('Beladung des Speichers'!A46),"",'Beladung des Speichers'!C46)</f>
        <v/>
      </c>
      <c r="I46" s="168" t="str">
        <f>IF(ISBLANK('Beladung des Speichers'!A46),"",SUMIFS('Beladung des Speichers'!$E$17:$E$1001,'Beladung des Speichers'!$A$17:$A$1001,'Ergebnis (detailliert)'!A46))</f>
        <v/>
      </c>
      <c r="J46" s="125" t="str">
        <f>IF(ISBLANK('Beladung des Speichers'!A46),"",'Beladung des Speichers'!E46)</f>
        <v/>
      </c>
      <c r="K46" s="168" t="str">
        <f>IF(ISBLANK('Beladung des Speichers'!A46),"",SUMIFS('Entladung des Speichers'!$C$17:$C$1001,'Entladung des Speichers'!$A$17:$A$1001,'Ergebnis (detailliert)'!A46))</f>
        <v/>
      </c>
      <c r="L46" s="169" t="str">
        <f t="shared" si="2"/>
        <v/>
      </c>
      <c r="M46" s="169" t="str">
        <f>IF(ISBLANK('Entladung des Speichers'!A46),"",'Entladung des Speichers'!C46)</f>
        <v/>
      </c>
      <c r="N46" s="168" t="str">
        <f>IF(ISBLANK('Beladung des Speichers'!A46),"",SUMIFS('Entladung des Speichers'!$E$17:$E$1001,'Entladung des Speichers'!$A$17:$A$1001,'Ergebnis (detailliert)'!$A$17:$A$300))</f>
        <v/>
      </c>
      <c r="O46" s="125" t="str">
        <f t="shared" si="3"/>
        <v/>
      </c>
      <c r="P46" s="20" t="str">
        <f>IFERROR(IF(A46="","",N46*'Ergebnis (detailliert)'!J46/'Ergebnis (detailliert)'!I46),0)</f>
        <v/>
      </c>
      <c r="Q46" s="106" t="str">
        <f t="shared" si="4"/>
        <v/>
      </c>
      <c r="R46" s="107" t="str">
        <f t="shared" si="5"/>
        <v/>
      </c>
      <c r="S46" s="108" t="str">
        <f>IF(A46="","",IF(LOOKUP(A46,Stammdaten!$A$17:$A$1001,Stammdaten!$G$17:$G$1001)="Nein",0,IF(ISBLANK('Beladung des Speichers'!A46),"",ROUND(MIN(J46,Q46)*-1,2))))</f>
        <v/>
      </c>
    </row>
    <row r="47" spans="1:19" x14ac:dyDescent="0.2">
      <c r="A47" s="109" t="str">
        <f>IF('Beladung des Speichers'!A47="","",'Beladung des Speichers'!A47)</f>
        <v/>
      </c>
      <c r="B47" s="109" t="str">
        <f>IF('Beladung des Speichers'!B47="","",'Beladung des Speichers'!B47)</f>
        <v/>
      </c>
      <c r="C47" s="163" t="str">
        <f>IF(ISBLANK('Beladung des Speichers'!A47),"",SUMIFS('Beladung des Speichers'!$C$17:$C$300,'Beladung des Speichers'!$A$17:$A$300,A47)-SUMIFS('Entladung des Speichers'!$C$17:$C$300,'Entladung des Speichers'!$A$17:$A$300,A47)+SUMIFS(Füllstände!$B$17:$B$299,Füllstände!$A$17:$A$299,A47)-SUMIFS(Füllstände!$C$17:$C$299,Füllstände!$A$17:$A$299,A47))</f>
        <v/>
      </c>
      <c r="D47" s="164" t="str">
        <f>IF(ISBLANK('Beladung des Speichers'!A47),"",C47*'Beladung des Speichers'!C47/SUMIFS('Beladung des Speichers'!$C$17:$C$300,'Beladung des Speichers'!$A$17:$A$300,A47))</f>
        <v/>
      </c>
      <c r="E47" s="165" t="str">
        <f>IF(ISBLANK('Beladung des Speichers'!A47),"",1/SUMIFS('Beladung des Speichers'!$C$17:$C$300,'Beladung des Speichers'!$A$17:$A$300,A47)*C47*SUMIF($A$17:$A$300,A47,'Beladung des Speichers'!$E$17:$E$300))</f>
        <v/>
      </c>
      <c r="F47" s="166" t="str">
        <f>IF(ISBLANK('Beladung des Speichers'!A47),"",IF(C47=0,"0,00",D47/C47*E47))</f>
        <v/>
      </c>
      <c r="G47" s="167" t="str">
        <f>IF(ISBLANK('Beladung des Speichers'!A47),"",SUMIFS('Beladung des Speichers'!$C$17:$C$300,'Beladung des Speichers'!$A$17:$A$300,A47))</f>
        <v/>
      </c>
      <c r="H47" s="124" t="str">
        <f>IF(ISBLANK('Beladung des Speichers'!A47),"",'Beladung des Speichers'!C47)</f>
        <v/>
      </c>
      <c r="I47" s="168" t="str">
        <f>IF(ISBLANK('Beladung des Speichers'!A47),"",SUMIFS('Beladung des Speichers'!$E$17:$E$1001,'Beladung des Speichers'!$A$17:$A$1001,'Ergebnis (detailliert)'!A47))</f>
        <v/>
      </c>
      <c r="J47" s="125" t="str">
        <f>IF(ISBLANK('Beladung des Speichers'!A47),"",'Beladung des Speichers'!E47)</f>
        <v/>
      </c>
      <c r="K47" s="168" t="str">
        <f>IF(ISBLANK('Beladung des Speichers'!A47),"",SUMIFS('Entladung des Speichers'!$C$17:$C$1001,'Entladung des Speichers'!$A$17:$A$1001,'Ergebnis (detailliert)'!A47))</f>
        <v/>
      </c>
      <c r="L47" s="169" t="str">
        <f t="shared" si="2"/>
        <v/>
      </c>
      <c r="M47" s="169" t="str">
        <f>IF(ISBLANK('Entladung des Speichers'!A47),"",'Entladung des Speichers'!C47)</f>
        <v/>
      </c>
      <c r="N47" s="168" t="str">
        <f>IF(ISBLANK('Beladung des Speichers'!A47),"",SUMIFS('Entladung des Speichers'!$E$17:$E$1001,'Entladung des Speichers'!$A$17:$A$1001,'Ergebnis (detailliert)'!$A$17:$A$300))</f>
        <v/>
      </c>
      <c r="O47" s="125" t="str">
        <f t="shared" si="3"/>
        <v/>
      </c>
      <c r="P47" s="20" t="str">
        <f>IFERROR(IF(A47="","",N47*'Ergebnis (detailliert)'!J47/'Ergebnis (detailliert)'!I47),0)</f>
        <v/>
      </c>
      <c r="Q47" s="106" t="str">
        <f t="shared" si="4"/>
        <v/>
      </c>
      <c r="R47" s="107" t="str">
        <f t="shared" si="5"/>
        <v/>
      </c>
      <c r="S47" s="108" t="str">
        <f>IF(A47="","",IF(LOOKUP(A47,Stammdaten!$A$17:$A$1001,Stammdaten!$G$17:$G$1001)="Nein",0,IF(ISBLANK('Beladung des Speichers'!A47),"",ROUND(MIN(J47,Q47)*-1,2))))</f>
        <v/>
      </c>
    </row>
    <row r="48" spans="1:19" x14ac:dyDescent="0.2">
      <c r="A48" s="109" t="str">
        <f>IF('Beladung des Speichers'!A48="","",'Beladung des Speichers'!A48)</f>
        <v/>
      </c>
      <c r="B48" s="109" t="str">
        <f>IF('Beladung des Speichers'!B48="","",'Beladung des Speichers'!B48)</f>
        <v/>
      </c>
      <c r="C48" s="163" t="str">
        <f>IF(ISBLANK('Beladung des Speichers'!A48),"",SUMIFS('Beladung des Speichers'!$C$17:$C$300,'Beladung des Speichers'!$A$17:$A$300,A48)-SUMIFS('Entladung des Speichers'!$C$17:$C$300,'Entladung des Speichers'!$A$17:$A$300,A48)+SUMIFS(Füllstände!$B$17:$B$299,Füllstände!$A$17:$A$299,A48)-SUMIFS(Füllstände!$C$17:$C$299,Füllstände!$A$17:$A$299,A48))</f>
        <v/>
      </c>
      <c r="D48" s="164" t="str">
        <f>IF(ISBLANK('Beladung des Speichers'!A48),"",C48*'Beladung des Speichers'!C48/SUMIFS('Beladung des Speichers'!$C$17:$C$300,'Beladung des Speichers'!$A$17:$A$300,A48))</f>
        <v/>
      </c>
      <c r="E48" s="165" t="str">
        <f>IF(ISBLANK('Beladung des Speichers'!A48),"",1/SUMIFS('Beladung des Speichers'!$C$17:$C$300,'Beladung des Speichers'!$A$17:$A$300,A48)*C48*SUMIF($A$17:$A$300,A48,'Beladung des Speichers'!$E$17:$E$300))</f>
        <v/>
      </c>
      <c r="F48" s="166" t="str">
        <f>IF(ISBLANK('Beladung des Speichers'!A48),"",IF(C48=0,"0,00",D48/C48*E48))</f>
        <v/>
      </c>
      <c r="G48" s="167" t="str">
        <f>IF(ISBLANK('Beladung des Speichers'!A48),"",SUMIFS('Beladung des Speichers'!$C$17:$C$300,'Beladung des Speichers'!$A$17:$A$300,A48))</f>
        <v/>
      </c>
      <c r="H48" s="124" t="str">
        <f>IF(ISBLANK('Beladung des Speichers'!A48),"",'Beladung des Speichers'!C48)</f>
        <v/>
      </c>
      <c r="I48" s="168" t="str">
        <f>IF(ISBLANK('Beladung des Speichers'!A48),"",SUMIFS('Beladung des Speichers'!$E$17:$E$1001,'Beladung des Speichers'!$A$17:$A$1001,'Ergebnis (detailliert)'!A48))</f>
        <v/>
      </c>
      <c r="J48" s="125" t="str">
        <f>IF(ISBLANK('Beladung des Speichers'!A48),"",'Beladung des Speichers'!E48)</f>
        <v/>
      </c>
      <c r="K48" s="168" t="str">
        <f>IF(ISBLANK('Beladung des Speichers'!A48),"",SUMIFS('Entladung des Speichers'!$C$17:$C$1001,'Entladung des Speichers'!$A$17:$A$1001,'Ergebnis (detailliert)'!A48))</f>
        <v/>
      </c>
      <c r="L48" s="169" t="str">
        <f t="shared" si="2"/>
        <v/>
      </c>
      <c r="M48" s="169" t="str">
        <f>IF(ISBLANK('Entladung des Speichers'!A48),"",'Entladung des Speichers'!C48)</f>
        <v/>
      </c>
      <c r="N48" s="168" t="str">
        <f>IF(ISBLANK('Beladung des Speichers'!A48),"",SUMIFS('Entladung des Speichers'!$E$17:$E$1001,'Entladung des Speichers'!$A$17:$A$1001,'Ergebnis (detailliert)'!$A$17:$A$300))</f>
        <v/>
      </c>
      <c r="O48" s="125" t="str">
        <f t="shared" si="3"/>
        <v/>
      </c>
      <c r="P48" s="20" t="str">
        <f>IFERROR(IF(A48="","",N48*'Ergebnis (detailliert)'!J48/'Ergebnis (detailliert)'!I48),0)</f>
        <v/>
      </c>
      <c r="Q48" s="106" t="str">
        <f t="shared" si="4"/>
        <v/>
      </c>
      <c r="R48" s="107" t="str">
        <f t="shared" si="5"/>
        <v/>
      </c>
      <c r="S48" s="108" t="str">
        <f>IF(A48="","",IF(LOOKUP(A48,Stammdaten!$A$17:$A$1001,Stammdaten!$G$17:$G$1001)="Nein",0,IF(ISBLANK('Beladung des Speichers'!A48),"",ROUND(MIN(J48,Q48)*-1,2))))</f>
        <v/>
      </c>
    </row>
    <row r="49" spans="1:19" x14ac:dyDescent="0.2">
      <c r="A49" s="109" t="str">
        <f>IF('Beladung des Speichers'!A49="","",'Beladung des Speichers'!A49)</f>
        <v/>
      </c>
      <c r="B49" s="109" t="str">
        <f>IF('Beladung des Speichers'!B49="","",'Beladung des Speichers'!B49)</f>
        <v/>
      </c>
      <c r="C49" s="163" t="str">
        <f>IF(ISBLANK('Beladung des Speichers'!A49),"",SUMIFS('Beladung des Speichers'!$C$17:$C$300,'Beladung des Speichers'!$A$17:$A$300,A49)-SUMIFS('Entladung des Speichers'!$C$17:$C$300,'Entladung des Speichers'!$A$17:$A$300,A49)+SUMIFS(Füllstände!$B$17:$B$299,Füllstände!$A$17:$A$299,A49)-SUMIFS(Füllstände!$C$17:$C$299,Füllstände!$A$17:$A$299,A49))</f>
        <v/>
      </c>
      <c r="D49" s="164" t="str">
        <f>IF(ISBLANK('Beladung des Speichers'!A49),"",C49*'Beladung des Speichers'!C49/SUMIFS('Beladung des Speichers'!$C$17:$C$300,'Beladung des Speichers'!$A$17:$A$300,A49))</f>
        <v/>
      </c>
      <c r="E49" s="165" t="str">
        <f>IF(ISBLANK('Beladung des Speichers'!A49),"",1/SUMIFS('Beladung des Speichers'!$C$17:$C$300,'Beladung des Speichers'!$A$17:$A$300,A49)*C49*SUMIF($A$17:$A$300,A49,'Beladung des Speichers'!$E$17:$E$300))</f>
        <v/>
      </c>
      <c r="F49" s="166" t="str">
        <f>IF(ISBLANK('Beladung des Speichers'!A49),"",IF(C49=0,"0,00",D49/C49*E49))</f>
        <v/>
      </c>
      <c r="G49" s="167" t="str">
        <f>IF(ISBLANK('Beladung des Speichers'!A49),"",SUMIFS('Beladung des Speichers'!$C$17:$C$300,'Beladung des Speichers'!$A$17:$A$300,A49))</f>
        <v/>
      </c>
      <c r="H49" s="124" t="str">
        <f>IF(ISBLANK('Beladung des Speichers'!A49),"",'Beladung des Speichers'!C49)</f>
        <v/>
      </c>
      <c r="I49" s="168" t="str">
        <f>IF(ISBLANK('Beladung des Speichers'!A49),"",SUMIFS('Beladung des Speichers'!$E$17:$E$1001,'Beladung des Speichers'!$A$17:$A$1001,'Ergebnis (detailliert)'!A49))</f>
        <v/>
      </c>
      <c r="J49" s="125" t="str">
        <f>IF(ISBLANK('Beladung des Speichers'!A49),"",'Beladung des Speichers'!E49)</f>
        <v/>
      </c>
      <c r="K49" s="168" t="str">
        <f>IF(ISBLANK('Beladung des Speichers'!A49),"",SUMIFS('Entladung des Speichers'!$C$17:$C$1001,'Entladung des Speichers'!$A$17:$A$1001,'Ergebnis (detailliert)'!A49))</f>
        <v/>
      </c>
      <c r="L49" s="169" t="str">
        <f t="shared" si="2"/>
        <v/>
      </c>
      <c r="M49" s="169" t="str">
        <f>IF(ISBLANK('Entladung des Speichers'!A49),"",'Entladung des Speichers'!C49)</f>
        <v/>
      </c>
      <c r="N49" s="168" t="str">
        <f>IF(ISBLANK('Beladung des Speichers'!A49),"",SUMIFS('Entladung des Speichers'!$E$17:$E$1001,'Entladung des Speichers'!$A$17:$A$1001,'Ergebnis (detailliert)'!$A$17:$A$300))</f>
        <v/>
      </c>
      <c r="O49" s="125" t="str">
        <f t="shared" si="3"/>
        <v/>
      </c>
      <c r="P49" s="20" t="str">
        <f>IFERROR(IF(A49="","",N49*'Ergebnis (detailliert)'!J49/'Ergebnis (detailliert)'!I49),0)</f>
        <v/>
      </c>
      <c r="Q49" s="106" t="str">
        <f t="shared" si="4"/>
        <v/>
      </c>
      <c r="R49" s="107" t="str">
        <f t="shared" si="5"/>
        <v/>
      </c>
      <c r="S49" s="108" t="str">
        <f>IF(A49="","",IF(LOOKUP(A49,Stammdaten!$A$17:$A$1001,Stammdaten!$G$17:$G$1001)="Nein",0,IF(ISBLANK('Beladung des Speichers'!A49),"",ROUND(MIN(J49,Q49)*-1,2))))</f>
        <v/>
      </c>
    </row>
    <row r="50" spans="1:19" x14ac:dyDescent="0.2">
      <c r="A50" s="109" t="str">
        <f>IF('Beladung des Speichers'!A50="","",'Beladung des Speichers'!A50)</f>
        <v/>
      </c>
      <c r="B50" s="109" t="str">
        <f>IF('Beladung des Speichers'!B50="","",'Beladung des Speichers'!B50)</f>
        <v/>
      </c>
      <c r="C50" s="163" t="str">
        <f>IF(ISBLANK('Beladung des Speichers'!A50),"",SUMIFS('Beladung des Speichers'!$C$17:$C$300,'Beladung des Speichers'!$A$17:$A$300,A50)-SUMIFS('Entladung des Speichers'!$C$17:$C$300,'Entladung des Speichers'!$A$17:$A$300,A50)+SUMIFS(Füllstände!$B$17:$B$299,Füllstände!$A$17:$A$299,A50)-SUMIFS(Füllstände!$C$17:$C$299,Füllstände!$A$17:$A$299,A50))</f>
        <v/>
      </c>
      <c r="D50" s="164" t="str">
        <f>IF(ISBLANK('Beladung des Speichers'!A50),"",C50*'Beladung des Speichers'!C50/SUMIFS('Beladung des Speichers'!$C$17:$C$300,'Beladung des Speichers'!$A$17:$A$300,A50))</f>
        <v/>
      </c>
      <c r="E50" s="165" t="str">
        <f>IF(ISBLANK('Beladung des Speichers'!A50),"",1/SUMIFS('Beladung des Speichers'!$C$17:$C$300,'Beladung des Speichers'!$A$17:$A$300,A50)*C50*SUMIF($A$17:$A$300,A50,'Beladung des Speichers'!$E$17:$E$300))</f>
        <v/>
      </c>
      <c r="F50" s="166" t="str">
        <f>IF(ISBLANK('Beladung des Speichers'!A50),"",IF(C50=0,"0,00",D50/C50*E50))</f>
        <v/>
      </c>
      <c r="G50" s="167" t="str">
        <f>IF(ISBLANK('Beladung des Speichers'!A50),"",SUMIFS('Beladung des Speichers'!$C$17:$C$300,'Beladung des Speichers'!$A$17:$A$300,A50))</f>
        <v/>
      </c>
      <c r="H50" s="124" t="str">
        <f>IF(ISBLANK('Beladung des Speichers'!A50),"",'Beladung des Speichers'!C50)</f>
        <v/>
      </c>
      <c r="I50" s="168" t="str">
        <f>IF(ISBLANK('Beladung des Speichers'!A50),"",SUMIFS('Beladung des Speichers'!$E$17:$E$1001,'Beladung des Speichers'!$A$17:$A$1001,'Ergebnis (detailliert)'!A50))</f>
        <v/>
      </c>
      <c r="J50" s="125" t="str">
        <f>IF(ISBLANK('Beladung des Speichers'!A50),"",'Beladung des Speichers'!E50)</f>
        <v/>
      </c>
      <c r="K50" s="168" t="str">
        <f>IF(ISBLANK('Beladung des Speichers'!A50),"",SUMIFS('Entladung des Speichers'!$C$17:$C$1001,'Entladung des Speichers'!$A$17:$A$1001,'Ergebnis (detailliert)'!A50))</f>
        <v/>
      </c>
      <c r="L50" s="169" t="str">
        <f t="shared" si="2"/>
        <v/>
      </c>
      <c r="M50" s="169" t="str">
        <f>IF(ISBLANK('Entladung des Speichers'!A50),"",'Entladung des Speichers'!C50)</f>
        <v/>
      </c>
      <c r="N50" s="168" t="str">
        <f>IF(ISBLANK('Beladung des Speichers'!A50),"",SUMIFS('Entladung des Speichers'!$E$17:$E$1001,'Entladung des Speichers'!$A$17:$A$1001,'Ergebnis (detailliert)'!$A$17:$A$300))</f>
        <v/>
      </c>
      <c r="O50" s="125" t="str">
        <f t="shared" si="3"/>
        <v/>
      </c>
      <c r="P50" s="20" t="str">
        <f>IFERROR(IF(A50="","",N50*'Ergebnis (detailliert)'!J50/'Ergebnis (detailliert)'!I50),0)</f>
        <v/>
      </c>
      <c r="Q50" s="106" t="str">
        <f t="shared" si="4"/>
        <v/>
      </c>
      <c r="R50" s="107" t="str">
        <f t="shared" si="5"/>
        <v/>
      </c>
      <c r="S50" s="108" t="str">
        <f>IF(A50="","",IF(LOOKUP(A50,Stammdaten!$A$17:$A$1001,Stammdaten!$G$17:$G$1001)="Nein",0,IF(ISBLANK('Beladung des Speichers'!A50),"",ROUND(MIN(J50,Q50)*-1,2))))</f>
        <v/>
      </c>
    </row>
    <row r="51" spans="1:19" x14ac:dyDescent="0.2">
      <c r="A51" s="109" t="str">
        <f>IF('Beladung des Speichers'!A51="","",'Beladung des Speichers'!A51)</f>
        <v/>
      </c>
      <c r="B51" s="109" t="str">
        <f>IF('Beladung des Speichers'!B51="","",'Beladung des Speichers'!B51)</f>
        <v/>
      </c>
      <c r="C51" s="163" t="str">
        <f>IF(ISBLANK('Beladung des Speichers'!A51),"",SUMIFS('Beladung des Speichers'!$C$17:$C$300,'Beladung des Speichers'!$A$17:$A$300,A51)-SUMIFS('Entladung des Speichers'!$C$17:$C$300,'Entladung des Speichers'!$A$17:$A$300,A51)+SUMIFS(Füllstände!$B$17:$B$299,Füllstände!$A$17:$A$299,A51)-SUMIFS(Füllstände!$C$17:$C$299,Füllstände!$A$17:$A$299,A51))</f>
        <v/>
      </c>
      <c r="D51" s="164" t="str">
        <f>IF(ISBLANK('Beladung des Speichers'!A51),"",C51*'Beladung des Speichers'!C51/SUMIFS('Beladung des Speichers'!$C$17:$C$300,'Beladung des Speichers'!$A$17:$A$300,A51))</f>
        <v/>
      </c>
      <c r="E51" s="165" t="str">
        <f>IF(ISBLANK('Beladung des Speichers'!A51),"",1/SUMIFS('Beladung des Speichers'!$C$17:$C$300,'Beladung des Speichers'!$A$17:$A$300,A51)*C51*SUMIF($A$17:$A$300,A51,'Beladung des Speichers'!$E$17:$E$300))</f>
        <v/>
      </c>
      <c r="F51" s="166" t="str">
        <f>IF(ISBLANK('Beladung des Speichers'!A51),"",IF(C51=0,"0,00",D51/C51*E51))</f>
        <v/>
      </c>
      <c r="G51" s="167" t="str">
        <f>IF(ISBLANK('Beladung des Speichers'!A51),"",SUMIFS('Beladung des Speichers'!$C$17:$C$300,'Beladung des Speichers'!$A$17:$A$300,A51))</f>
        <v/>
      </c>
      <c r="H51" s="124" t="str">
        <f>IF(ISBLANK('Beladung des Speichers'!A51),"",'Beladung des Speichers'!C51)</f>
        <v/>
      </c>
      <c r="I51" s="168" t="str">
        <f>IF(ISBLANK('Beladung des Speichers'!A51),"",SUMIFS('Beladung des Speichers'!$E$17:$E$1001,'Beladung des Speichers'!$A$17:$A$1001,'Ergebnis (detailliert)'!A51))</f>
        <v/>
      </c>
      <c r="J51" s="125" t="str">
        <f>IF(ISBLANK('Beladung des Speichers'!A51),"",'Beladung des Speichers'!E51)</f>
        <v/>
      </c>
      <c r="K51" s="168" t="str">
        <f>IF(ISBLANK('Beladung des Speichers'!A51),"",SUMIFS('Entladung des Speichers'!$C$17:$C$1001,'Entladung des Speichers'!$A$17:$A$1001,'Ergebnis (detailliert)'!A51))</f>
        <v/>
      </c>
      <c r="L51" s="169" t="str">
        <f t="shared" si="2"/>
        <v/>
      </c>
      <c r="M51" s="169" t="str">
        <f>IF(ISBLANK('Entladung des Speichers'!A51),"",'Entladung des Speichers'!C51)</f>
        <v/>
      </c>
      <c r="N51" s="168" t="str">
        <f>IF(ISBLANK('Beladung des Speichers'!A51),"",SUMIFS('Entladung des Speichers'!$E$17:$E$1001,'Entladung des Speichers'!$A$17:$A$1001,'Ergebnis (detailliert)'!$A$17:$A$300))</f>
        <v/>
      </c>
      <c r="O51" s="125" t="str">
        <f t="shared" si="3"/>
        <v/>
      </c>
      <c r="P51" s="20" t="str">
        <f>IFERROR(IF(A51="","",N51*'Ergebnis (detailliert)'!J51/'Ergebnis (detailliert)'!I51),0)</f>
        <v/>
      </c>
      <c r="Q51" s="106" t="str">
        <f t="shared" si="4"/>
        <v/>
      </c>
      <c r="R51" s="107" t="str">
        <f t="shared" si="5"/>
        <v/>
      </c>
      <c r="S51" s="108" t="str">
        <f>IF(A51="","",IF(LOOKUP(A51,Stammdaten!$A$17:$A$1001,Stammdaten!$G$17:$G$1001)="Nein",0,IF(ISBLANK('Beladung des Speichers'!A51),"",ROUND(MIN(J51,Q51)*-1,2))))</f>
        <v/>
      </c>
    </row>
    <row r="52" spans="1:19" x14ac:dyDescent="0.2">
      <c r="A52" s="109" t="str">
        <f>IF('Beladung des Speichers'!A52="","",'Beladung des Speichers'!A52)</f>
        <v/>
      </c>
      <c r="B52" s="109" t="str">
        <f>IF('Beladung des Speichers'!B52="","",'Beladung des Speichers'!B52)</f>
        <v/>
      </c>
      <c r="C52" s="163" t="str">
        <f>IF(ISBLANK('Beladung des Speichers'!A52),"",SUMIFS('Beladung des Speichers'!$C$17:$C$300,'Beladung des Speichers'!$A$17:$A$300,A52)-SUMIFS('Entladung des Speichers'!$C$17:$C$300,'Entladung des Speichers'!$A$17:$A$300,A52)+SUMIFS(Füllstände!$B$17:$B$299,Füllstände!$A$17:$A$299,A52)-SUMIFS(Füllstände!$C$17:$C$299,Füllstände!$A$17:$A$299,A52))</f>
        <v/>
      </c>
      <c r="D52" s="164" t="str">
        <f>IF(ISBLANK('Beladung des Speichers'!A52),"",C52*'Beladung des Speichers'!C52/SUMIFS('Beladung des Speichers'!$C$17:$C$300,'Beladung des Speichers'!$A$17:$A$300,A52))</f>
        <v/>
      </c>
      <c r="E52" s="165" t="str">
        <f>IF(ISBLANK('Beladung des Speichers'!A52),"",1/SUMIFS('Beladung des Speichers'!$C$17:$C$300,'Beladung des Speichers'!$A$17:$A$300,A52)*C52*SUMIF($A$17:$A$300,A52,'Beladung des Speichers'!$E$17:$E$300))</f>
        <v/>
      </c>
      <c r="F52" s="166" t="str">
        <f>IF(ISBLANK('Beladung des Speichers'!A52),"",IF(C52=0,"0,00",D52/C52*E52))</f>
        <v/>
      </c>
      <c r="G52" s="167" t="str">
        <f>IF(ISBLANK('Beladung des Speichers'!A52),"",SUMIFS('Beladung des Speichers'!$C$17:$C$300,'Beladung des Speichers'!$A$17:$A$300,A52))</f>
        <v/>
      </c>
      <c r="H52" s="124" t="str">
        <f>IF(ISBLANK('Beladung des Speichers'!A52),"",'Beladung des Speichers'!C52)</f>
        <v/>
      </c>
      <c r="I52" s="168" t="str">
        <f>IF(ISBLANK('Beladung des Speichers'!A52),"",SUMIFS('Beladung des Speichers'!$E$17:$E$1001,'Beladung des Speichers'!$A$17:$A$1001,'Ergebnis (detailliert)'!A52))</f>
        <v/>
      </c>
      <c r="J52" s="125" t="str">
        <f>IF(ISBLANK('Beladung des Speichers'!A52),"",'Beladung des Speichers'!E52)</f>
        <v/>
      </c>
      <c r="K52" s="168" t="str">
        <f>IF(ISBLANK('Beladung des Speichers'!A52),"",SUMIFS('Entladung des Speichers'!$C$17:$C$1001,'Entladung des Speichers'!$A$17:$A$1001,'Ergebnis (detailliert)'!A52))</f>
        <v/>
      </c>
      <c r="L52" s="169" t="str">
        <f t="shared" si="2"/>
        <v/>
      </c>
      <c r="M52" s="169" t="str">
        <f>IF(ISBLANK('Entladung des Speichers'!A52),"",'Entladung des Speichers'!C52)</f>
        <v/>
      </c>
      <c r="N52" s="168" t="str">
        <f>IF(ISBLANK('Beladung des Speichers'!A52),"",SUMIFS('Entladung des Speichers'!$E$17:$E$1001,'Entladung des Speichers'!$A$17:$A$1001,'Ergebnis (detailliert)'!$A$17:$A$300))</f>
        <v/>
      </c>
      <c r="O52" s="125" t="str">
        <f t="shared" si="3"/>
        <v/>
      </c>
      <c r="P52" s="20" t="str">
        <f>IFERROR(IF(A52="","",N52*'Ergebnis (detailliert)'!J52/'Ergebnis (detailliert)'!I52),0)</f>
        <v/>
      </c>
      <c r="Q52" s="106" t="str">
        <f t="shared" si="4"/>
        <v/>
      </c>
      <c r="R52" s="107" t="str">
        <f t="shared" si="5"/>
        <v/>
      </c>
      <c r="S52" s="108" t="str">
        <f>IF(A52="","",IF(LOOKUP(A52,Stammdaten!$A$17:$A$1001,Stammdaten!$G$17:$G$1001)="Nein",0,IF(ISBLANK('Beladung des Speichers'!A52),"",ROUND(MIN(J52,Q52)*-1,2))))</f>
        <v/>
      </c>
    </row>
    <row r="53" spans="1:19" x14ac:dyDescent="0.2">
      <c r="A53" s="109" t="str">
        <f>IF('Beladung des Speichers'!A53="","",'Beladung des Speichers'!A53)</f>
        <v/>
      </c>
      <c r="B53" s="109" t="str">
        <f>IF('Beladung des Speichers'!B53="","",'Beladung des Speichers'!B53)</f>
        <v/>
      </c>
      <c r="C53" s="163" t="str">
        <f>IF(ISBLANK('Beladung des Speichers'!A53),"",SUMIFS('Beladung des Speichers'!$C$17:$C$300,'Beladung des Speichers'!$A$17:$A$300,A53)-SUMIFS('Entladung des Speichers'!$C$17:$C$300,'Entladung des Speichers'!$A$17:$A$300,A53)+SUMIFS(Füllstände!$B$17:$B$299,Füllstände!$A$17:$A$299,A53)-SUMIFS(Füllstände!$C$17:$C$299,Füllstände!$A$17:$A$299,A53))</f>
        <v/>
      </c>
      <c r="D53" s="164" t="str">
        <f>IF(ISBLANK('Beladung des Speichers'!A53),"",C53*'Beladung des Speichers'!C53/SUMIFS('Beladung des Speichers'!$C$17:$C$300,'Beladung des Speichers'!$A$17:$A$300,A53))</f>
        <v/>
      </c>
      <c r="E53" s="165" t="str">
        <f>IF(ISBLANK('Beladung des Speichers'!A53),"",1/SUMIFS('Beladung des Speichers'!$C$17:$C$300,'Beladung des Speichers'!$A$17:$A$300,A53)*C53*SUMIF($A$17:$A$300,A53,'Beladung des Speichers'!$E$17:$E$300))</f>
        <v/>
      </c>
      <c r="F53" s="166" t="str">
        <f>IF(ISBLANK('Beladung des Speichers'!A53),"",IF(C53=0,"0,00",D53/C53*E53))</f>
        <v/>
      </c>
      <c r="G53" s="167" t="str">
        <f>IF(ISBLANK('Beladung des Speichers'!A53),"",SUMIFS('Beladung des Speichers'!$C$17:$C$300,'Beladung des Speichers'!$A$17:$A$300,A53))</f>
        <v/>
      </c>
      <c r="H53" s="124" t="str">
        <f>IF(ISBLANK('Beladung des Speichers'!A53),"",'Beladung des Speichers'!C53)</f>
        <v/>
      </c>
      <c r="I53" s="168" t="str">
        <f>IF(ISBLANK('Beladung des Speichers'!A53),"",SUMIFS('Beladung des Speichers'!$E$17:$E$1001,'Beladung des Speichers'!$A$17:$A$1001,'Ergebnis (detailliert)'!A53))</f>
        <v/>
      </c>
      <c r="J53" s="125" t="str">
        <f>IF(ISBLANK('Beladung des Speichers'!A53),"",'Beladung des Speichers'!E53)</f>
        <v/>
      </c>
      <c r="K53" s="168" t="str">
        <f>IF(ISBLANK('Beladung des Speichers'!A53),"",SUMIFS('Entladung des Speichers'!$C$17:$C$1001,'Entladung des Speichers'!$A$17:$A$1001,'Ergebnis (detailliert)'!A53))</f>
        <v/>
      </c>
      <c r="L53" s="169" t="str">
        <f t="shared" si="2"/>
        <v/>
      </c>
      <c r="M53" s="169" t="str">
        <f>IF(ISBLANK('Entladung des Speichers'!A53),"",'Entladung des Speichers'!C53)</f>
        <v/>
      </c>
      <c r="N53" s="168" t="str">
        <f>IF(ISBLANK('Beladung des Speichers'!A53),"",SUMIFS('Entladung des Speichers'!$E$17:$E$1001,'Entladung des Speichers'!$A$17:$A$1001,'Ergebnis (detailliert)'!$A$17:$A$300))</f>
        <v/>
      </c>
      <c r="O53" s="125" t="str">
        <f t="shared" si="3"/>
        <v/>
      </c>
      <c r="P53" s="20" t="str">
        <f>IFERROR(IF(A53="","",N53*'Ergebnis (detailliert)'!J53/'Ergebnis (detailliert)'!I53),0)</f>
        <v/>
      </c>
      <c r="Q53" s="106" t="str">
        <f t="shared" si="4"/>
        <v/>
      </c>
      <c r="R53" s="107" t="str">
        <f t="shared" si="5"/>
        <v/>
      </c>
      <c r="S53" s="108" t="str">
        <f>IF(A53="","",IF(LOOKUP(A53,Stammdaten!$A$17:$A$1001,Stammdaten!$G$17:$G$1001)="Nein",0,IF(ISBLANK('Beladung des Speichers'!A53),"",ROUND(MIN(J53,Q53)*-1,2))))</f>
        <v/>
      </c>
    </row>
    <row r="54" spans="1:19" x14ac:dyDescent="0.2">
      <c r="A54" s="109" t="str">
        <f>IF('Beladung des Speichers'!A54="","",'Beladung des Speichers'!A54)</f>
        <v/>
      </c>
      <c r="B54" s="109" t="str">
        <f>IF('Beladung des Speichers'!B54="","",'Beladung des Speichers'!B54)</f>
        <v/>
      </c>
      <c r="C54" s="163" t="str">
        <f>IF(ISBLANK('Beladung des Speichers'!A54),"",SUMIFS('Beladung des Speichers'!$C$17:$C$300,'Beladung des Speichers'!$A$17:$A$300,A54)-SUMIFS('Entladung des Speichers'!$C$17:$C$300,'Entladung des Speichers'!$A$17:$A$300,A54)+SUMIFS(Füllstände!$B$17:$B$299,Füllstände!$A$17:$A$299,A54)-SUMIFS(Füllstände!$C$17:$C$299,Füllstände!$A$17:$A$299,A54))</f>
        <v/>
      </c>
      <c r="D54" s="164" t="str">
        <f>IF(ISBLANK('Beladung des Speichers'!A54),"",C54*'Beladung des Speichers'!C54/SUMIFS('Beladung des Speichers'!$C$17:$C$300,'Beladung des Speichers'!$A$17:$A$300,A54))</f>
        <v/>
      </c>
      <c r="E54" s="165" t="str">
        <f>IF(ISBLANK('Beladung des Speichers'!A54),"",1/SUMIFS('Beladung des Speichers'!$C$17:$C$300,'Beladung des Speichers'!$A$17:$A$300,A54)*C54*SUMIF($A$17:$A$300,A54,'Beladung des Speichers'!$E$17:$E$300))</f>
        <v/>
      </c>
      <c r="F54" s="166" t="str">
        <f>IF(ISBLANK('Beladung des Speichers'!A54),"",IF(C54=0,"0,00",D54/C54*E54))</f>
        <v/>
      </c>
      <c r="G54" s="167" t="str">
        <f>IF(ISBLANK('Beladung des Speichers'!A54),"",SUMIFS('Beladung des Speichers'!$C$17:$C$300,'Beladung des Speichers'!$A$17:$A$300,A54))</f>
        <v/>
      </c>
      <c r="H54" s="124" t="str">
        <f>IF(ISBLANK('Beladung des Speichers'!A54),"",'Beladung des Speichers'!C54)</f>
        <v/>
      </c>
      <c r="I54" s="168" t="str">
        <f>IF(ISBLANK('Beladung des Speichers'!A54),"",SUMIFS('Beladung des Speichers'!$E$17:$E$1001,'Beladung des Speichers'!$A$17:$A$1001,'Ergebnis (detailliert)'!A54))</f>
        <v/>
      </c>
      <c r="J54" s="125" t="str">
        <f>IF(ISBLANK('Beladung des Speichers'!A54),"",'Beladung des Speichers'!E54)</f>
        <v/>
      </c>
      <c r="K54" s="168" t="str">
        <f>IF(ISBLANK('Beladung des Speichers'!A54),"",SUMIFS('Entladung des Speichers'!$C$17:$C$1001,'Entladung des Speichers'!$A$17:$A$1001,'Ergebnis (detailliert)'!A54))</f>
        <v/>
      </c>
      <c r="L54" s="169" t="str">
        <f t="shared" si="2"/>
        <v/>
      </c>
      <c r="M54" s="169" t="str">
        <f>IF(ISBLANK('Entladung des Speichers'!A54),"",'Entladung des Speichers'!C54)</f>
        <v/>
      </c>
      <c r="N54" s="168" t="str">
        <f>IF(ISBLANK('Beladung des Speichers'!A54),"",SUMIFS('Entladung des Speichers'!$E$17:$E$1001,'Entladung des Speichers'!$A$17:$A$1001,'Ergebnis (detailliert)'!$A$17:$A$300))</f>
        <v/>
      </c>
      <c r="O54" s="125" t="str">
        <f t="shared" si="3"/>
        <v/>
      </c>
      <c r="P54" s="20" t="str">
        <f>IFERROR(IF(A54="","",N54*'Ergebnis (detailliert)'!J54/'Ergebnis (detailliert)'!I54),0)</f>
        <v/>
      </c>
      <c r="Q54" s="106" t="str">
        <f t="shared" si="4"/>
        <v/>
      </c>
      <c r="R54" s="107" t="str">
        <f t="shared" si="5"/>
        <v/>
      </c>
      <c r="S54" s="108" t="str">
        <f>IF(A54="","",IF(LOOKUP(A54,Stammdaten!$A$17:$A$1001,Stammdaten!$G$17:$G$1001)="Nein",0,IF(ISBLANK('Beladung des Speichers'!A54),"",ROUND(MIN(J54,Q54)*-1,2))))</f>
        <v/>
      </c>
    </row>
    <row r="55" spans="1:19" x14ac:dyDescent="0.2">
      <c r="A55" s="109" t="str">
        <f>IF('Beladung des Speichers'!A55="","",'Beladung des Speichers'!A55)</f>
        <v/>
      </c>
      <c r="B55" s="109" t="str">
        <f>IF('Beladung des Speichers'!B55="","",'Beladung des Speichers'!B55)</f>
        <v/>
      </c>
      <c r="C55" s="163" t="str">
        <f>IF(ISBLANK('Beladung des Speichers'!A55),"",SUMIFS('Beladung des Speichers'!$C$17:$C$300,'Beladung des Speichers'!$A$17:$A$300,A55)-SUMIFS('Entladung des Speichers'!$C$17:$C$300,'Entladung des Speichers'!$A$17:$A$300,A55)+SUMIFS(Füllstände!$B$17:$B$299,Füllstände!$A$17:$A$299,A55)-SUMIFS(Füllstände!$C$17:$C$299,Füllstände!$A$17:$A$299,A55))</f>
        <v/>
      </c>
      <c r="D55" s="164" t="str">
        <f>IF(ISBLANK('Beladung des Speichers'!A55),"",C55*'Beladung des Speichers'!C55/SUMIFS('Beladung des Speichers'!$C$17:$C$300,'Beladung des Speichers'!$A$17:$A$300,A55))</f>
        <v/>
      </c>
      <c r="E55" s="165" t="str">
        <f>IF(ISBLANK('Beladung des Speichers'!A55),"",1/SUMIFS('Beladung des Speichers'!$C$17:$C$300,'Beladung des Speichers'!$A$17:$A$300,A55)*C55*SUMIF($A$17:$A$300,A55,'Beladung des Speichers'!$E$17:$E$300))</f>
        <v/>
      </c>
      <c r="F55" s="166" t="str">
        <f>IF(ISBLANK('Beladung des Speichers'!A55),"",IF(C55=0,"0,00",D55/C55*E55))</f>
        <v/>
      </c>
      <c r="G55" s="167" t="str">
        <f>IF(ISBLANK('Beladung des Speichers'!A55),"",SUMIFS('Beladung des Speichers'!$C$17:$C$300,'Beladung des Speichers'!$A$17:$A$300,A55))</f>
        <v/>
      </c>
      <c r="H55" s="124" t="str">
        <f>IF(ISBLANK('Beladung des Speichers'!A55),"",'Beladung des Speichers'!C55)</f>
        <v/>
      </c>
      <c r="I55" s="168" t="str">
        <f>IF(ISBLANK('Beladung des Speichers'!A55),"",SUMIFS('Beladung des Speichers'!$E$17:$E$1001,'Beladung des Speichers'!$A$17:$A$1001,'Ergebnis (detailliert)'!A55))</f>
        <v/>
      </c>
      <c r="J55" s="125" t="str">
        <f>IF(ISBLANK('Beladung des Speichers'!A55),"",'Beladung des Speichers'!E55)</f>
        <v/>
      </c>
      <c r="K55" s="168" t="str">
        <f>IF(ISBLANK('Beladung des Speichers'!A55),"",SUMIFS('Entladung des Speichers'!$C$17:$C$1001,'Entladung des Speichers'!$A$17:$A$1001,'Ergebnis (detailliert)'!A55))</f>
        <v/>
      </c>
      <c r="L55" s="169" t="str">
        <f t="shared" si="2"/>
        <v/>
      </c>
      <c r="M55" s="169" t="str">
        <f>IF(ISBLANK('Entladung des Speichers'!A55),"",'Entladung des Speichers'!C55)</f>
        <v/>
      </c>
      <c r="N55" s="168" t="str">
        <f>IF(ISBLANK('Beladung des Speichers'!A55),"",SUMIFS('Entladung des Speichers'!$E$17:$E$1001,'Entladung des Speichers'!$A$17:$A$1001,'Ergebnis (detailliert)'!$A$17:$A$300))</f>
        <v/>
      </c>
      <c r="O55" s="125" t="str">
        <f t="shared" si="3"/>
        <v/>
      </c>
      <c r="P55" s="20" t="str">
        <f>IFERROR(IF(A55="","",N55*'Ergebnis (detailliert)'!J55/'Ergebnis (detailliert)'!I55),0)</f>
        <v/>
      </c>
      <c r="Q55" s="106" t="str">
        <f t="shared" si="4"/>
        <v/>
      </c>
      <c r="R55" s="107" t="str">
        <f t="shared" si="5"/>
        <v/>
      </c>
      <c r="S55" s="108" t="str">
        <f>IF(A55="","",IF(LOOKUP(A55,Stammdaten!$A$17:$A$1001,Stammdaten!$G$17:$G$1001)="Nein",0,IF(ISBLANK('Beladung des Speichers'!A55),"",ROUND(MIN(J55,Q55)*-1,2))))</f>
        <v/>
      </c>
    </row>
    <row r="56" spans="1:19" x14ac:dyDescent="0.2">
      <c r="A56" s="109" t="str">
        <f>IF('Beladung des Speichers'!A56="","",'Beladung des Speichers'!A56)</f>
        <v/>
      </c>
      <c r="B56" s="109" t="str">
        <f>IF('Beladung des Speichers'!B56="","",'Beladung des Speichers'!B56)</f>
        <v/>
      </c>
      <c r="C56" s="163" t="str">
        <f>IF(ISBLANK('Beladung des Speichers'!A56),"",SUMIFS('Beladung des Speichers'!$C$17:$C$300,'Beladung des Speichers'!$A$17:$A$300,A56)-SUMIFS('Entladung des Speichers'!$C$17:$C$300,'Entladung des Speichers'!$A$17:$A$300,A56)+SUMIFS(Füllstände!$B$17:$B$299,Füllstände!$A$17:$A$299,A56)-SUMIFS(Füllstände!$C$17:$C$299,Füllstände!$A$17:$A$299,A56))</f>
        <v/>
      </c>
      <c r="D56" s="164" t="str">
        <f>IF(ISBLANK('Beladung des Speichers'!A56),"",C56*'Beladung des Speichers'!C56/SUMIFS('Beladung des Speichers'!$C$17:$C$300,'Beladung des Speichers'!$A$17:$A$300,A56))</f>
        <v/>
      </c>
      <c r="E56" s="165" t="str">
        <f>IF(ISBLANK('Beladung des Speichers'!A56),"",1/SUMIFS('Beladung des Speichers'!$C$17:$C$300,'Beladung des Speichers'!$A$17:$A$300,A56)*C56*SUMIF($A$17:$A$300,A56,'Beladung des Speichers'!$E$17:$E$300))</f>
        <v/>
      </c>
      <c r="F56" s="166" t="str">
        <f>IF(ISBLANK('Beladung des Speichers'!A56),"",IF(C56=0,"0,00",D56/C56*E56))</f>
        <v/>
      </c>
      <c r="G56" s="167" t="str">
        <f>IF(ISBLANK('Beladung des Speichers'!A56),"",SUMIFS('Beladung des Speichers'!$C$17:$C$300,'Beladung des Speichers'!$A$17:$A$300,A56))</f>
        <v/>
      </c>
      <c r="H56" s="124" t="str">
        <f>IF(ISBLANK('Beladung des Speichers'!A56),"",'Beladung des Speichers'!C56)</f>
        <v/>
      </c>
      <c r="I56" s="168" t="str">
        <f>IF(ISBLANK('Beladung des Speichers'!A56),"",SUMIFS('Beladung des Speichers'!$E$17:$E$1001,'Beladung des Speichers'!$A$17:$A$1001,'Ergebnis (detailliert)'!A56))</f>
        <v/>
      </c>
      <c r="J56" s="125" t="str">
        <f>IF(ISBLANK('Beladung des Speichers'!A56),"",'Beladung des Speichers'!E56)</f>
        <v/>
      </c>
      <c r="K56" s="168" t="str">
        <f>IF(ISBLANK('Beladung des Speichers'!A56),"",SUMIFS('Entladung des Speichers'!$C$17:$C$1001,'Entladung des Speichers'!$A$17:$A$1001,'Ergebnis (detailliert)'!A56))</f>
        <v/>
      </c>
      <c r="L56" s="169" t="str">
        <f t="shared" si="2"/>
        <v/>
      </c>
      <c r="M56" s="169" t="str">
        <f>IF(ISBLANK('Entladung des Speichers'!A56),"",'Entladung des Speichers'!C56)</f>
        <v/>
      </c>
      <c r="N56" s="168" t="str">
        <f>IF(ISBLANK('Beladung des Speichers'!A56),"",SUMIFS('Entladung des Speichers'!$E$17:$E$1001,'Entladung des Speichers'!$A$17:$A$1001,'Ergebnis (detailliert)'!$A$17:$A$300))</f>
        <v/>
      </c>
      <c r="O56" s="125" t="str">
        <f t="shared" si="3"/>
        <v/>
      </c>
      <c r="P56" s="20" t="str">
        <f>IFERROR(IF(A56="","",N56*'Ergebnis (detailliert)'!J56/'Ergebnis (detailliert)'!I56),0)</f>
        <v/>
      </c>
      <c r="Q56" s="106" t="str">
        <f t="shared" si="4"/>
        <v/>
      </c>
      <c r="R56" s="107" t="str">
        <f t="shared" si="5"/>
        <v/>
      </c>
      <c r="S56" s="108" t="str">
        <f>IF(A56="","",IF(LOOKUP(A56,Stammdaten!$A$17:$A$1001,Stammdaten!$G$17:$G$1001)="Nein",0,IF(ISBLANK('Beladung des Speichers'!A56),"",ROUND(MIN(J56,Q56)*-1,2))))</f>
        <v/>
      </c>
    </row>
    <row r="57" spans="1:19" x14ac:dyDescent="0.2">
      <c r="A57" s="109" t="str">
        <f>IF('Beladung des Speichers'!A57="","",'Beladung des Speichers'!A57)</f>
        <v/>
      </c>
      <c r="B57" s="109" t="str">
        <f>IF('Beladung des Speichers'!B57="","",'Beladung des Speichers'!B57)</f>
        <v/>
      </c>
      <c r="C57" s="163" t="str">
        <f>IF(ISBLANK('Beladung des Speichers'!A57),"",SUMIFS('Beladung des Speichers'!$C$17:$C$300,'Beladung des Speichers'!$A$17:$A$300,A57)-SUMIFS('Entladung des Speichers'!$C$17:$C$300,'Entladung des Speichers'!$A$17:$A$300,A57)+SUMIFS(Füllstände!$B$17:$B$299,Füllstände!$A$17:$A$299,A57)-SUMIFS(Füllstände!$C$17:$C$299,Füllstände!$A$17:$A$299,A57))</f>
        <v/>
      </c>
      <c r="D57" s="164" t="str">
        <f>IF(ISBLANK('Beladung des Speichers'!A57),"",C57*'Beladung des Speichers'!C57/SUMIFS('Beladung des Speichers'!$C$17:$C$300,'Beladung des Speichers'!$A$17:$A$300,A57))</f>
        <v/>
      </c>
      <c r="E57" s="165" t="str">
        <f>IF(ISBLANK('Beladung des Speichers'!A57),"",1/SUMIFS('Beladung des Speichers'!$C$17:$C$300,'Beladung des Speichers'!$A$17:$A$300,A57)*C57*SUMIF($A$17:$A$300,A57,'Beladung des Speichers'!$E$17:$E$300))</f>
        <v/>
      </c>
      <c r="F57" s="166" t="str">
        <f>IF(ISBLANK('Beladung des Speichers'!A57),"",IF(C57=0,"0,00",D57/C57*E57))</f>
        <v/>
      </c>
      <c r="G57" s="167" t="str">
        <f>IF(ISBLANK('Beladung des Speichers'!A57),"",SUMIFS('Beladung des Speichers'!$C$17:$C$300,'Beladung des Speichers'!$A$17:$A$300,A57))</f>
        <v/>
      </c>
      <c r="H57" s="124" t="str">
        <f>IF(ISBLANK('Beladung des Speichers'!A57),"",'Beladung des Speichers'!C57)</f>
        <v/>
      </c>
      <c r="I57" s="168" t="str">
        <f>IF(ISBLANK('Beladung des Speichers'!A57),"",SUMIFS('Beladung des Speichers'!$E$17:$E$1001,'Beladung des Speichers'!$A$17:$A$1001,'Ergebnis (detailliert)'!A57))</f>
        <v/>
      </c>
      <c r="J57" s="125" t="str">
        <f>IF(ISBLANK('Beladung des Speichers'!A57),"",'Beladung des Speichers'!E57)</f>
        <v/>
      </c>
      <c r="K57" s="168" t="str">
        <f>IF(ISBLANK('Beladung des Speichers'!A57),"",SUMIFS('Entladung des Speichers'!$C$17:$C$1001,'Entladung des Speichers'!$A$17:$A$1001,'Ergebnis (detailliert)'!A57))</f>
        <v/>
      </c>
      <c r="L57" s="169" t="str">
        <f t="shared" si="2"/>
        <v/>
      </c>
      <c r="M57" s="169" t="str">
        <f>IF(ISBLANK('Entladung des Speichers'!A57),"",'Entladung des Speichers'!C57)</f>
        <v/>
      </c>
      <c r="N57" s="168" t="str">
        <f>IF(ISBLANK('Beladung des Speichers'!A57),"",SUMIFS('Entladung des Speichers'!$E$17:$E$1001,'Entladung des Speichers'!$A$17:$A$1001,'Ergebnis (detailliert)'!$A$17:$A$300))</f>
        <v/>
      </c>
      <c r="O57" s="125" t="str">
        <f t="shared" si="3"/>
        <v/>
      </c>
      <c r="P57" s="20" t="str">
        <f>IFERROR(IF(A57="","",N57*'Ergebnis (detailliert)'!J57/'Ergebnis (detailliert)'!I57),0)</f>
        <v/>
      </c>
      <c r="Q57" s="106" t="str">
        <f t="shared" si="4"/>
        <v/>
      </c>
      <c r="R57" s="107" t="str">
        <f t="shared" si="5"/>
        <v/>
      </c>
      <c r="S57" s="108" t="str">
        <f>IF(A57="","",IF(LOOKUP(A57,Stammdaten!$A$17:$A$1001,Stammdaten!$G$17:$G$1001)="Nein",0,IF(ISBLANK('Beladung des Speichers'!A57),"",ROUND(MIN(J57,Q57)*-1,2))))</f>
        <v/>
      </c>
    </row>
    <row r="58" spans="1:19" x14ac:dyDescent="0.2">
      <c r="A58" s="109" t="str">
        <f>IF('Beladung des Speichers'!A58="","",'Beladung des Speichers'!A58)</f>
        <v/>
      </c>
      <c r="B58" s="109" t="str">
        <f>IF('Beladung des Speichers'!B58="","",'Beladung des Speichers'!B58)</f>
        <v/>
      </c>
      <c r="C58" s="163" t="str">
        <f>IF(ISBLANK('Beladung des Speichers'!A58),"",SUMIFS('Beladung des Speichers'!$C$17:$C$300,'Beladung des Speichers'!$A$17:$A$300,A58)-SUMIFS('Entladung des Speichers'!$C$17:$C$300,'Entladung des Speichers'!$A$17:$A$300,A58)+SUMIFS(Füllstände!$B$17:$B$299,Füllstände!$A$17:$A$299,A58)-SUMIFS(Füllstände!$C$17:$C$299,Füllstände!$A$17:$A$299,A58))</f>
        <v/>
      </c>
      <c r="D58" s="164" t="str">
        <f>IF(ISBLANK('Beladung des Speichers'!A58),"",C58*'Beladung des Speichers'!C58/SUMIFS('Beladung des Speichers'!$C$17:$C$300,'Beladung des Speichers'!$A$17:$A$300,A58))</f>
        <v/>
      </c>
      <c r="E58" s="165" t="str">
        <f>IF(ISBLANK('Beladung des Speichers'!A58),"",1/SUMIFS('Beladung des Speichers'!$C$17:$C$300,'Beladung des Speichers'!$A$17:$A$300,A58)*C58*SUMIF($A$17:$A$300,A58,'Beladung des Speichers'!$E$17:$E$300))</f>
        <v/>
      </c>
      <c r="F58" s="166" t="str">
        <f>IF(ISBLANK('Beladung des Speichers'!A58),"",IF(C58=0,"0,00",D58/C58*E58))</f>
        <v/>
      </c>
      <c r="G58" s="167" t="str">
        <f>IF(ISBLANK('Beladung des Speichers'!A58),"",SUMIFS('Beladung des Speichers'!$C$17:$C$300,'Beladung des Speichers'!$A$17:$A$300,A58))</f>
        <v/>
      </c>
      <c r="H58" s="124" t="str">
        <f>IF(ISBLANK('Beladung des Speichers'!A58),"",'Beladung des Speichers'!C58)</f>
        <v/>
      </c>
      <c r="I58" s="168" t="str">
        <f>IF(ISBLANK('Beladung des Speichers'!A58),"",SUMIFS('Beladung des Speichers'!$E$17:$E$1001,'Beladung des Speichers'!$A$17:$A$1001,'Ergebnis (detailliert)'!A58))</f>
        <v/>
      </c>
      <c r="J58" s="125" t="str">
        <f>IF(ISBLANK('Beladung des Speichers'!A58),"",'Beladung des Speichers'!E58)</f>
        <v/>
      </c>
      <c r="K58" s="168" t="str">
        <f>IF(ISBLANK('Beladung des Speichers'!A58),"",SUMIFS('Entladung des Speichers'!$C$17:$C$1001,'Entladung des Speichers'!$A$17:$A$1001,'Ergebnis (detailliert)'!A58))</f>
        <v/>
      </c>
      <c r="L58" s="169" t="str">
        <f t="shared" si="2"/>
        <v/>
      </c>
      <c r="M58" s="169" t="str">
        <f>IF(ISBLANK('Entladung des Speichers'!A58),"",'Entladung des Speichers'!C58)</f>
        <v/>
      </c>
      <c r="N58" s="168" t="str">
        <f>IF(ISBLANK('Beladung des Speichers'!A58),"",SUMIFS('Entladung des Speichers'!$E$17:$E$1001,'Entladung des Speichers'!$A$17:$A$1001,'Ergebnis (detailliert)'!$A$17:$A$300))</f>
        <v/>
      </c>
      <c r="O58" s="125" t="str">
        <f t="shared" si="3"/>
        <v/>
      </c>
      <c r="P58" s="20" t="str">
        <f>IFERROR(IF(A58="","",N58*'Ergebnis (detailliert)'!J58/'Ergebnis (detailliert)'!I58),0)</f>
        <v/>
      </c>
      <c r="Q58" s="106" t="str">
        <f t="shared" si="4"/>
        <v/>
      </c>
      <c r="R58" s="107" t="str">
        <f t="shared" si="5"/>
        <v/>
      </c>
      <c r="S58" s="108" t="str">
        <f>IF(A58="","",IF(LOOKUP(A58,Stammdaten!$A$17:$A$1001,Stammdaten!$G$17:$G$1001)="Nein",0,IF(ISBLANK('Beladung des Speichers'!A58),"",ROUND(MIN(J58,Q58)*-1,2))))</f>
        <v/>
      </c>
    </row>
    <row r="59" spans="1:19" x14ac:dyDescent="0.2">
      <c r="A59" s="109" t="str">
        <f>IF('Beladung des Speichers'!A59="","",'Beladung des Speichers'!A59)</f>
        <v/>
      </c>
      <c r="B59" s="109" t="str">
        <f>IF('Beladung des Speichers'!B59="","",'Beladung des Speichers'!B59)</f>
        <v/>
      </c>
      <c r="C59" s="163" t="str">
        <f>IF(ISBLANK('Beladung des Speichers'!A59),"",SUMIFS('Beladung des Speichers'!$C$17:$C$300,'Beladung des Speichers'!$A$17:$A$300,A59)-SUMIFS('Entladung des Speichers'!$C$17:$C$300,'Entladung des Speichers'!$A$17:$A$300,A59)+SUMIFS(Füllstände!$B$17:$B$299,Füllstände!$A$17:$A$299,A59)-SUMIFS(Füllstände!$C$17:$C$299,Füllstände!$A$17:$A$299,A59))</f>
        <v/>
      </c>
      <c r="D59" s="164" t="str">
        <f>IF(ISBLANK('Beladung des Speichers'!A59),"",C59*'Beladung des Speichers'!C59/SUMIFS('Beladung des Speichers'!$C$17:$C$300,'Beladung des Speichers'!$A$17:$A$300,A59))</f>
        <v/>
      </c>
      <c r="E59" s="165" t="str">
        <f>IF(ISBLANK('Beladung des Speichers'!A59),"",1/SUMIFS('Beladung des Speichers'!$C$17:$C$300,'Beladung des Speichers'!$A$17:$A$300,A59)*C59*SUMIF($A$17:$A$300,A59,'Beladung des Speichers'!$E$17:$E$300))</f>
        <v/>
      </c>
      <c r="F59" s="166" t="str">
        <f>IF(ISBLANK('Beladung des Speichers'!A59),"",IF(C59=0,"0,00",D59/C59*E59))</f>
        <v/>
      </c>
      <c r="G59" s="167" t="str">
        <f>IF(ISBLANK('Beladung des Speichers'!A59),"",SUMIFS('Beladung des Speichers'!$C$17:$C$300,'Beladung des Speichers'!$A$17:$A$300,A59))</f>
        <v/>
      </c>
      <c r="H59" s="124" t="str">
        <f>IF(ISBLANK('Beladung des Speichers'!A59),"",'Beladung des Speichers'!C59)</f>
        <v/>
      </c>
      <c r="I59" s="168" t="str">
        <f>IF(ISBLANK('Beladung des Speichers'!A59),"",SUMIFS('Beladung des Speichers'!$E$17:$E$1001,'Beladung des Speichers'!$A$17:$A$1001,'Ergebnis (detailliert)'!A59))</f>
        <v/>
      </c>
      <c r="J59" s="125" t="str">
        <f>IF(ISBLANK('Beladung des Speichers'!A59),"",'Beladung des Speichers'!E59)</f>
        <v/>
      </c>
      <c r="K59" s="168" t="str">
        <f>IF(ISBLANK('Beladung des Speichers'!A59),"",SUMIFS('Entladung des Speichers'!$C$17:$C$1001,'Entladung des Speichers'!$A$17:$A$1001,'Ergebnis (detailliert)'!A59))</f>
        <v/>
      </c>
      <c r="L59" s="169" t="str">
        <f t="shared" si="2"/>
        <v/>
      </c>
      <c r="M59" s="169" t="str">
        <f>IF(ISBLANK('Entladung des Speichers'!A59),"",'Entladung des Speichers'!C59)</f>
        <v/>
      </c>
      <c r="N59" s="168" t="str">
        <f>IF(ISBLANK('Beladung des Speichers'!A59),"",SUMIFS('Entladung des Speichers'!$E$17:$E$1001,'Entladung des Speichers'!$A$17:$A$1001,'Ergebnis (detailliert)'!$A$17:$A$300))</f>
        <v/>
      </c>
      <c r="O59" s="125" t="str">
        <f t="shared" si="3"/>
        <v/>
      </c>
      <c r="P59" s="20" t="str">
        <f>IFERROR(IF(A59="","",N59*'Ergebnis (detailliert)'!J59/'Ergebnis (detailliert)'!I59),0)</f>
        <v/>
      </c>
      <c r="Q59" s="106" t="str">
        <f t="shared" si="4"/>
        <v/>
      </c>
      <c r="R59" s="107" t="str">
        <f t="shared" si="5"/>
        <v/>
      </c>
      <c r="S59" s="108" t="str">
        <f>IF(A59="","",IF(LOOKUP(A59,Stammdaten!$A$17:$A$1001,Stammdaten!$G$17:$G$1001)="Nein",0,IF(ISBLANK('Beladung des Speichers'!A59),"",ROUND(MIN(J59,Q59)*-1,2))))</f>
        <v/>
      </c>
    </row>
    <row r="60" spans="1:19" x14ac:dyDescent="0.2">
      <c r="A60" s="109" t="str">
        <f>IF('Beladung des Speichers'!A60="","",'Beladung des Speichers'!A60)</f>
        <v/>
      </c>
      <c r="B60" s="109" t="str">
        <f>IF('Beladung des Speichers'!B60="","",'Beladung des Speichers'!B60)</f>
        <v/>
      </c>
      <c r="C60" s="163" t="str">
        <f>IF(ISBLANK('Beladung des Speichers'!A60),"",SUMIFS('Beladung des Speichers'!$C$17:$C$300,'Beladung des Speichers'!$A$17:$A$300,A60)-SUMIFS('Entladung des Speichers'!$C$17:$C$300,'Entladung des Speichers'!$A$17:$A$300,A60)+SUMIFS(Füllstände!$B$17:$B$299,Füllstände!$A$17:$A$299,A60)-SUMIFS(Füllstände!$C$17:$C$299,Füllstände!$A$17:$A$299,A60))</f>
        <v/>
      </c>
      <c r="D60" s="164" t="str">
        <f>IF(ISBLANK('Beladung des Speichers'!A60),"",C60*'Beladung des Speichers'!C60/SUMIFS('Beladung des Speichers'!$C$17:$C$300,'Beladung des Speichers'!$A$17:$A$300,A60))</f>
        <v/>
      </c>
      <c r="E60" s="165" t="str">
        <f>IF(ISBLANK('Beladung des Speichers'!A60),"",1/SUMIFS('Beladung des Speichers'!$C$17:$C$300,'Beladung des Speichers'!$A$17:$A$300,A60)*C60*SUMIF($A$17:$A$300,A60,'Beladung des Speichers'!$E$17:$E$300))</f>
        <v/>
      </c>
      <c r="F60" s="166" t="str">
        <f>IF(ISBLANK('Beladung des Speichers'!A60),"",IF(C60=0,"0,00",D60/C60*E60))</f>
        <v/>
      </c>
      <c r="G60" s="167" t="str">
        <f>IF(ISBLANK('Beladung des Speichers'!A60),"",SUMIFS('Beladung des Speichers'!$C$17:$C$300,'Beladung des Speichers'!$A$17:$A$300,A60))</f>
        <v/>
      </c>
      <c r="H60" s="124" t="str">
        <f>IF(ISBLANK('Beladung des Speichers'!A60),"",'Beladung des Speichers'!C60)</f>
        <v/>
      </c>
      <c r="I60" s="168" t="str">
        <f>IF(ISBLANK('Beladung des Speichers'!A60),"",SUMIFS('Beladung des Speichers'!$E$17:$E$1001,'Beladung des Speichers'!$A$17:$A$1001,'Ergebnis (detailliert)'!A60))</f>
        <v/>
      </c>
      <c r="J60" s="125" t="str">
        <f>IF(ISBLANK('Beladung des Speichers'!A60),"",'Beladung des Speichers'!E60)</f>
        <v/>
      </c>
      <c r="K60" s="168" t="str">
        <f>IF(ISBLANK('Beladung des Speichers'!A60),"",SUMIFS('Entladung des Speichers'!$C$17:$C$1001,'Entladung des Speichers'!$A$17:$A$1001,'Ergebnis (detailliert)'!A60))</f>
        <v/>
      </c>
      <c r="L60" s="169" t="str">
        <f t="shared" si="2"/>
        <v/>
      </c>
      <c r="M60" s="169" t="str">
        <f>IF(ISBLANK('Entladung des Speichers'!A60),"",'Entladung des Speichers'!C60)</f>
        <v/>
      </c>
      <c r="N60" s="168" t="str">
        <f>IF(ISBLANK('Beladung des Speichers'!A60),"",SUMIFS('Entladung des Speichers'!$E$17:$E$1001,'Entladung des Speichers'!$A$17:$A$1001,'Ergebnis (detailliert)'!$A$17:$A$300))</f>
        <v/>
      </c>
      <c r="O60" s="125" t="str">
        <f t="shared" si="3"/>
        <v/>
      </c>
      <c r="P60" s="20" t="str">
        <f>IFERROR(IF(A60="","",N60*'Ergebnis (detailliert)'!J60/'Ergebnis (detailliert)'!I60),0)</f>
        <v/>
      </c>
      <c r="Q60" s="106" t="str">
        <f t="shared" si="4"/>
        <v/>
      </c>
      <c r="R60" s="107" t="str">
        <f t="shared" si="5"/>
        <v/>
      </c>
      <c r="S60" s="108" t="str">
        <f>IF(A60="","",IF(LOOKUP(A60,Stammdaten!$A$17:$A$1001,Stammdaten!$G$17:$G$1001)="Nein",0,IF(ISBLANK('Beladung des Speichers'!A60),"",ROUND(MIN(J60,Q60)*-1,2))))</f>
        <v/>
      </c>
    </row>
    <row r="61" spans="1:19" x14ac:dyDescent="0.2">
      <c r="A61" s="109" t="str">
        <f>IF('Beladung des Speichers'!A61="","",'Beladung des Speichers'!A61)</f>
        <v/>
      </c>
      <c r="B61" s="109" t="str">
        <f>IF('Beladung des Speichers'!B61="","",'Beladung des Speichers'!B61)</f>
        <v/>
      </c>
      <c r="C61" s="163" t="str">
        <f>IF(ISBLANK('Beladung des Speichers'!A61),"",SUMIFS('Beladung des Speichers'!$C$17:$C$300,'Beladung des Speichers'!$A$17:$A$300,A61)-SUMIFS('Entladung des Speichers'!$C$17:$C$300,'Entladung des Speichers'!$A$17:$A$300,A61)+SUMIFS(Füllstände!$B$17:$B$299,Füllstände!$A$17:$A$299,A61)-SUMIFS(Füllstände!$C$17:$C$299,Füllstände!$A$17:$A$299,A61))</f>
        <v/>
      </c>
      <c r="D61" s="164" t="str">
        <f>IF(ISBLANK('Beladung des Speichers'!A61),"",C61*'Beladung des Speichers'!C61/SUMIFS('Beladung des Speichers'!$C$17:$C$300,'Beladung des Speichers'!$A$17:$A$300,A61))</f>
        <v/>
      </c>
      <c r="E61" s="165" t="str">
        <f>IF(ISBLANK('Beladung des Speichers'!A61),"",1/SUMIFS('Beladung des Speichers'!$C$17:$C$300,'Beladung des Speichers'!$A$17:$A$300,A61)*C61*SUMIF($A$17:$A$300,A61,'Beladung des Speichers'!$E$17:$E$300))</f>
        <v/>
      </c>
      <c r="F61" s="166" t="str">
        <f>IF(ISBLANK('Beladung des Speichers'!A61),"",IF(C61=0,"0,00",D61/C61*E61))</f>
        <v/>
      </c>
      <c r="G61" s="167" t="str">
        <f>IF(ISBLANK('Beladung des Speichers'!A61),"",SUMIFS('Beladung des Speichers'!$C$17:$C$300,'Beladung des Speichers'!$A$17:$A$300,A61))</f>
        <v/>
      </c>
      <c r="H61" s="124" t="str">
        <f>IF(ISBLANK('Beladung des Speichers'!A61),"",'Beladung des Speichers'!C61)</f>
        <v/>
      </c>
      <c r="I61" s="168" t="str">
        <f>IF(ISBLANK('Beladung des Speichers'!A61),"",SUMIFS('Beladung des Speichers'!$E$17:$E$1001,'Beladung des Speichers'!$A$17:$A$1001,'Ergebnis (detailliert)'!A61))</f>
        <v/>
      </c>
      <c r="J61" s="125" t="str">
        <f>IF(ISBLANK('Beladung des Speichers'!A61),"",'Beladung des Speichers'!E61)</f>
        <v/>
      </c>
      <c r="K61" s="168" t="str">
        <f>IF(ISBLANK('Beladung des Speichers'!A61),"",SUMIFS('Entladung des Speichers'!$C$17:$C$1001,'Entladung des Speichers'!$A$17:$A$1001,'Ergebnis (detailliert)'!A61))</f>
        <v/>
      </c>
      <c r="L61" s="169" t="str">
        <f t="shared" si="2"/>
        <v/>
      </c>
      <c r="M61" s="169" t="str">
        <f>IF(ISBLANK('Entladung des Speichers'!A61),"",'Entladung des Speichers'!C61)</f>
        <v/>
      </c>
      <c r="N61" s="168" t="str">
        <f>IF(ISBLANK('Beladung des Speichers'!A61),"",SUMIFS('Entladung des Speichers'!$E$17:$E$1001,'Entladung des Speichers'!$A$17:$A$1001,'Ergebnis (detailliert)'!$A$17:$A$300))</f>
        <v/>
      </c>
      <c r="O61" s="125" t="str">
        <f t="shared" si="3"/>
        <v/>
      </c>
      <c r="P61" s="20" t="str">
        <f>IFERROR(IF(A61="","",N61*'Ergebnis (detailliert)'!J61/'Ergebnis (detailliert)'!I61),0)</f>
        <v/>
      </c>
      <c r="Q61" s="106" t="str">
        <f t="shared" si="4"/>
        <v/>
      </c>
      <c r="R61" s="107" t="str">
        <f t="shared" si="5"/>
        <v/>
      </c>
      <c r="S61" s="108" t="str">
        <f>IF(A61="","",IF(LOOKUP(A61,Stammdaten!$A$17:$A$1001,Stammdaten!$G$17:$G$1001)="Nein",0,IF(ISBLANK('Beladung des Speichers'!A61),"",ROUND(MIN(J61,Q61)*-1,2))))</f>
        <v/>
      </c>
    </row>
    <row r="62" spans="1:19" x14ac:dyDescent="0.2">
      <c r="A62" s="109" t="str">
        <f>IF('Beladung des Speichers'!A62="","",'Beladung des Speichers'!A62)</f>
        <v/>
      </c>
      <c r="B62" s="109" t="str">
        <f>IF('Beladung des Speichers'!B62="","",'Beladung des Speichers'!B62)</f>
        <v/>
      </c>
      <c r="C62" s="163" t="str">
        <f>IF(ISBLANK('Beladung des Speichers'!A62),"",SUMIFS('Beladung des Speichers'!$C$17:$C$300,'Beladung des Speichers'!$A$17:$A$300,A62)-SUMIFS('Entladung des Speichers'!$C$17:$C$300,'Entladung des Speichers'!$A$17:$A$300,A62)+SUMIFS(Füllstände!$B$17:$B$299,Füllstände!$A$17:$A$299,A62)-SUMIFS(Füllstände!$C$17:$C$299,Füllstände!$A$17:$A$299,A62))</f>
        <v/>
      </c>
      <c r="D62" s="164" t="str">
        <f>IF(ISBLANK('Beladung des Speichers'!A62),"",C62*'Beladung des Speichers'!C62/SUMIFS('Beladung des Speichers'!$C$17:$C$300,'Beladung des Speichers'!$A$17:$A$300,A62))</f>
        <v/>
      </c>
      <c r="E62" s="165" t="str">
        <f>IF(ISBLANK('Beladung des Speichers'!A62),"",1/SUMIFS('Beladung des Speichers'!$C$17:$C$300,'Beladung des Speichers'!$A$17:$A$300,A62)*C62*SUMIF($A$17:$A$300,A62,'Beladung des Speichers'!$E$17:$E$300))</f>
        <v/>
      </c>
      <c r="F62" s="166" t="str">
        <f>IF(ISBLANK('Beladung des Speichers'!A62),"",IF(C62=0,"0,00",D62/C62*E62))</f>
        <v/>
      </c>
      <c r="G62" s="167" t="str">
        <f>IF(ISBLANK('Beladung des Speichers'!A62),"",SUMIFS('Beladung des Speichers'!$C$17:$C$300,'Beladung des Speichers'!$A$17:$A$300,A62))</f>
        <v/>
      </c>
      <c r="H62" s="124" t="str">
        <f>IF(ISBLANK('Beladung des Speichers'!A62),"",'Beladung des Speichers'!C62)</f>
        <v/>
      </c>
      <c r="I62" s="168" t="str">
        <f>IF(ISBLANK('Beladung des Speichers'!A62),"",SUMIFS('Beladung des Speichers'!$E$17:$E$1001,'Beladung des Speichers'!$A$17:$A$1001,'Ergebnis (detailliert)'!A62))</f>
        <v/>
      </c>
      <c r="J62" s="125" t="str">
        <f>IF(ISBLANK('Beladung des Speichers'!A62),"",'Beladung des Speichers'!E62)</f>
        <v/>
      </c>
      <c r="K62" s="168" t="str">
        <f>IF(ISBLANK('Beladung des Speichers'!A62),"",SUMIFS('Entladung des Speichers'!$C$17:$C$1001,'Entladung des Speichers'!$A$17:$A$1001,'Ergebnis (detailliert)'!A62))</f>
        <v/>
      </c>
      <c r="L62" s="169" t="str">
        <f t="shared" si="2"/>
        <v/>
      </c>
      <c r="M62" s="169" t="str">
        <f>IF(ISBLANK('Entladung des Speichers'!A62),"",'Entladung des Speichers'!C62)</f>
        <v/>
      </c>
      <c r="N62" s="168" t="str">
        <f>IF(ISBLANK('Beladung des Speichers'!A62),"",SUMIFS('Entladung des Speichers'!$E$17:$E$1001,'Entladung des Speichers'!$A$17:$A$1001,'Ergebnis (detailliert)'!$A$17:$A$300))</f>
        <v/>
      </c>
      <c r="O62" s="125" t="str">
        <f t="shared" si="3"/>
        <v/>
      </c>
      <c r="P62" s="20" t="str">
        <f>IFERROR(IF(A62="","",N62*'Ergebnis (detailliert)'!J62/'Ergebnis (detailliert)'!I62),0)</f>
        <v/>
      </c>
      <c r="Q62" s="106" t="str">
        <f t="shared" si="4"/>
        <v/>
      </c>
      <c r="R62" s="107" t="str">
        <f t="shared" si="5"/>
        <v/>
      </c>
      <c r="S62" s="108" t="str">
        <f>IF(A62="","",IF(LOOKUP(A62,Stammdaten!$A$17:$A$1001,Stammdaten!$G$17:$G$1001)="Nein",0,IF(ISBLANK('Beladung des Speichers'!A62),"",ROUND(MIN(J62,Q62)*-1,2))))</f>
        <v/>
      </c>
    </row>
    <row r="63" spans="1:19" x14ac:dyDescent="0.2">
      <c r="A63" s="109" t="str">
        <f>IF('Beladung des Speichers'!A63="","",'Beladung des Speichers'!A63)</f>
        <v/>
      </c>
      <c r="B63" s="109" t="str">
        <f>IF('Beladung des Speichers'!B63="","",'Beladung des Speichers'!B63)</f>
        <v/>
      </c>
      <c r="C63" s="163" t="str">
        <f>IF(ISBLANK('Beladung des Speichers'!A63),"",SUMIFS('Beladung des Speichers'!$C$17:$C$300,'Beladung des Speichers'!$A$17:$A$300,A63)-SUMIFS('Entladung des Speichers'!$C$17:$C$300,'Entladung des Speichers'!$A$17:$A$300,A63)+SUMIFS(Füllstände!$B$17:$B$299,Füllstände!$A$17:$A$299,A63)-SUMIFS(Füllstände!$C$17:$C$299,Füllstände!$A$17:$A$299,A63))</f>
        <v/>
      </c>
      <c r="D63" s="164" t="str">
        <f>IF(ISBLANK('Beladung des Speichers'!A63),"",C63*'Beladung des Speichers'!C63/SUMIFS('Beladung des Speichers'!$C$17:$C$300,'Beladung des Speichers'!$A$17:$A$300,A63))</f>
        <v/>
      </c>
      <c r="E63" s="165" t="str">
        <f>IF(ISBLANK('Beladung des Speichers'!A63),"",1/SUMIFS('Beladung des Speichers'!$C$17:$C$300,'Beladung des Speichers'!$A$17:$A$300,A63)*C63*SUMIF($A$17:$A$300,A63,'Beladung des Speichers'!$E$17:$E$300))</f>
        <v/>
      </c>
      <c r="F63" s="166" t="str">
        <f>IF(ISBLANK('Beladung des Speichers'!A63),"",IF(C63=0,"0,00",D63/C63*E63))</f>
        <v/>
      </c>
      <c r="G63" s="167" t="str">
        <f>IF(ISBLANK('Beladung des Speichers'!A63),"",SUMIFS('Beladung des Speichers'!$C$17:$C$300,'Beladung des Speichers'!$A$17:$A$300,A63))</f>
        <v/>
      </c>
      <c r="H63" s="124" t="str">
        <f>IF(ISBLANK('Beladung des Speichers'!A63),"",'Beladung des Speichers'!C63)</f>
        <v/>
      </c>
      <c r="I63" s="168" t="str">
        <f>IF(ISBLANK('Beladung des Speichers'!A63),"",SUMIFS('Beladung des Speichers'!$E$17:$E$1001,'Beladung des Speichers'!$A$17:$A$1001,'Ergebnis (detailliert)'!A63))</f>
        <v/>
      </c>
      <c r="J63" s="125" t="str">
        <f>IF(ISBLANK('Beladung des Speichers'!A63),"",'Beladung des Speichers'!E63)</f>
        <v/>
      </c>
      <c r="K63" s="168" t="str">
        <f>IF(ISBLANK('Beladung des Speichers'!A63),"",SUMIFS('Entladung des Speichers'!$C$17:$C$1001,'Entladung des Speichers'!$A$17:$A$1001,'Ergebnis (detailliert)'!A63))</f>
        <v/>
      </c>
      <c r="L63" s="169" t="str">
        <f t="shared" si="2"/>
        <v/>
      </c>
      <c r="M63" s="169" t="str">
        <f>IF(ISBLANK('Entladung des Speichers'!A63),"",'Entladung des Speichers'!C63)</f>
        <v/>
      </c>
      <c r="N63" s="168" t="str">
        <f>IF(ISBLANK('Beladung des Speichers'!A63),"",SUMIFS('Entladung des Speichers'!$E$17:$E$1001,'Entladung des Speichers'!$A$17:$A$1001,'Ergebnis (detailliert)'!$A$17:$A$300))</f>
        <v/>
      </c>
      <c r="O63" s="125" t="str">
        <f t="shared" si="3"/>
        <v/>
      </c>
      <c r="P63" s="20" t="str">
        <f>IFERROR(IF(A63="","",N63*'Ergebnis (detailliert)'!J63/'Ergebnis (detailliert)'!I63),0)</f>
        <v/>
      </c>
      <c r="Q63" s="106" t="str">
        <f t="shared" si="4"/>
        <v/>
      </c>
      <c r="R63" s="107" t="str">
        <f t="shared" si="5"/>
        <v/>
      </c>
      <c r="S63" s="108" t="str">
        <f>IF(A63="","",IF(LOOKUP(A63,Stammdaten!$A$17:$A$1001,Stammdaten!$G$17:$G$1001)="Nein",0,IF(ISBLANK('Beladung des Speichers'!A63),"",ROUND(MIN(J63,Q63)*-1,2))))</f>
        <v/>
      </c>
    </row>
    <row r="64" spans="1:19" x14ac:dyDescent="0.2">
      <c r="A64" s="109" t="str">
        <f>IF('Beladung des Speichers'!A64="","",'Beladung des Speichers'!A64)</f>
        <v/>
      </c>
      <c r="B64" s="109" t="str">
        <f>IF('Beladung des Speichers'!B64="","",'Beladung des Speichers'!B64)</f>
        <v/>
      </c>
      <c r="C64" s="163" t="str">
        <f>IF(ISBLANK('Beladung des Speichers'!A64),"",SUMIFS('Beladung des Speichers'!$C$17:$C$300,'Beladung des Speichers'!$A$17:$A$300,A64)-SUMIFS('Entladung des Speichers'!$C$17:$C$300,'Entladung des Speichers'!$A$17:$A$300,A64)+SUMIFS(Füllstände!$B$17:$B$299,Füllstände!$A$17:$A$299,A64)-SUMIFS(Füllstände!$C$17:$C$299,Füllstände!$A$17:$A$299,A64))</f>
        <v/>
      </c>
      <c r="D64" s="164" t="str">
        <f>IF(ISBLANK('Beladung des Speichers'!A64),"",C64*'Beladung des Speichers'!C64/SUMIFS('Beladung des Speichers'!$C$17:$C$300,'Beladung des Speichers'!$A$17:$A$300,A64))</f>
        <v/>
      </c>
      <c r="E64" s="165" t="str">
        <f>IF(ISBLANK('Beladung des Speichers'!A64),"",1/SUMIFS('Beladung des Speichers'!$C$17:$C$300,'Beladung des Speichers'!$A$17:$A$300,A64)*C64*SUMIF($A$17:$A$300,A64,'Beladung des Speichers'!$E$17:$E$300))</f>
        <v/>
      </c>
      <c r="F64" s="166" t="str">
        <f>IF(ISBLANK('Beladung des Speichers'!A64),"",IF(C64=0,"0,00",D64/C64*E64))</f>
        <v/>
      </c>
      <c r="G64" s="167" t="str">
        <f>IF(ISBLANK('Beladung des Speichers'!A64),"",SUMIFS('Beladung des Speichers'!$C$17:$C$300,'Beladung des Speichers'!$A$17:$A$300,A64))</f>
        <v/>
      </c>
      <c r="H64" s="124" t="str">
        <f>IF(ISBLANK('Beladung des Speichers'!A64),"",'Beladung des Speichers'!C64)</f>
        <v/>
      </c>
      <c r="I64" s="168" t="str">
        <f>IF(ISBLANK('Beladung des Speichers'!A64),"",SUMIFS('Beladung des Speichers'!$E$17:$E$1001,'Beladung des Speichers'!$A$17:$A$1001,'Ergebnis (detailliert)'!A64))</f>
        <v/>
      </c>
      <c r="J64" s="125" t="str">
        <f>IF(ISBLANK('Beladung des Speichers'!A64),"",'Beladung des Speichers'!E64)</f>
        <v/>
      </c>
      <c r="K64" s="168" t="str">
        <f>IF(ISBLANK('Beladung des Speichers'!A64),"",SUMIFS('Entladung des Speichers'!$C$17:$C$1001,'Entladung des Speichers'!$A$17:$A$1001,'Ergebnis (detailliert)'!A64))</f>
        <v/>
      </c>
      <c r="L64" s="169" t="str">
        <f t="shared" si="2"/>
        <v/>
      </c>
      <c r="M64" s="169" t="str">
        <f>IF(ISBLANK('Entladung des Speichers'!A64),"",'Entladung des Speichers'!C64)</f>
        <v/>
      </c>
      <c r="N64" s="168" t="str">
        <f>IF(ISBLANK('Beladung des Speichers'!A64),"",SUMIFS('Entladung des Speichers'!$E$17:$E$1001,'Entladung des Speichers'!$A$17:$A$1001,'Ergebnis (detailliert)'!$A$17:$A$300))</f>
        <v/>
      </c>
      <c r="O64" s="125" t="str">
        <f t="shared" si="3"/>
        <v/>
      </c>
      <c r="P64" s="20" t="str">
        <f>IFERROR(IF(A64="","",N64*'Ergebnis (detailliert)'!J64/'Ergebnis (detailliert)'!I64),0)</f>
        <v/>
      </c>
      <c r="Q64" s="106" t="str">
        <f t="shared" si="4"/>
        <v/>
      </c>
      <c r="R64" s="107" t="str">
        <f t="shared" si="5"/>
        <v/>
      </c>
      <c r="S64" s="108" t="str">
        <f>IF(A64="","",IF(LOOKUP(A64,Stammdaten!$A$17:$A$1001,Stammdaten!$G$17:$G$1001)="Nein",0,IF(ISBLANK('Beladung des Speichers'!A64),"",ROUND(MIN(J64,Q64)*-1,2))))</f>
        <v/>
      </c>
    </row>
    <row r="65" spans="1:19" x14ac:dyDescent="0.2">
      <c r="A65" s="109" t="str">
        <f>IF('Beladung des Speichers'!A65="","",'Beladung des Speichers'!A65)</f>
        <v/>
      </c>
      <c r="B65" s="109" t="str">
        <f>IF('Beladung des Speichers'!B65="","",'Beladung des Speichers'!B65)</f>
        <v/>
      </c>
      <c r="C65" s="163" t="str">
        <f>IF(ISBLANK('Beladung des Speichers'!A65),"",SUMIFS('Beladung des Speichers'!$C$17:$C$300,'Beladung des Speichers'!$A$17:$A$300,A65)-SUMIFS('Entladung des Speichers'!$C$17:$C$300,'Entladung des Speichers'!$A$17:$A$300,A65)+SUMIFS(Füllstände!$B$17:$B$299,Füllstände!$A$17:$A$299,A65)-SUMIFS(Füllstände!$C$17:$C$299,Füllstände!$A$17:$A$299,A65))</f>
        <v/>
      </c>
      <c r="D65" s="164" t="str">
        <f>IF(ISBLANK('Beladung des Speichers'!A65),"",C65*'Beladung des Speichers'!C65/SUMIFS('Beladung des Speichers'!$C$17:$C$300,'Beladung des Speichers'!$A$17:$A$300,A65))</f>
        <v/>
      </c>
      <c r="E65" s="165" t="str">
        <f>IF(ISBLANK('Beladung des Speichers'!A65),"",1/SUMIFS('Beladung des Speichers'!$C$17:$C$300,'Beladung des Speichers'!$A$17:$A$300,A65)*C65*SUMIF($A$17:$A$300,A65,'Beladung des Speichers'!$E$17:$E$300))</f>
        <v/>
      </c>
      <c r="F65" s="166" t="str">
        <f>IF(ISBLANK('Beladung des Speichers'!A65),"",IF(C65=0,"0,00",D65/C65*E65))</f>
        <v/>
      </c>
      <c r="G65" s="167" t="str">
        <f>IF(ISBLANK('Beladung des Speichers'!A65),"",SUMIFS('Beladung des Speichers'!$C$17:$C$300,'Beladung des Speichers'!$A$17:$A$300,A65))</f>
        <v/>
      </c>
      <c r="H65" s="124" t="str">
        <f>IF(ISBLANK('Beladung des Speichers'!A65),"",'Beladung des Speichers'!C65)</f>
        <v/>
      </c>
      <c r="I65" s="168" t="str">
        <f>IF(ISBLANK('Beladung des Speichers'!A65),"",SUMIFS('Beladung des Speichers'!$E$17:$E$1001,'Beladung des Speichers'!$A$17:$A$1001,'Ergebnis (detailliert)'!A65))</f>
        <v/>
      </c>
      <c r="J65" s="125" t="str">
        <f>IF(ISBLANK('Beladung des Speichers'!A65),"",'Beladung des Speichers'!E65)</f>
        <v/>
      </c>
      <c r="K65" s="168" t="str">
        <f>IF(ISBLANK('Beladung des Speichers'!A65),"",SUMIFS('Entladung des Speichers'!$C$17:$C$1001,'Entladung des Speichers'!$A$17:$A$1001,'Ergebnis (detailliert)'!A65))</f>
        <v/>
      </c>
      <c r="L65" s="169" t="str">
        <f t="shared" si="2"/>
        <v/>
      </c>
      <c r="M65" s="169" t="str">
        <f>IF(ISBLANK('Entladung des Speichers'!A65),"",'Entladung des Speichers'!C65)</f>
        <v/>
      </c>
      <c r="N65" s="168" t="str">
        <f>IF(ISBLANK('Beladung des Speichers'!A65),"",SUMIFS('Entladung des Speichers'!$E$17:$E$1001,'Entladung des Speichers'!$A$17:$A$1001,'Ergebnis (detailliert)'!$A$17:$A$300))</f>
        <v/>
      </c>
      <c r="O65" s="125" t="str">
        <f t="shared" si="3"/>
        <v/>
      </c>
      <c r="P65" s="20" t="str">
        <f>IFERROR(IF(A65="","",N65*'Ergebnis (detailliert)'!J65/'Ergebnis (detailliert)'!I65),0)</f>
        <v/>
      </c>
      <c r="Q65" s="106" t="str">
        <f t="shared" si="4"/>
        <v/>
      </c>
      <c r="R65" s="107" t="str">
        <f t="shared" si="5"/>
        <v/>
      </c>
      <c r="S65" s="108" t="str">
        <f>IF(A65="","",IF(LOOKUP(A65,Stammdaten!$A$17:$A$1001,Stammdaten!$G$17:$G$1001)="Nein",0,IF(ISBLANK('Beladung des Speichers'!A65),"",ROUND(MIN(J65,Q65)*-1,2))))</f>
        <v/>
      </c>
    </row>
    <row r="66" spans="1:19" x14ac:dyDescent="0.2">
      <c r="A66" s="109" t="str">
        <f>IF('Beladung des Speichers'!A66="","",'Beladung des Speichers'!A66)</f>
        <v/>
      </c>
      <c r="B66" s="109" t="str">
        <f>IF('Beladung des Speichers'!B66="","",'Beladung des Speichers'!B66)</f>
        <v/>
      </c>
      <c r="C66" s="163" t="str">
        <f>IF(ISBLANK('Beladung des Speichers'!A66),"",SUMIFS('Beladung des Speichers'!$C$17:$C$300,'Beladung des Speichers'!$A$17:$A$300,A66)-SUMIFS('Entladung des Speichers'!$C$17:$C$300,'Entladung des Speichers'!$A$17:$A$300,A66)+SUMIFS(Füllstände!$B$17:$B$299,Füllstände!$A$17:$A$299,A66)-SUMIFS(Füllstände!$C$17:$C$299,Füllstände!$A$17:$A$299,A66))</f>
        <v/>
      </c>
      <c r="D66" s="164" t="str">
        <f>IF(ISBLANK('Beladung des Speichers'!A66),"",C66*'Beladung des Speichers'!C66/SUMIFS('Beladung des Speichers'!$C$17:$C$300,'Beladung des Speichers'!$A$17:$A$300,A66))</f>
        <v/>
      </c>
      <c r="E66" s="165" t="str">
        <f>IF(ISBLANK('Beladung des Speichers'!A66),"",1/SUMIFS('Beladung des Speichers'!$C$17:$C$300,'Beladung des Speichers'!$A$17:$A$300,A66)*C66*SUMIF($A$17:$A$300,A66,'Beladung des Speichers'!$E$17:$E$300))</f>
        <v/>
      </c>
      <c r="F66" s="166" t="str">
        <f>IF(ISBLANK('Beladung des Speichers'!A66),"",IF(C66=0,"0,00",D66/C66*E66))</f>
        <v/>
      </c>
      <c r="G66" s="167" t="str">
        <f>IF(ISBLANK('Beladung des Speichers'!A66),"",SUMIFS('Beladung des Speichers'!$C$17:$C$300,'Beladung des Speichers'!$A$17:$A$300,A66))</f>
        <v/>
      </c>
      <c r="H66" s="124" t="str">
        <f>IF(ISBLANK('Beladung des Speichers'!A66),"",'Beladung des Speichers'!C66)</f>
        <v/>
      </c>
      <c r="I66" s="168" t="str">
        <f>IF(ISBLANK('Beladung des Speichers'!A66),"",SUMIFS('Beladung des Speichers'!$E$17:$E$1001,'Beladung des Speichers'!$A$17:$A$1001,'Ergebnis (detailliert)'!A66))</f>
        <v/>
      </c>
      <c r="J66" s="125" t="str">
        <f>IF(ISBLANK('Beladung des Speichers'!A66),"",'Beladung des Speichers'!E66)</f>
        <v/>
      </c>
      <c r="K66" s="168" t="str">
        <f>IF(ISBLANK('Beladung des Speichers'!A66),"",SUMIFS('Entladung des Speichers'!$C$17:$C$1001,'Entladung des Speichers'!$A$17:$A$1001,'Ergebnis (detailliert)'!A66))</f>
        <v/>
      </c>
      <c r="L66" s="169" t="str">
        <f t="shared" si="2"/>
        <v/>
      </c>
      <c r="M66" s="169" t="str">
        <f>IF(ISBLANK('Entladung des Speichers'!A66),"",'Entladung des Speichers'!C66)</f>
        <v/>
      </c>
      <c r="N66" s="168" t="str">
        <f>IF(ISBLANK('Beladung des Speichers'!A66),"",SUMIFS('Entladung des Speichers'!$E$17:$E$1001,'Entladung des Speichers'!$A$17:$A$1001,'Ergebnis (detailliert)'!$A$17:$A$300))</f>
        <v/>
      </c>
      <c r="O66" s="125" t="str">
        <f t="shared" si="3"/>
        <v/>
      </c>
      <c r="P66" s="20" t="str">
        <f>IFERROR(IF(A66="","",N66*'Ergebnis (detailliert)'!J66/'Ergebnis (detailliert)'!I66),0)</f>
        <v/>
      </c>
      <c r="Q66" s="106" t="str">
        <f t="shared" si="4"/>
        <v/>
      </c>
      <c r="R66" s="107" t="str">
        <f t="shared" si="5"/>
        <v/>
      </c>
      <c r="S66" s="108" t="str">
        <f>IF(A66="","",IF(LOOKUP(A66,Stammdaten!$A$17:$A$1001,Stammdaten!$G$17:$G$1001)="Nein",0,IF(ISBLANK('Beladung des Speichers'!A66),"",ROUND(MIN(J66,Q66)*-1,2))))</f>
        <v/>
      </c>
    </row>
    <row r="67" spans="1:19" x14ac:dyDescent="0.2">
      <c r="A67" s="109" t="str">
        <f>IF('Beladung des Speichers'!A67="","",'Beladung des Speichers'!A67)</f>
        <v/>
      </c>
      <c r="B67" s="109" t="str">
        <f>IF('Beladung des Speichers'!B67="","",'Beladung des Speichers'!B67)</f>
        <v/>
      </c>
      <c r="C67" s="163" t="str">
        <f>IF(ISBLANK('Beladung des Speichers'!A67),"",SUMIFS('Beladung des Speichers'!$C$17:$C$300,'Beladung des Speichers'!$A$17:$A$300,A67)-SUMIFS('Entladung des Speichers'!$C$17:$C$300,'Entladung des Speichers'!$A$17:$A$300,A67)+SUMIFS(Füllstände!$B$17:$B$299,Füllstände!$A$17:$A$299,A67)-SUMIFS(Füllstände!$C$17:$C$299,Füllstände!$A$17:$A$299,A67))</f>
        <v/>
      </c>
      <c r="D67" s="164" t="str">
        <f>IF(ISBLANK('Beladung des Speichers'!A67),"",C67*'Beladung des Speichers'!C67/SUMIFS('Beladung des Speichers'!$C$17:$C$300,'Beladung des Speichers'!$A$17:$A$300,A67))</f>
        <v/>
      </c>
      <c r="E67" s="165" t="str">
        <f>IF(ISBLANK('Beladung des Speichers'!A67),"",1/SUMIFS('Beladung des Speichers'!$C$17:$C$300,'Beladung des Speichers'!$A$17:$A$300,A67)*C67*SUMIF($A$17:$A$300,A67,'Beladung des Speichers'!$E$17:$E$300))</f>
        <v/>
      </c>
      <c r="F67" s="166" t="str">
        <f>IF(ISBLANK('Beladung des Speichers'!A67),"",IF(C67=0,"0,00",D67/C67*E67))</f>
        <v/>
      </c>
      <c r="G67" s="167" t="str">
        <f>IF(ISBLANK('Beladung des Speichers'!A67),"",SUMIFS('Beladung des Speichers'!$C$17:$C$300,'Beladung des Speichers'!$A$17:$A$300,A67))</f>
        <v/>
      </c>
      <c r="H67" s="124" t="str">
        <f>IF(ISBLANK('Beladung des Speichers'!A67),"",'Beladung des Speichers'!C67)</f>
        <v/>
      </c>
      <c r="I67" s="168" t="str">
        <f>IF(ISBLANK('Beladung des Speichers'!A67),"",SUMIFS('Beladung des Speichers'!$E$17:$E$1001,'Beladung des Speichers'!$A$17:$A$1001,'Ergebnis (detailliert)'!A67))</f>
        <v/>
      </c>
      <c r="J67" s="125" t="str">
        <f>IF(ISBLANK('Beladung des Speichers'!A67),"",'Beladung des Speichers'!E67)</f>
        <v/>
      </c>
      <c r="K67" s="168" t="str">
        <f>IF(ISBLANK('Beladung des Speichers'!A67),"",SUMIFS('Entladung des Speichers'!$C$17:$C$1001,'Entladung des Speichers'!$A$17:$A$1001,'Ergebnis (detailliert)'!A67))</f>
        <v/>
      </c>
      <c r="L67" s="169" t="str">
        <f t="shared" si="2"/>
        <v/>
      </c>
      <c r="M67" s="169" t="str">
        <f>IF(ISBLANK('Entladung des Speichers'!A67),"",'Entladung des Speichers'!C67)</f>
        <v/>
      </c>
      <c r="N67" s="168" t="str">
        <f>IF(ISBLANK('Beladung des Speichers'!A67),"",SUMIFS('Entladung des Speichers'!$E$17:$E$1001,'Entladung des Speichers'!$A$17:$A$1001,'Ergebnis (detailliert)'!$A$17:$A$300))</f>
        <v/>
      </c>
      <c r="O67" s="125" t="str">
        <f t="shared" si="3"/>
        <v/>
      </c>
      <c r="P67" s="20" t="str">
        <f>IFERROR(IF(A67="","",N67*'Ergebnis (detailliert)'!J67/'Ergebnis (detailliert)'!I67),0)</f>
        <v/>
      </c>
      <c r="Q67" s="106" t="str">
        <f t="shared" si="4"/>
        <v/>
      </c>
      <c r="R67" s="107" t="str">
        <f t="shared" si="5"/>
        <v/>
      </c>
      <c r="S67" s="108" t="str">
        <f>IF(A67="","",IF(LOOKUP(A67,Stammdaten!$A$17:$A$1001,Stammdaten!$G$17:$G$1001)="Nein",0,IF(ISBLANK('Beladung des Speichers'!A67),"",ROUND(MIN(J67,Q67)*-1,2))))</f>
        <v/>
      </c>
    </row>
    <row r="68" spans="1:19" x14ac:dyDescent="0.2">
      <c r="A68" s="109" t="str">
        <f>IF('Beladung des Speichers'!A68="","",'Beladung des Speichers'!A68)</f>
        <v/>
      </c>
      <c r="B68" s="109" t="str">
        <f>IF('Beladung des Speichers'!B68="","",'Beladung des Speichers'!B68)</f>
        <v/>
      </c>
      <c r="C68" s="163" t="str">
        <f>IF(ISBLANK('Beladung des Speichers'!A68),"",SUMIFS('Beladung des Speichers'!$C$17:$C$300,'Beladung des Speichers'!$A$17:$A$300,A68)-SUMIFS('Entladung des Speichers'!$C$17:$C$300,'Entladung des Speichers'!$A$17:$A$300,A68)+SUMIFS(Füllstände!$B$17:$B$299,Füllstände!$A$17:$A$299,A68)-SUMIFS(Füllstände!$C$17:$C$299,Füllstände!$A$17:$A$299,A68))</f>
        <v/>
      </c>
      <c r="D68" s="164" t="str">
        <f>IF(ISBLANK('Beladung des Speichers'!A68),"",C68*'Beladung des Speichers'!C68/SUMIFS('Beladung des Speichers'!$C$17:$C$300,'Beladung des Speichers'!$A$17:$A$300,A68))</f>
        <v/>
      </c>
      <c r="E68" s="165" t="str">
        <f>IF(ISBLANK('Beladung des Speichers'!A68),"",1/SUMIFS('Beladung des Speichers'!$C$17:$C$300,'Beladung des Speichers'!$A$17:$A$300,A68)*C68*SUMIF($A$17:$A$300,A68,'Beladung des Speichers'!$E$17:$E$300))</f>
        <v/>
      </c>
      <c r="F68" s="166" t="str">
        <f>IF(ISBLANK('Beladung des Speichers'!A68),"",IF(C68=0,"0,00",D68/C68*E68))</f>
        <v/>
      </c>
      <c r="G68" s="167" t="str">
        <f>IF(ISBLANK('Beladung des Speichers'!A68),"",SUMIFS('Beladung des Speichers'!$C$17:$C$300,'Beladung des Speichers'!$A$17:$A$300,A68))</f>
        <v/>
      </c>
      <c r="H68" s="124" t="str">
        <f>IF(ISBLANK('Beladung des Speichers'!A68),"",'Beladung des Speichers'!C68)</f>
        <v/>
      </c>
      <c r="I68" s="168" t="str">
        <f>IF(ISBLANK('Beladung des Speichers'!A68),"",SUMIFS('Beladung des Speichers'!$E$17:$E$1001,'Beladung des Speichers'!$A$17:$A$1001,'Ergebnis (detailliert)'!A68))</f>
        <v/>
      </c>
      <c r="J68" s="125" t="str">
        <f>IF(ISBLANK('Beladung des Speichers'!A68),"",'Beladung des Speichers'!E68)</f>
        <v/>
      </c>
      <c r="K68" s="168" t="str">
        <f>IF(ISBLANK('Beladung des Speichers'!A68),"",SUMIFS('Entladung des Speichers'!$C$17:$C$1001,'Entladung des Speichers'!$A$17:$A$1001,'Ergebnis (detailliert)'!A68))</f>
        <v/>
      </c>
      <c r="L68" s="169" t="str">
        <f t="shared" si="2"/>
        <v/>
      </c>
      <c r="M68" s="169" t="str">
        <f>IF(ISBLANK('Entladung des Speichers'!A68),"",'Entladung des Speichers'!C68)</f>
        <v/>
      </c>
      <c r="N68" s="168" t="str">
        <f>IF(ISBLANK('Beladung des Speichers'!A68),"",SUMIFS('Entladung des Speichers'!$E$17:$E$1001,'Entladung des Speichers'!$A$17:$A$1001,'Ergebnis (detailliert)'!$A$17:$A$300))</f>
        <v/>
      </c>
      <c r="O68" s="125" t="str">
        <f t="shared" si="3"/>
        <v/>
      </c>
      <c r="P68" s="20" t="str">
        <f>IFERROR(IF(A68="","",N68*'Ergebnis (detailliert)'!J68/'Ergebnis (detailliert)'!I68),0)</f>
        <v/>
      </c>
      <c r="Q68" s="106" t="str">
        <f t="shared" si="4"/>
        <v/>
      </c>
      <c r="R68" s="107" t="str">
        <f t="shared" si="5"/>
        <v/>
      </c>
      <c r="S68" s="108" t="str">
        <f>IF(A68="","",IF(LOOKUP(A68,Stammdaten!$A$17:$A$1001,Stammdaten!$G$17:$G$1001)="Nein",0,IF(ISBLANK('Beladung des Speichers'!A68),"",ROUND(MIN(J68,Q68)*-1,2))))</f>
        <v/>
      </c>
    </row>
    <row r="69" spans="1:19" x14ac:dyDescent="0.2">
      <c r="A69" s="109" t="str">
        <f>IF('Beladung des Speichers'!A69="","",'Beladung des Speichers'!A69)</f>
        <v/>
      </c>
      <c r="B69" s="109" t="str">
        <f>IF('Beladung des Speichers'!B69="","",'Beladung des Speichers'!B69)</f>
        <v/>
      </c>
      <c r="C69" s="163" t="str">
        <f>IF(ISBLANK('Beladung des Speichers'!A69),"",SUMIFS('Beladung des Speichers'!$C$17:$C$300,'Beladung des Speichers'!$A$17:$A$300,A69)-SUMIFS('Entladung des Speichers'!$C$17:$C$300,'Entladung des Speichers'!$A$17:$A$300,A69)+SUMIFS(Füllstände!$B$17:$B$299,Füllstände!$A$17:$A$299,A69)-SUMIFS(Füllstände!$C$17:$C$299,Füllstände!$A$17:$A$299,A69))</f>
        <v/>
      </c>
      <c r="D69" s="164" t="str">
        <f>IF(ISBLANK('Beladung des Speichers'!A69),"",C69*'Beladung des Speichers'!C69/SUMIFS('Beladung des Speichers'!$C$17:$C$300,'Beladung des Speichers'!$A$17:$A$300,A69))</f>
        <v/>
      </c>
      <c r="E69" s="165" t="str">
        <f>IF(ISBLANK('Beladung des Speichers'!A69),"",1/SUMIFS('Beladung des Speichers'!$C$17:$C$300,'Beladung des Speichers'!$A$17:$A$300,A69)*C69*SUMIF($A$17:$A$300,A69,'Beladung des Speichers'!$E$17:$E$300))</f>
        <v/>
      </c>
      <c r="F69" s="166" t="str">
        <f>IF(ISBLANK('Beladung des Speichers'!A69),"",IF(C69=0,"0,00",D69/C69*E69))</f>
        <v/>
      </c>
      <c r="G69" s="167" t="str">
        <f>IF(ISBLANK('Beladung des Speichers'!A69),"",SUMIFS('Beladung des Speichers'!$C$17:$C$300,'Beladung des Speichers'!$A$17:$A$300,A69))</f>
        <v/>
      </c>
      <c r="H69" s="124" t="str">
        <f>IF(ISBLANK('Beladung des Speichers'!A69),"",'Beladung des Speichers'!C69)</f>
        <v/>
      </c>
      <c r="I69" s="168" t="str">
        <f>IF(ISBLANK('Beladung des Speichers'!A69),"",SUMIFS('Beladung des Speichers'!$E$17:$E$1001,'Beladung des Speichers'!$A$17:$A$1001,'Ergebnis (detailliert)'!A69))</f>
        <v/>
      </c>
      <c r="J69" s="125" t="str">
        <f>IF(ISBLANK('Beladung des Speichers'!A69),"",'Beladung des Speichers'!E69)</f>
        <v/>
      </c>
      <c r="K69" s="168" t="str">
        <f>IF(ISBLANK('Beladung des Speichers'!A69),"",SUMIFS('Entladung des Speichers'!$C$17:$C$1001,'Entladung des Speichers'!$A$17:$A$1001,'Ergebnis (detailliert)'!A69))</f>
        <v/>
      </c>
      <c r="L69" s="169" t="str">
        <f t="shared" si="2"/>
        <v/>
      </c>
      <c r="M69" s="169" t="str">
        <f>IF(ISBLANK('Entladung des Speichers'!A69),"",'Entladung des Speichers'!C69)</f>
        <v/>
      </c>
      <c r="N69" s="168" t="str">
        <f>IF(ISBLANK('Beladung des Speichers'!A69),"",SUMIFS('Entladung des Speichers'!$E$17:$E$1001,'Entladung des Speichers'!$A$17:$A$1001,'Ergebnis (detailliert)'!$A$17:$A$300))</f>
        <v/>
      </c>
      <c r="O69" s="125" t="str">
        <f t="shared" si="3"/>
        <v/>
      </c>
      <c r="P69" s="20" t="str">
        <f>IFERROR(IF(A69="","",N69*'Ergebnis (detailliert)'!J69/'Ergebnis (detailliert)'!I69),0)</f>
        <v/>
      </c>
      <c r="Q69" s="106" t="str">
        <f t="shared" si="4"/>
        <v/>
      </c>
      <c r="R69" s="107" t="str">
        <f t="shared" si="5"/>
        <v/>
      </c>
      <c r="S69" s="108" t="str">
        <f>IF(A69="","",IF(LOOKUP(A69,Stammdaten!$A$17:$A$1001,Stammdaten!$G$17:$G$1001)="Nein",0,IF(ISBLANK('Beladung des Speichers'!A69),"",ROUND(MIN(J69,Q69)*-1,2))))</f>
        <v/>
      </c>
    </row>
    <row r="70" spans="1:19" x14ac:dyDescent="0.2">
      <c r="A70" s="109" t="str">
        <f>IF('Beladung des Speichers'!A70="","",'Beladung des Speichers'!A70)</f>
        <v/>
      </c>
      <c r="B70" s="109" t="str">
        <f>IF('Beladung des Speichers'!B70="","",'Beladung des Speichers'!B70)</f>
        <v/>
      </c>
      <c r="C70" s="163" t="str">
        <f>IF(ISBLANK('Beladung des Speichers'!A70),"",SUMIFS('Beladung des Speichers'!$C$17:$C$300,'Beladung des Speichers'!$A$17:$A$300,A70)-SUMIFS('Entladung des Speichers'!$C$17:$C$300,'Entladung des Speichers'!$A$17:$A$300,A70)+SUMIFS(Füllstände!$B$17:$B$299,Füllstände!$A$17:$A$299,A70)-SUMIFS(Füllstände!$C$17:$C$299,Füllstände!$A$17:$A$299,A70))</f>
        <v/>
      </c>
      <c r="D70" s="164" t="str">
        <f>IF(ISBLANK('Beladung des Speichers'!A70),"",C70*'Beladung des Speichers'!C70/SUMIFS('Beladung des Speichers'!$C$17:$C$300,'Beladung des Speichers'!$A$17:$A$300,A70))</f>
        <v/>
      </c>
      <c r="E70" s="165" t="str">
        <f>IF(ISBLANK('Beladung des Speichers'!A70),"",1/SUMIFS('Beladung des Speichers'!$C$17:$C$300,'Beladung des Speichers'!$A$17:$A$300,A70)*C70*SUMIF($A$17:$A$300,A70,'Beladung des Speichers'!$E$17:$E$300))</f>
        <v/>
      </c>
      <c r="F70" s="166" t="str">
        <f>IF(ISBLANK('Beladung des Speichers'!A70),"",IF(C70=0,"0,00",D70/C70*E70))</f>
        <v/>
      </c>
      <c r="G70" s="167" t="str">
        <f>IF(ISBLANK('Beladung des Speichers'!A70),"",SUMIFS('Beladung des Speichers'!$C$17:$C$300,'Beladung des Speichers'!$A$17:$A$300,A70))</f>
        <v/>
      </c>
      <c r="H70" s="124" t="str">
        <f>IF(ISBLANK('Beladung des Speichers'!A70),"",'Beladung des Speichers'!C70)</f>
        <v/>
      </c>
      <c r="I70" s="168" t="str">
        <f>IF(ISBLANK('Beladung des Speichers'!A70),"",SUMIFS('Beladung des Speichers'!$E$17:$E$1001,'Beladung des Speichers'!$A$17:$A$1001,'Ergebnis (detailliert)'!A70))</f>
        <v/>
      </c>
      <c r="J70" s="125" t="str">
        <f>IF(ISBLANK('Beladung des Speichers'!A70),"",'Beladung des Speichers'!E70)</f>
        <v/>
      </c>
      <c r="K70" s="168" t="str">
        <f>IF(ISBLANK('Beladung des Speichers'!A70),"",SUMIFS('Entladung des Speichers'!$C$17:$C$1001,'Entladung des Speichers'!$A$17:$A$1001,'Ergebnis (detailliert)'!A70))</f>
        <v/>
      </c>
      <c r="L70" s="169" t="str">
        <f t="shared" si="2"/>
        <v/>
      </c>
      <c r="M70" s="169" t="str">
        <f>IF(ISBLANK('Entladung des Speichers'!A70),"",'Entladung des Speichers'!C70)</f>
        <v/>
      </c>
      <c r="N70" s="168" t="str">
        <f>IF(ISBLANK('Beladung des Speichers'!A70),"",SUMIFS('Entladung des Speichers'!$E$17:$E$1001,'Entladung des Speichers'!$A$17:$A$1001,'Ergebnis (detailliert)'!$A$17:$A$300))</f>
        <v/>
      </c>
      <c r="O70" s="125" t="str">
        <f t="shared" si="3"/>
        <v/>
      </c>
      <c r="P70" s="20" t="str">
        <f>IFERROR(IF(A70="","",N70*'Ergebnis (detailliert)'!J70/'Ergebnis (detailliert)'!I70),0)</f>
        <v/>
      </c>
      <c r="Q70" s="106" t="str">
        <f t="shared" si="4"/>
        <v/>
      </c>
      <c r="R70" s="107" t="str">
        <f t="shared" si="5"/>
        <v/>
      </c>
      <c r="S70" s="108" t="str">
        <f>IF(A70="","",IF(LOOKUP(A70,Stammdaten!$A$17:$A$1001,Stammdaten!$G$17:$G$1001)="Nein",0,IF(ISBLANK('Beladung des Speichers'!A70),"",ROUND(MIN(J70,Q70)*-1,2))))</f>
        <v/>
      </c>
    </row>
    <row r="71" spans="1:19" x14ac:dyDescent="0.2">
      <c r="A71" s="109" t="str">
        <f>IF('Beladung des Speichers'!A71="","",'Beladung des Speichers'!A71)</f>
        <v/>
      </c>
      <c r="B71" s="109" t="str">
        <f>IF('Beladung des Speichers'!B71="","",'Beladung des Speichers'!B71)</f>
        <v/>
      </c>
      <c r="C71" s="163" t="str">
        <f>IF(ISBLANK('Beladung des Speichers'!A71),"",SUMIFS('Beladung des Speichers'!$C$17:$C$300,'Beladung des Speichers'!$A$17:$A$300,A71)-SUMIFS('Entladung des Speichers'!$C$17:$C$300,'Entladung des Speichers'!$A$17:$A$300,A71)+SUMIFS(Füllstände!$B$17:$B$299,Füllstände!$A$17:$A$299,A71)-SUMIFS(Füllstände!$C$17:$C$299,Füllstände!$A$17:$A$299,A71))</f>
        <v/>
      </c>
      <c r="D71" s="164" t="str">
        <f>IF(ISBLANK('Beladung des Speichers'!A71),"",C71*'Beladung des Speichers'!C71/SUMIFS('Beladung des Speichers'!$C$17:$C$300,'Beladung des Speichers'!$A$17:$A$300,A71))</f>
        <v/>
      </c>
      <c r="E71" s="165" t="str">
        <f>IF(ISBLANK('Beladung des Speichers'!A71),"",1/SUMIFS('Beladung des Speichers'!$C$17:$C$300,'Beladung des Speichers'!$A$17:$A$300,A71)*C71*SUMIF($A$17:$A$300,A71,'Beladung des Speichers'!$E$17:$E$300))</f>
        <v/>
      </c>
      <c r="F71" s="166" t="str">
        <f>IF(ISBLANK('Beladung des Speichers'!A71),"",IF(C71=0,"0,00",D71/C71*E71))</f>
        <v/>
      </c>
      <c r="G71" s="167" t="str">
        <f>IF(ISBLANK('Beladung des Speichers'!A71),"",SUMIFS('Beladung des Speichers'!$C$17:$C$300,'Beladung des Speichers'!$A$17:$A$300,A71))</f>
        <v/>
      </c>
      <c r="H71" s="124" t="str">
        <f>IF(ISBLANK('Beladung des Speichers'!A71),"",'Beladung des Speichers'!C71)</f>
        <v/>
      </c>
      <c r="I71" s="168" t="str">
        <f>IF(ISBLANK('Beladung des Speichers'!A71),"",SUMIFS('Beladung des Speichers'!$E$17:$E$1001,'Beladung des Speichers'!$A$17:$A$1001,'Ergebnis (detailliert)'!A71))</f>
        <v/>
      </c>
      <c r="J71" s="125" t="str">
        <f>IF(ISBLANK('Beladung des Speichers'!A71),"",'Beladung des Speichers'!E71)</f>
        <v/>
      </c>
      <c r="K71" s="168" t="str">
        <f>IF(ISBLANK('Beladung des Speichers'!A71),"",SUMIFS('Entladung des Speichers'!$C$17:$C$1001,'Entladung des Speichers'!$A$17:$A$1001,'Ergebnis (detailliert)'!A71))</f>
        <v/>
      </c>
      <c r="L71" s="169" t="str">
        <f t="shared" si="2"/>
        <v/>
      </c>
      <c r="M71" s="169" t="str">
        <f>IF(ISBLANK('Entladung des Speichers'!A71),"",'Entladung des Speichers'!C71)</f>
        <v/>
      </c>
      <c r="N71" s="168" t="str">
        <f>IF(ISBLANK('Beladung des Speichers'!A71),"",SUMIFS('Entladung des Speichers'!$E$17:$E$1001,'Entladung des Speichers'!$A$17:$A$1001,'Ergebnis (detailliert)'!$A$17:$A$300))</f>
        <v/>
      </c>
      <c r="O71" s="125" t="str">
        <f t="shared" si="3"/>
        <v/>
      </c>
      <c r="P71" s="20" t="str">
        <f>IFERROR(IF(A71="","",N71*'Ergebnis (detailliert)'!J71/'Ergebnis (detailliert)'!I71),0)</f>
        <v/>
      </c>
      <c r="Q71" s="106" t="str">
        <f t="shared" si="4"/>
        <v/>
      </c>
      <c r="R71" s="107" t="str">
        <f t="shared" si="5"/>
        <v/>
      </c>
      <c r="S71" s="108" t="str">
        <f>IF(A71="","",IF(LOOKUP(A71,Stammdaten!$A$17:$A$1001,Stammdaten!$G$17:$G$1001)="Nein",0,IF(ISBLANK('Beladung des Speichers'!A71),"",ROUND(MIN(J71,Q71)*-1,2))))</f>
        <v/>
      </c>
    </row>
    <row r="72" spans="1:19" x14ac:dyDescent="0.2">
      <c r="A72" s="109" t="str">
        <f>IF('Beladung des Speichers'!A72="","",'Beladung des Speichers'!A72)</f>
        <v/>
      </c>
      <c r="B72" s="109" t="str">
        <f>IF('Beladung des Speichers'!B72="","",'Beladung des Speichers'!B72)</f>
        <v/>
      </c>
      <c r="C72" s="163" t="str">
        <f>IF(ISBLANK('Beladung des Speichers'!A72),"",SUMIFS('Beladung des Speichers'!$C$17:$C$300,'Beladung des Speichers'!$A$17:$A$300,A72)-SUMIFS('Entladung des Speichers'!$C$17:$C$300,'Entladung des Speichers'!$A$17:$A$300,A72)+SUMIFS(Füllstände!$B$17:$B$299,Füllstände!$A$17:$A$299,A72)-SUMIFS(Füllstände!$C$17:$C$299,Füllstände!$A$17:$A$299,A72))</f>
        <v/>
      </c>
      <c r="D72" s="164" t="str">
        <f>IF(ISBLANK('Beladung des Speichers'!A72),"",C72*'Beladung des Speichers'!C72/SUMIFS('Beladung des Speichers'!$C$17:$C$300,'Beladung des Speichers'!$A$17:$A$300,A72))</f>
        <v/>
      </c>
      <c r="E72" s="165" t="str">
        <f>IF(ISBLANK('Beladung des Speichers'!A72),"",1/SUMIFS('Beladung des Speichers'!$C$17:$C$300,'Beladung des Speichers'!$A$17:$A$300,A72)*C72*SUMIF($A$17:$A$300,A72,'Beladung des Speichers'!$E$17:$E$300))</f>
        <v/>
      </c>
      <c r="F72" s="166" t="str">
        <f>IF(ISBLANK('Beladung des Speichers'!A72),"",IF(C72=0,"0,00",D72/C72*E72))</f>
        <v/>
      </c>
      <c r="G72" s="167" t="str">
        <f>IF(ISBLANK('Beladung des Speichers'!A72),"",SUMIFS('Beladung des Speichers'!$C$17:$C$300,'Beladung des Speichers'!$A$17:$A$300,A72))</f>
        <v/>
      </c>
      <c r="H72" s="124" t="str">
        <f>IF(ISBLANK('Beladung des Speichers'!A72),"",'Beladung des Speichers'!C72)</f>
        <v/>
      </c>
      <c r="I72" s="168" t="str">
        <f>IF(ISBLANK('Beladung des Speichers'!A72),"",SUMIFS('Beladung des Speichers'!$E$17:$E$1001,'Beladung des Speichers'!$A$17:$A$1001,'Ergebnis (detailliert)'!A72))</f>
        <v/>
      </c>
      <c r="J72" s="125" t="str">
        <f>IF(ISBLANK('Beladung des Speichers'!A72),"",'Beladung des Speichers'!E72)</f>
        <v/>
      </c>
      <c r="K72" s="168" t="str">
        <f>IF(ISBLANK('Beladung des Speichers'!A72),"",SUMIFS('Entladung des Speichers'!$C$17:$C$1001,'Entladung des Speichers'!$A$17:$A$1001,'Ergebnis (detailliert)'!A72))</f>
        <v/>
      </c>
      <c r="L72" s="169" t="str">
        <f t="shared" si="2"/>
        <v/>
      </c>
      <c r="M72" s="169" t="str">
        <f>IF(ISBLANK('Entladung des Speichers'!A72),"",'Entladung des Speichers'!C72)</f>
        <v/>
      </c>
      <c r="N72" s="168" t="str">
        <f>IF(ISBLANK('Beladung des Speichers'!A72),"",SUMIFS('Entladung des Speichers'!$E$17:$E$1001,'Entladung des Speichers'!$A$17:$A$1001,'Ergebnis (detailliert)'!$A$17:$A$300))</f>
        <v/>
      </c>
      <c r="O72" s="125" t="str">
        <f t="shared" si="3"/>
        <v/>
      </c>
      <c r="P72" s="20" t="str">
        <f>IFERROR(IF(A72="","",N72*'Ergebnis (detailliert)'!J72/'Ergebnis (detailliert)'!I72),0)</f>
        <v/>
      </c>
      <c r="Q72" s="106" t="str">
        <f t="shared" si="4"/>
        <v/>
      </c>
      <c r="R72" s="107" t="str">
        <f t="shared" si="5"/>
        <v/>
      </c>
      <c r="S72" s="108" t="str">
        <f>IF(A72="","",IF(LOOKUP(A72,Stammdaten!$A$17:$A$1001,Stammdaten!$G$17:$G$1001)="Nein",0,IF(ISBLANK('Beladung des Speichers'!A72),"",ROUND(MIN(J72,Q72)*-1,2))))</f>
        <v/>
      </c>
    </row>
    <row r="73" spans="1:19" x14ac:dyDescent="0.2">
      <c r="A73" s="109" t="str">
        <f>IF('Beladung des Speichers'!A73="","",'Beladung des Speichers'!A73)</f>
        <v/>
      </c>
      <c r="B73" s="109" t="str">
        <f>IF('Beladung des Speichers'!B73="","",'Beladung des Speichers'!B73)</f>
        <v/>
      </c>
      <c r="C73" s="163" t="str">
        <f>IF(ISBLANK('Beladung des Speichers'!A73),"",SUMIFS('Beladung des Speichers'!$C$17:$C$300,'Beladung des Speichers'!$A$17:$A$300,A73)-SUMIFS('Entladung des Speichers'!$C$17:$C$300,'Entladung des Speichers'!$A$17:$A$300,A73)+SUMIFS(Füllstände!$B$17:$B$299,Füllstände!$A$17:$A$299,A73)-SUMIFS(Füllstände!$C$17:$C$299,Füllstände!$A$17:$A$299,A73))</f>
        <v/>
      </c>
      <c r="D73" s="164" t="str">
        <f>IF(ISBLANK('Beladung des Speichers'!A73),"",C73*'Beladung des Speichers'!C73/SUMIFS('Beladung des Speichers'!$C$17:$C$300,'Beladung des Speichers'!$A$17:$A$300,A73))</f>
        <v/>
      </c>
      <c r="E73" s="165" t="str">
        <f>IF(ISBLANK('Beladung des Speichers'!A73),"",1/SUMIFS('Beladung des Speichers'!$C$17:$C$300,'Beladung des Speichers'!$A$17:$A$300,A73)*C73*SUMIF($A$17:$A$300,A73,'Beladung des Speichers'!$E$17:$E$300))</f>
        <v/>
      </c>
      <c r="F73" s="166" t="str">
        <f>IF(ISBLANK('Beladung des Speichers'!A73),"",IF(C73=0,"0,00",D73/C73*E73))</f>
        <v/>
      </c>
      <c r="G73" s="167" t="str">
        <f>IF(ISBLANK('Beladung des Speichers'!A73),"",SUMIFS('Beladung des Speichers'!$C$17:$C$300,'Beladung des Speichers'!$A$17:$A$300,A73))</f>
        <v/>
      </c>
      <c r="H73" s="124" t="str">
        <f>IF(ISBLANK('Beladung des Speichers'!A73),"",'Beladung des Speichers'!C73)</f>
        <v/>
      </c>
      <c r="I73" s="168" t="str">
        <f>IF(ISBLANK('Beladung des Speichers'!A73),"",SUMIFS('Beladung des Speichers'!$E$17:$E$1001,'Beladung des Speichers'!$A$17:$A$1001,'Ergebnis (detailliert)'!A73))</f>
        <v/>
      </c>
      <c r="J73" s="125" t="str">
        <f>IF(ISBLANK('Beladung des Speichers'!A73),"",'Beladung des Speichers'!E73)</f>
        <v/>
      </c>
      <c r="K73" s="168" t="str">
        <f>IF(ISBLANK('Beladung des Speichers'!A73),"",SUMIFS('Entladung des Speichers'!$C$17:$C$1001,'Entladung des Speichers'!$A$17:$A$1001,'Ergebnis (detailliert)'!A73))</f>
        <v/>
      </c>
      <c r="L73" s="169" t="str">
        <f t="shared" si="2"/>
        <v/>
      </c>
      <c r="M73" s="169" t="str">
        <f>IF(ISBLANK('Entladung des Speichers'!A73),"",'Entladung des Speichers'!C73)</f>
        <v/>
      </c>
      <c r="N73" s="168" t="str">
        <f>IF(ISBLANK('Beladung des Speichers'!A73),"",SUMIFS('Entladung des Speichers'!$E$17:$E$1001,'Entladung des Speichers'!$A$17:$A$1001,'Ergebnis (detailliert)'!$A$17:$A$300))</f>
        <v/>
      </c>
      <c r="O73" s="125" t="str">
        <f t="shared" si="3"/>
        <v/>
      </c>
      <c r="P73" s="20" t="str">
        <f>IFERROR(IF(A73="","",N73*'Ergebnis (detailliert)'!J73/'Ergebnis (detailliert)'!I73),0)</f>
        <v/>
      </c>
      <c r="Q73" s="106" t="str">
        <f t="shared" si="4"/>
        <v/>
      </c>
      <c r="R73" s="107" t="str">
        <f t="shared" si="5"/>
        <v/>
      </c>
      <c r="S73" s="108" t="str">
        <f>IF(A73="","",IF(LOOKUP(A73,Stammdaten!$A$17:$A$1001,Stammdaten!$G$17:$G$1001)="Nein",0,IF(ISBLANK('Beladung des Speichers'!A73),"",ROUND(MIN(J73,Q73)*-1,2))))</f>
        <v/>
      </c>
    </row>
    <row r="74" spans="1:19" x14ac:dyDescent="0.2">
      <c r="A74" s="109" t="str">
        <f>IF('Beladung des Speichers'!A74="","",'Beladung des Speichers'!A74)</f>
        <v/>
      </c>
      <c r="B74" s="109" t="str">
        <f>IF('Beladung des Speichers'!B74="","",'Beladung des Speichers'!B74)</f>
        <v/>
      </c>
      <c r="C74" s="163" t="str">
        <f>IF(ISBLANK('Beladung des Speichers'!A74),"",SUMIFS('Beladung des Speichers'!$C$17:$C$300,'Beladung des Speichers'!$A$17:$A$300,A74)-SUMIFS('Entladung des Speichers'!$C$17:$C$300,'Entladung des Speichers'!$A$17:$A$300,A74)+SUMIFS(Füllstände!$B$17:$B$299,Füllstände!$A$17:$A$299,A74)-SUMIFS(Füllstände!$C$17:$C$299,Füllstände!$A$17:$A$299,A74))</f>
        <v/>
      </c>
      <c r="D74" s="164" t="str">
        <f>IF(ISBLANK('Beladung des Speichers'!A74),"",C74*'Beladung des Speichers'!C74/SUMIFS('Beladung des Speichers'!$C$17:$C$300,'Beladung des Speichers'!$A$17:$A$300,A74))</f>
        <v/>
      </c>
      <c r="E74" s="165" t="str">
        <f>IF(ISBLANK('Beladung des Speichers'!A74),"",1/SUMIFS('Beladung des Speichers'!$C$17:$C$300,'Beladung des Speichers'!$A$17:$A$300,A74)*C74*SUMIF($A$17:$A$300,A74,'Beladung des Speichers'!$E$17:$E$300))</f>
        <v/>
      </c>
      <c r="F74" s="166" t="str">
        <f>IF(ISBLANK('Beladung des Speichers'!A74),"",IF(C74=0,"0,00",D74/C74*E74))</f>
        <v/>
      </c>
      <c r="G74" s="167" t="str">
        <f>IF(ISBLANK('Beladung des Speichers'!A74),"",SUMIFS('Beladung des Speichers'!$C$17:$C$300,'Beladung des Speichers'!$A$17:$A$300,A74))</f>
        <v/>
      </c>
      <c r="H74" s="124" t="str">
        <f>IF(ISBLANK('Beladung des Speichers'!A74),"",'Beladung des Speichers'!C74)</f>
        <v/>
      </c>
      <c r="I74" s="168" t="str">
        <f>IF(ISBLANK('Beladung des Speichers'!A74),"",SUMIFS('Beladung des Speichers'!$E$17:$E$1001,'Beladung des Speichers'!$A$17:$A$1001,'Ergebnis (detailliert)'!A74))</f>
        <v/>
      </c>
      <c r="J74" s="125" t="str">
        <f>IF(ISBLANK('Beladung des Speichers'!A74),"",'Beladung des Speichers'!E74)</f>
        <v/>
      </c>
      <c r="K74" s="168" t="str">
        <f>IF(ISBLANK('Beladung des Speichers'!A74),"",SUMIFS('Entladung des Speichers'!$C$17:$C$1001,'Entladung des Speichers'!$A$17:$A$1001,'Ergebnis (detailliert)'!A74))</f>
        <v/>
      </c>
      <c r="L74" s="169" t="str">
        <f t="shared" si="2"/>
        <v/>
      </c>
      <c r="M74" s="169" t="str">
        <f>IF(ISBLANK('Entladung des Speichers'!A74),"",'Entladung des Speichers'!C74)</f>
        <v/>
      </c>
      <c r="N74" s="168" t="str">
        <f>IF(ISBLANK('Beladung des Speichers'!A74),"",SUMIFS('Entladung des Speichers'!$E$17:$E$1001,'Entladung des Speichers'!$A$17:$A$1001,'Ergebnis (detailliert)'!$A$17:$A$300))</f>
        <v/>
      </c>
      <c r="O74" s="125" t="str">
        <f t="shared" si="3"/>
        <v/>
      </c>
      <c r="P74" s="20" t="str">
        <f>IFERROR(IF(A74="","",N74*'Ergebnis (detailliert)'!J74/'Ergebnis (detailliert)'!I74),0)</f>
        <v/>
      </c>
      <c r="Q74" s="106" t="str">
        <f t="shared" si="4"/>
        <v/>
      </c>
      <c r="R74" s="107" t="str">
        <f t="shared" si="5"/>
        <v/>
      </c>
      <c r="S74" s="108" t="str">
        <f>IF(A74="","",IF(LOOKUP(A74,Stammdaten!$A$17:$A$1001,Stammdaten!$G$17:$G$1001)="Nein",0,IF(ISBLANK('Beladung des Speichers'!A74),"",ROUND(MIN(J74,Q74)*-1,2))))</f>
        <v/>
      </c>
    </row>
    <row r="75" spans="1:19" x14ac:dyDescent="0.2">
      <c r="A75" s="109" t="str">
        <f>IF('Beladung des Speichers'!A75="","",'Beladung des Speichers'!A75)</f>
        <v/>
      </c>
      <c r="B75" s="109" t="str">
        <f>IF('Beladung des Speichers'!B75="","",'Beladung des Speichers'!B75)</f>
        <v/>
      </c>
      <c r="C75" s="163" t="str">
        <f>IF(ISBLANK('Beladung des Speichers'!A75),"",SUMIFS('Beladung des Speichers'!$C$17:$C$300,'Beladung des Speichers'!$A$17:$A$300,A75)-SUMIFS('Entladung des Speichers'!$C$17:$C$300,'Entladung des Speichers'!$A$17:$A$300,A75)+SUMIFS(Füllstände!$B$17:$B$299,Füllstände!$A$17:$A$299,A75)-SUMIFS(Füllstände!$C$17:$C$299,Füllstände!$A$17:$A$299,A75))</f>
        <v/>
      </c>
      <c r="D75" s="164" t="str">
        <f>IF(ISBLANK('Beladung des Speichers'!A75),"",C75*'Beladung des Speichers'!C75/SUMIFS('Beladung des Speichers'!$C$17:$C$300,'Beladung des Speichers'!$A$17:$A$300,A75))</f>
        <v/>
      </c>
      <c r="E75" s="165" t="str">
        <f>IF(ISBLANK('Beladung des Speichers'!A75),"",1/SUMIFS('Beladung des Speichers'!$C$17:$C$300,'Beladung des Speichers'!$A$17:$A$300,A75)*C75*SUMIF($A$17:$A$300,A75,'Beladung des Speichers'!$E$17:$E$300))</f>
        <v/>
      </c>
      <c r="F75" s="166" t="str">
        <f>IF(ISBLANK('Beladung des Speichers'!A75),"",IF(C75=0,"0,00",D75/C75*E75))</f>
        <v/>
      </c>
      <c r="G75" s="167" t="str">
        <f>IF(ISBLANK('Beladung des Speichers'!A75),"",SUMIFS('Beladung des Speichers'!$C$17:$C$300,'Beladung des Speichers'!$A$17:$A$300,A75))</f>
        <v/>
      </c>
      <c r="H75" s="124" t="str">
        <f>IF(ISBLANK('Beladung des Speichers'!A75),"",'Beladung des Speichers'!C75)</f>
        <v/>
      </c>
      <c r="I75" s="168" t="str">
        <f>IF(ISBLANK('Beladung des Speichers'!A75),"",SUMIFS('Beladung des Speichers'!$E$17:$E$1001,'Beladung des Speichers'!$A$17:$A$1001,'Ergebnis (detailliert)'!A75))</f>
        <v/>
      </c>
      <c r="J75" s="125" t="str">
        <f>IF(ISBLANK('Beladung des Speichers'!A75),"",'Beladung des Speichers'!E75)</f>
        <v/>
      </c>
      <c r="K75" s="168" t="str">
        <f>IF(ISBLANK('Beladung des Speichers'!A75),"",SUMIFS('Entladung des Speichers'!$C$17:$C$1001,'Entladung des Speichers'!$A$17:$A$1001,'Ergebnis (detailliert)'!A75))</f>
        <v/>
      </c>
      <c r="L75" s="169" t="str">
        <f t="shared" si="2"/>
        <v/>
      </c>
      <c r="M75" s="169" t="str">
        <f>IF(ISBLANK('Entladung des Speichers'!A75),"",'Entladung des Speichers'!C75)</f>
        <v/>
      </c>
      <c r="N75" s="168" t="str">
        <f>IF(ISBLANK('Beladung des Speichers'!A75),"",SUMIFS('Entladung des Speichers'!$E$17:$E$1001,'Entladung des Speichers'!$A$17:$A$1001,'Ergebnis (detailliert)'!$A$17:$A$300))</f>
        <v/>
      </c>
      <c r="O75" s="125" t="str">
        <f t="shared" si="3"/>
        <v/>
      </c>
      <c r="P75" s="20" t="str">
        <f>IFERROR(IF(A75="","",N75*'Ergebnis (detailliert)'!J75/'Ergebnis (detailliert)'!I75),0)</f>
        <v/>
      </c>
      <c r="Q75" s="106" t="str">
        <f t="shared" si="4"/>
        <v/>
      </c>
      <c r="R75" s="107" t="str">
        <f t="shared" si="5"/>
        <v/>
      </c>
      <c r="S75" s="108" t="str">
        <f>IF(A75="","",IF(LOOKUP(A75,Stammdaten!$A$17:$A$1001,Stammdaten!$G$17:$G$1001)="Nein",0,IF(ISBLANK('Beladung des Speichers'!A75),"",ROUND(MIN(J75,Q75)*-1,2))))</f>
        <v/>
      </c>
    </row>
    <row r="76" spans="1:19" x14ac:dyDescent="0.2">
      <c r="A76" s="109" t="str">
        <f>IF('Beladung des Speichers'!A76="","",'Beladung des Speichers'!A76)</f>
        <v/>
      </c>
      <c r="B76" s="109" t="str">
        <f>IF('Beladung des Speichers'!B76="","",'Beladung des Speichers'!B76)</f>
        <v/>
      </c>
      <c r="C76" s="163" t="str">
        <f>IF(ISBLANK('Beladung des Speichers'!A76),"",SUMIFS('Beladung des Speichers'!$C$17:$C$300,'Beladung des Speichers'!$A$17:$A$300,A76)-SUMIFS('Entladung des Speichers'!$C$17:$C$300,'Entladung des Speichers'!$A$17:$A$300,A76)+SUMIFS(Füllstände!$B$17:$B$299,Füllstände!$A$17:$A$299,A76)-SUMIFS(Füllstände!$C$17:$C$299,Füllstände!$A$17:$A$299,A76))</f>
        <v/>
      </c>
      <c r="D76" s="164" t="str">
        <f>IF(ISBLANK('Beladung des Speichers'!A76),"",C76*'Beladung des Speichers'!C76/SUMIFS('Beladung des Speichers'!$C$17:$C$300,'Beladung des Speichers'!$A$17:$A$300,A76))</f>
        <v/>
      </c>
      <c r="E76" s="165" t="str">
        <f>IF(ISBLANK('Beladung des Speichers'!A76),"",1/SUMIFS('Beladung des Speichers'!$C$17:$C$300,'Beladung des Speichers'!$A$17:$A$300,A76)*C76*SUMIF($A$17:$A$300,A76,'Beladung des Speichers'!$E$17:$E$300))</f>
        <v/>
      </c>
      <c r="F76" s="166" t="str">
        <f>IF(ISBLANK('Beladung des Speichers'!A76),"",IF(C76=0,"0,00",D76/C76*E76))</f>
        <v/>
      </c>
      <c r="G76" s="167" t="str">
        <f>IF(ISBLANK('Beladung des Speichers'!A76),"",SUMIFS('Beladung des Speichers'!$C$17:$C$300,'Beladung des Speichers'!$A$17:$A$300,A76))</f>
        <v/>
      </c>
      <c r="H76" s="124" t="str">
        <f>IF(ISBLANK('Beladung des Speichers'!A76),"",'Beladung des Speichers'!C76)</f>
        <v/>
      </c>
      <c r="I76" s="168" t="str">
        <f>IF(ISBLANK('Beladung des Speichers'!A76),"",SUMIFS('Beladung des Speichers'!$E$17:$E$1001,'Beladung des Speichers'!$A$17:$A$1001,'Ergebnis (detailliert)'!A76))</f>
        <v/>
      </c>
      <c r="J76" s="125" t="str">
        <f>IF(ISBLANK('Beladung des Speichers'!A76),"",'Beladung des Speichers'!E76)</f>
        <v/>
      </c>
      <c r="K76" s="168" t="str">
        <f>IF(ISBLANK('Beladung des Speichers'!A76),"",SUMIFS('Entladung des Speichers'!$C$17:$C$1001,'Entladung des Speichers'!$A$17:$A$1001,'Ergebnis (detailliert)'!A76))</f>
        <v/>
      </c>
      <c r="L76" s="169" t="str">
        <f t="shared" si="2"/>
        <v/>
      </c>
      <c r="M76" s="169" t="str">
        <f>IF(ISBLANK('Entladung des Speichers'!A76),"",'Entladung des Speichers'!C76)</f>
        <v/>
      </c>
      <c r="N76" s="168" t="str">
        <f>IF(ISBLANK('Beladung des Speichers'!A76),"",SUMIFS('Entladung des Speichers'!$E$17:$E$1001,'Entladung des Speichers'!$A$17:$A$1001,'Ergebnis (detailliert)'!$A$17:$A$300))</f>
        <v/>
      </c>
      <c r="O76" s="125" t="str">
        <f t="shared" si="3"/>
        <v/>
      </c>
      <c r="P76" s="20" t="str">
        <f>IFERROR(IF(A76="","",N76*'Ergebnis (detailliert)'!J76/'Ergebnis (detailliert)'!I76),0)</f>
        <v/>
      </c>
      <c r="Q76" s="106" t="str">
        <f t="shared" si="4"/>
        <v/>
      </c>
      <c r="R76" s="107" t="str">
        <f t="shared" si="5"/>
        <v/>
      </c>
      <c r="S76" s="108" t="str">
        <f>IF(A76="","",IF(LOOKUP(A76,Stammdaten!$A$17:$A$1001,Stammdaten!$G$17:$G$1001)="Nein",0,IF(ISBLANK('Beladung des Speichers'!A76),"",ROUND(MIN(J76,Q76)*-1,2))))</f>
        <v/>
      </c>
    </row>
    <row r="77" spans="1:19" x14ac:dyDescent="0.2">
      <c r="A77" s="109" t="str">
        <f>IF('Beladung des Speichers'!A77="","",'Beladung des Speichers'!A77)</f>
        <v/>
      </c>
      <c r="B77" s="109" t="str">
        <f>IF('Beladung des Speichers'!B77="","",'Beladung des Speichers'!B77)</f>
        <v/>
      </c>
      <c r="C77" s="163" t="str">
        <f>IF(ISBLANK('Beladung des Speichers'!A77),"",SUMIFS('Beladung des Speichers'!$C$17:$C$300,'Beladung des Speichers'!$A$17:$A$300,A77)-SUMIFS('Entladung des Speichers'!$C$17:$C$300,'Entladung des Speichers'!$A$17:$A$300,A77)+SUMIFS(Füllstände!$B$17:$B$299,Füllstände!$A$17:$A$299,A77)-SUMIFS(Füllstände!$C$17:$C$299,Füllstände!$A$17:$A$299,A77))</f>
        <v/>
      </c>
      <c r="D77" s="164" t="str">
        <f>IF(ISBLANK('Beladung des Speichers'!A77),"",C77*'Beladung des Speichers'!C77/SUMIFS('Beladung des Speichers'!$C$17:$C$300,'Beladung des Speichers'!$A$17:$A$300,A77))</f>
        <v/>
      </c>
      <c r="E77" s="165" t="str">
        <f>IF(ISBLANK('Beladung des Speichers'!A77),"",1/SUMIFS('Beladung des Speichers'!$C$17:$C$300,'Beladung des Speichers'!$A$17:$A$300,A77)*C77*SUMIF($A$17:$A$300,A77,'Beladung des Speichers'!$E$17:$E$300))</f>
        <v/>
      </c>
      <c r="F77" s="166" t="str">
        <f>IF(ISBLANK('Beladung des Speichers'!A77),"",IF(C77=0,"0,00",D77/C77*E77))</f>
        <v/>
      </c>
      <c r="G77" s="167" t="str">
        <f>IF(ISBLANK('Beladung des Speichers'!A77),"",SUMIFS('Beladung des Speichers'!$C$17:$C$300,'Beladung des Speichers'!$A$17:$A$300,A77))</f>
        <v/>
      </c>
      <c r="H77" s="124" t="str">
        <f>IF(ISBLANK('Beladung des Speichers'!A77),"",'Beladung des Speichers'!C77)</f>
        <v/>
      </c>
      <c r="I77" s="168" t="str">
        <f>IF(ISBLANK('Beladung des Speichers'!A77),"",SUMIFS('Beladung des Speichers'!$E$17:$E$1001,'Beladung des Speichers'!$A$17:$A$1001,'Ergebnis (detailliert)'!A77))</f>
        <v/>
      </c>
      <c r="J77" s="125" t="str">
        <f>IF(ISBLANK('Beladung des Speichers'!A77),"",'Beladung des Speichers'!E77)</f>
        <v/>
      </c>
      <c r="K77" s="168" t="str">
        <f>IF(ISBLANK('Beladung des Speichers'!A77),"",SUMIFS('Entladung des Speichers'!$C$17:$C$1001,'Entladung des Speichers'!$A$17:$A$1001,'Ergebnis (detailliert)'!A77))</f>
        <v/>
      </c>
      <c r="L77" s="169" t="str">
        <f t="shared" si="2"/>
        <v/>
      </c>
      <c r="M77" s="169" t="str">
        <f>IF(ISBLANK('Entladung des Speichers'!A77),"",'Entladung des Speichers'!C77)</f>
        <v/>
      </c>
      <c r="N77" s="168" t="str">
        <f>IF(ISBLANK('Beladung des Speichers'!A77),"",SUMIFS('Entladung des Speichers'!$E$17:$E$1001,'Entladung des Speichers'!$A$17:$A$1001,'Ergebnis (detailliert)'!$A$17:$A$300))</f>
        <v/>
      </c>
      <c r="O77" s="125" t="str">
        <f t="shared" si="3"/>
        <v/>
      </c>
      <c r="P77" s="20" t="str">
        <f>IFERROR(IF(A77="","",N77*'Ergebnis (detailliert)'!J77/'Ergebnis (detailliert)'!I77),0)</f>
        <v/>
      </c>
      <c r="Q77" s="106" t="str">
        <f t="shared" si="4"/>
        <v/>
      </c>
      <c r="R77" s="107" t="str">
        <f t="shared" si="5"/>
        <v/>
      </c>
      <c r="S77" s="108" t="str">
        <f>IF(A77="","",IF(LOOKUP(A77,Stammdaten!$A$17:$A$1001,Stammdaten!$G$17:$G$1001)="Nein",0,IF(ISBLANK('Beladung des Speichers'!A77),"",ROUND(MIN(J77,Q77)*-1,2))))</f>
        <v/>
      </c>
    </row>
    <row r="78" spans="1:19" x14ac:dyDescent="0.2">
      <c r="A78" s="109" t="str">
        <f>IF('Beladung des Speichers'!A78="","",'Beladung des Speichers'!A78)</f>
        <v/>
      </c>
      <c r="B78" s="109" t="str">
        <f>IF('Beladung des Speichers'!B78="","",'Beladung des Speichers'!B78)</f>
        <v/>
      </c>
      <c r="C78" s="163" t="str">
        <f>IF(ISBLANK('Beladung des Speichers'!A78),"",SUMIFS('Beladung des Speichers'!$C$17:$C$300,'Beladung des Speichers'!$A$17:$A$300,A78)-SUMIFS('Entladung des Speichers'!$C$17:$C$300,'Entladung des Speichers'!$A$17:$A$300,A78)+SUMIFS(Füllstände!$B$17:$B$299,Füllstände!$A$17:$A$299,A78)-SUMIFS(Füllstände!$C$17:$C$299,Füllstände!$A$17:$A$299,A78))</f>
        <v/>
      </c>
      <c r="D78" s="164" t="str">
        <f>IF(ISBLANK('Beladung des Speichers'!A78),"",C78*'Beladung des Speichers'!C78/SUMIFS('Beladung des Speichers'!$C$17:$C$300,'Beladung des Speichers'!$A$17:$A$300,A78))</f>
        <v/>
      </c>
      <c r="E78" s="165" t="str">
        <f>IF(ISBLANK('Beladung des Speichers'!A78),"",1/SUMIFS('Beladung des Speichers'!$C$17:$C$300,'Beladung des Speichers'!$A$17:$A$300,A78)*C78*SUMIF($A$17:$A$300,A78,'Beladung des Speichers'!$E$17:$E$300))</f>
        <v/>
      </c>
      <c r="F78" s="166" t="str">
        <f>IF(ISBLANK('Beladung des Speichers'!A78),"",IF(C78=0,"0,00",D78/C78*E78))</f>
        <v/>
      </c>
      <c r="G78" s="167" t="str">
        <f>IF(ISBLANK('Beladung des Speichers'!A78),"",SUMIFS('Beladung des Speichers'!$C$17:$C$300,'Beladung des Speichers'!$A$17:$A$300,A78))</f>
        <v/>
      </c>
      <c r="H78" s="124" t="str">
        <f>IF(ISBLANK('Beladung des Speichers'!A78),"",'Beladung des Speichers'!C78)</f>
        <v/>
      </c>
      <c r="I78" s="168" t="str">
        <f>IF(ISBLANK('Beladung des Speichers'!A78),"",SUMIFS('Beladung des Speichers'!$E$17:$E$1001,'Beladung des Speichers'!$A$17:$A$1001,'Ergebnis (detailliert)'!A78))</f>
        <v/>
      </c>
      <c r="J78" s="125" t="str">
        <f>IF(ISBLANK('Beladung des Speichers'!A78),"",'Beladung des Speichers'!E78)</f>
        <v/>
      </c>
      <c r="K78" s="168" t="str">
        <f>IF(ISBLANK('Beladung des Speichers'!A78),"",SUMIFS('Entladung des Speichers'!$C$17:$C$1001,'Entladung des Speichers'!$A$17:$A$1001,'Ergebnis (detailliert)'!A78))</f>
        <v/>
      </c>
      <c r="L78" s="169" t="str">
        <f t="shared" si="2"/>
        <v/>
      </c>
      <c r="M78" s="169" t="str">
        <f>IF(ISBLANK('Entladung des Speichers'!A78),"",'Entladung des Speichers'!C78)</f>
        <v/>
      </c>
      <c r="N78" s="168" t="str">
        <f>IF(ISBLANK('Beladung des Speichers'!A78),"",SUMIFS('Entladung des Speichers'!$E$17:$E$1001,'Entladung des Speichers'!$A$17:$A$1001,'Ergebnis (detailliert)'!$A$17:$A$300))</f>
        <v/>
      </c>
      <c r="O78" s="125" t="str">
        <f t="shared" si="3"/>
        <v/>
      </c>
      <c r="P78" s="20" t="str">
        <f>IFERROR(IF(A78="","",N78*'Ergebnis (detailliert)'!J78/'Ergebnis (detailliert)'!I78),0)</f>
        <v/>
      </c>
      <c r="Q78" s="106" t="str">
        <f t="shared" si="4"/>
        <v/>
      </c>
      <c r="R78" s="107" t="str">
        <f t="shared" si="5"/>
        <v/>
      </c>
      <c r="S78" s="108" t="str">
        <f>IF(A78="","",IF(LOOKUP(A78,Stammdaten!$A$17:$A$1001,Stammdaten!$G$17:$G$1001)="Nein",0,IF(ISBLANK('Beladung des Speichers'!A78),"",ROUND(MIN(J78,Q78)*-1,2))))</f>
        <v/>
      </c>
    </row>
    <row r="79" spans="1:19" x14ac:dyDescent="0.2">
      <c r="A79" s="109" t="str">
        <f>IF('Beladung des Speichers'!A79="","",'Beladung des Speichers'!A79)</f>
        <v/>
      </c>
      <c r="B79" s="109" t="str">
        <f>IF('Beladung des Speichers'!B79="","",'Beladung des Speichers'!B79)</f>
        <v/>
      </c>
      <c r="C79" s="163" t="str">
        <f>IF(ISBLANK('Beladung des Speichers'!A79),"",SUMIFS('Beladung des Speichers'!$C$17:$C$300,'Beladung des Speichers'!$A$17:$A$300,A79)-SUMIFS('Entladung des Speichers'!$C$17:$C$300,'Entladung des Speichers'!$A$17:$A$300,A79)+SUMIFS(Füllstände!$B$17:$B$299,Füllstände!$A$17:$A$299,A79)-SUMIFS(Füllstände!$C$17:$C$299,Füllstände!$A$17:$A$299,A79))</f>
        <v/>
      </c>
      <c r="D79" s="164" t="str">
        <f>IF(ISBLANK('Beladung des Speichers'!A79),"",C79*'Beladung des Speichers'!C79/SUMIFS('Beladung des Speichers'!$C$17:$C$300,'Beladung des Speichers'!$A$17:$A$300,A79))</f>
        <v/>
      </c>
      <c r="E79" s="165" t="str">
        <f>IF(ISBLANK('Beladung des Speichers'!A79),"",1/SUMIFS('Beladung des Speichers'!$C$17:$C$300,'Beladung des Speichers'!$A$17:$A$300,A79)*C79*SUMIF($A$17:$A$300,A79,'Beladung des Speichers'!$E$17:$E$300))</f>
        <v/>
      </c>
      <c r="F79" s="166" t="str">
        <f>IF(ISBLANK('Beladung des Speichers'!A79),"",IF(C79=0,"0,00",D79/C79*E79))</f>
        <v/>
      </c>
      <c r="G79" s="167" t="str">
        <f>IF(ISBLANK('Beladung des Speichers'!A79),"",SUMIFS('Beladung des Speichers'!$C$17:$C$300,'Beladung des Speichers'!$A$17:$A$300,A79))</f>
        <v/>
      </c>
      <c r="H79" s="124" t="str">
        <f>IF(ISBLANK('Beladung des Speichers'!A79),"",'Beladung des Speichers'!C79)</f>
        <v/>
      </c>
      <c r="I79" s="168" t="str">
        <f>IF(ISBLANK('Beladung des Speichers'!A79),"",SUMIFS('Beladung des Speichers'!$E$17:$E$1001,'Beladung des Speichers'!$A$17:$A$1001,'Ergebnis (detailliert)'!A79))</f>
        <v/>
      </c>
      <c r="J79" s="125" t="str">
        <f>IF(ISBLANK('Beladung des Speichers'!A79),"",'Beladung des Speichers'!E79)</f>
        <v/>
      </c>
      <c r="K79" s="168" t="str">
        <f>IF(ISBLANK('Beladung des Speichers'!A79),"",SUMIFS('Entladung des Speichers'!$C$17:$C$1001,'Entladung des Speichers'!$A$17:$A$1001,'Ergebnis (detailliert)'!A79))</f>
        <v/>
      </c>
      <c r="L79" s="169" t="str">
        <f t="shared" si="2"/>
        <v/>
      </c>
      <c r="M79" s="169" t="str">
        <f>IF(ISBLANK('Entladung des Speichers'!A79),"",'Entladung des Speichers'!C79)</f>
        <v/>
      </c>
      <c r="N79" s="168" t="str">
        <f>IF(ISBLANK('Beladung des Speichers'!A79),"",SUMIFS('Entladung des Speichers'!$E$17:$E$1001,'Entladung des Speichers'!$A$17:$A$1001,'Ergebnis (detailliert)'!$A$17:$A$300))</f>
        <v/>
      </c>
      <c r="O79" s="125" t="str">
        <f t="shared" si="3"/>
        <v/>
      </c>
      <c r="P79" s="20" t="str">
        <f>IFERROR(IF(A79="","",N79*'Ergebnis (detailliert)'!J79/'Ergebnis (detailliert)'!I79),0)</f>
        <v/>
      </c>
      <c r="Q79" s="106" t="str">
        <f t="shared" si="4"/>
        <v/>
      </c>
      <c r="R79" s="107" t="str">
        <f t="shared" si="5"/>
        <v/>
      </c>
      <c r="S79" s="108" t="str">
        <f>IF(A79="","",IF(LOOKUP(A79,Stammdaten!$A$17:$A$1001,Stammdaten!$G$17:$G$1001)="Nein",0,IF(ISBLANK('Beladung des Speichers'!A79),"",ROUND(MIN(J79,Q79)*-1,2))))</f>
        <v/>
      </c>
    </row>
    <row r="80" spans="1:19" x14ac:dyDescent="0.2">
      <c r="A80" s="109" t="str">
        <f>IF('Beladung des Speichers'!A80="","",'Beladung des Speichers'!A80)</f>
        <v/>
      </c>
      <c r="B80" s="109" t="str">
        <f>IF('Beladung des Speichers'!B80="","",'Beladung des Speichers'!B80)</f>
        <v/>
      </c>
      <c r="C80" s="163" t="str">
        <f>IF(ISBLANK('Beladung des Speichers'!A80),"",SUMIFS('Beladung des Speichers'!$C$17:$C$300,'Beladung des Speichers'!$A$17:$A$300,A80)-SUMIFS('Entladung des Speichers'!$C$17:$C$300,'Entladung des Speichers'!$A$17:$A$300,A80)+SUMIFS(Füllstände!$B$17:$B$299,Füllstände!$A$17:$A$299,A80)-SUMIFS(Füllstände!$C$17:$C$299,Füllstände!$A$17:$A$299,A80))</f>
        <v/>
      </c>
      <c r="D80" s="164" t="str">
        <f>IF(ISBLANK('Beladung des Speichers'!A80),"",C80*'Beladung des Speichers'!C80/SUMIFS('Beladung des Speichers'!$C$17:$C$300,'Beladung des Speichers'!$A$17:$A$300,A80))</f>
        <v/>
      </c>
      <c r="E80" s="165" t="str">
        <f>IF(ISBLANK('Beladung des Speichers'!A80),"",1/SUMIFS('Beladung des Speichers'!$C$17:$C$300,'Beladung des Speichers'!$A$17:$A$300,A80)*C80*SUMIF($A$17:$A$300,A80,'Beladung des Speichers'!$E$17:$E$300))</f>
        <v/>
      </c>
      <c r="F80" s="166" t="str">
        <f>IF(ISBLANK('Beladung des Speichers'!A80),"",IF(C80=0,"0,00",D80/C80*E80))</f>
        <v/>
      </c>
      <c r="G80" s="167" t="str">
        <f>IF(ISBLANK('Beladung des Speichers'!A80),"",SUMIFS('Beladung des Speichers'!$C$17:$C$300,'Beladung des Speichers'!$A$17:$A$300,A80))</f>
        <v/>
      </c>
      <c r="H80" s="124" t="str">
        <f>IF(ISBLANK('Beladung des Speichers'!A80),"",'Beladung des Speichers'!C80)</f>
        <v/>
      </c>
      <c r="I80" s="168" t="str">
        <f>IF(ISBLANK('Beladung des Speichers'!A80),"",SUMIFS('Beladung des Speichers'!$E$17:$E$1001,'Beladung des Speichers'!$A$17:$A$1001,'Ergebnis (detailliert)'!A80))</f>
        <v/>
      </c>
      <c r="J80" s="125" t="str">
        <f>IF(ISBLANK('Beladung des Speichers'!A80),"",'Beladung des Speichers'!E80)</f>
        <v/>
      </c>
      <c r="K80" s="168" t="str">
        <f>IF(ISBLANK('Beladung des Speichers'!A80),"",SUMIFS('Entladung des Speichers'!$C$17:$C$1001,'Entladung des Speichers'!$A$17:$A$1001,'Ergebnis (detailliert)'!A80))</f>
        <v/>
      </c>
      <c r="L80" s="169" t="str">
        <f t="shared" si="2"/>
        <v/>
      </c>
      <c r="M80" s="169" t="str">
        <f>IF(ISBLANK('Entladung des Speichers'!A80),"",'Entladung des Speichers'!C80)</f>
        <v/>
      </c>
      <c r="N80" s="168" t="str">
        <f>IF(ISBLANK('Beladung des Speichers'!A80),"",SUMIFS('Entladung des Speichers'!$E$17:$E$1001,'Entladung des Speichers'!$A$17:$A$1001,'Ergebnis (detailliert)'!$A$17:$A$300))</f>
        <v/>
      </c>
      <c r="O80" s="125" t="str">
        <f t="shared" si="3"/>
        <v/>
      </c>
      <c r="P80" s="20" t="str">
        <f>IFERROR(IF(A80="","",N80*'Ergebnis (detailliert)'!J80/'Ergebnis (detailliert)'!I80),0)</f>
        <v/>
      </c>
      <c r="Q80" s="106" t="str">
        <f t="shared" si="4"/>
        <v/>
      </c>
      <c r="R80" s="107" t="str">
        <f t="shared" si="5"/>
        <v/>
      </c>
      <c r="S80" s="108" t="str">
        <f>IF(A80="","",IF(LOOKUP(A80,Stammdaten!$A$17:$A$1001,Stammdaten!$G$17:$G$1001)="Nein",0,IF(ISBLANK('Beladung des Speichers'!A80),"",ROUND(MIN(J80,Q80)*-1,2))))</f>
        <v/>
      </c>
    </row>
    <row r="81" spans="1:19" x14ac:dyDescent="0.2">
      <c r="A81" s="109" t="str">
        <f>IF('Beladung des Speichers'!A81="","",'Beladung des Speichers'!A81)</f>
        <v/>
      </c>
      <c r="B81" s="109" t="str">
        <f>IF('Beladung des Speichers'!B81="","",'Beladung des Speichers'!B81)</f>
        <v/>
      </c>
      <c r="C81" s="163" t="str">
        <f>IF(ISBLANK('Beladung des Speichers'!A81),"",SUMIFS('Beladung des Speichers'!$C$17:$C$300,'Beladung des Speichers'!$A$17:$A$300,A81)-SUMIFS('Entladung des Speichers'!$C$17:$C$300,'Entladung des Speichers'!$A$17:$A$300,A81)+SUMIFS(Füllstände!$B$17:$B$299,Füllstände!$A$17:$A$299,A81)-SUMIFS(Füllstände!$C$17:$C$299,Füllstände!$A$17:$A$299,A81))</f>
        <v/>
      </c>
      <c r="D81" s="164" t="str">
        <f>IF(ISBLANK('Beladung des Speichers'!A81),"",C81*'Beladung des Speichers'!C81/SUMIFS('Beladung des Speichers'!$C$17:$C$300,'Beladung des Speichers'!$A$17:$A$300,A81))</f>
        <v/>
      </c>
      <c r="E81" s="165" t="str">
        <f>IF(ISBLANK('Beladung des Speichers'!A81),"",1/SUMIFS('Beladung des Speichers'!$C$17:$C$300,'Beladung des Speichers'!$A$17:$A$300,A81)*C81*SUMIF($A$17:$A$300,A81,'Beladung des Speichers'!$E$17:$E$300))</f>
        <v/>
      </c>
      <c r="F81" s="166" t="str">
        <f>IF(ISBLANK('Beladung des Speichers'!A81),"",IF(C81=0,"0,00",D81/C81*E81))</f>
        <v/>
      </c>
      <c r="G81" s="167" t="str">
        <f>IF(ISBLANK('Beladung des Speichers'!A81),"",SUMIFS('Beladung des Speichers'!$C$17:$C$300,'Beladung des Speichers'!$A$17:$A$300,A81))</f>
        <v/>
      </c>
      <c r="H81" s="124" t="str">
        <f>IF(ISBLANK('Beladung des Speichers'!A81),"",'Beladung des Speichers'!C81)</f>
        <v/>
      </c>
      <c r="I81" s="168" t="str">
        <f>IF(ISBLANK('Beladung des Speichers'!A81),"",SUMIFS('Beladung des Speichers'!$E$17:$E$1001,'Beladung des Speichers'!$A$17:$A$1001,'Ergebnis (detailliert)'!A81))</f>
        <v/>
      </c>
      <c r="J81" s="125" t="str">
        <f>IF(ISBLANK('Beladung des Speichers'!A81),"",'Beladung des Speichers'!E81)</f>
        <v/>
      </c>
      <c r="K81" s="168" t="str">
        <f>IF(ISBLANK('Beladung des Speichers'!A81),"",SUMIFS('Entladung des Speichers'!$C$17:$C$1001,'Entladung des Speichers'!$A$17:$A$1001,'Ergebnis (detailliert)'!A81))</f>
        <v/>
      </c>
      <c r="L81" s="169" t="str">
        <f t="shared" si="2"/>
        <v/>
      </c>
      <c r="M81" s="169" t="str">
        <f>IF(ISBLANK('Entladung des Speichers'!A81),"",'Entladung des Speichers'!C81)</f>
        <v/>
      </c>
      <c r="N81" s="168" t="str">
        <f>IF(ISBLANK('Beladung des Speichers'!A81),"",SUMIFS('Entladung des Speichers'!$E$17:$E$1001,'Entladung des Speichers'!$A$17:$A$1001,'Ergebnis (detailliert)'!$A$17:$A$300))</f>
        <v/>
      </c>
      <c r="O81" s="125" t="str">
        <f t="shared" si="3"/>
        <v/>
      </c>
      <c r="P81" s="20" t="str">
        <f>IFERROR(IF(A81="","",N81*'Ergebnis (detailliert)'!J81/'Ergebnis (detailliert)'!I81),0)</f>
        <v/>
      </c>
      <c r="Q81" s="106" t="str">
        <f t="shared" si="4"/>
        <v/>
      </c>
      <c r="R81" s="107" t="str">
        <f t="shared" si="5"/>
        <v/>
      </c>
      <c r="S81" s="108" t="str">
        <f>IF(A81="","",IF(LOOKUP(A81,Stammdaten!$A$17:$A$1001,Stammdaten!$G$17:$G$1001)="Nein",0,IF(ISBLANK('Beladung des Speichers'!A81),"",ROUND(MIN(J81,Q81)*-1,2))))</f>
        <v/>
      </c>
    </row>
    <row r="82" spans="1:19" x14ac:dyDescent="0.2">
      <c r="A82" s="109" t="str">
        <f>IF('Beladung des Speichers'!A82="","",'Beladung des Speichers'!A82)</f>
        <v/>
      </c>
      <c r="B82" s="109" t="str">
        <f>IF('Beladung des Speichers'!B82="","",'Beladung des Speichers'!B82)</f>
        <v/>
      </c>
      <c r="C82" s="163" t="str">
        <f>IF(ISBLANK('Beladung des Speichers'!A82),"",SUMIFS('Beladung des Speichers'!$C$17:$C$300,'Beladung des Speichers'!$A$17:$A$300,A82)-SUMIFS('Entladung des Speichers'!$C$17:$C$300,'Entladung des Speichers'!$A$17:$A$300,A82)+SUMIFS(Füllstände!$B$17:$B$299,Füllstände!$A$17:$A$299,A82)-SUMIFS(Füllstände!$C$17:$C$299,Füllstände!$A$17:$A$299,A82))</f>
        <v/>
      </c>
      <c r="D82" s="164" t="str">
        <f>IF(ISBLANK('Beladung des Speichers'!A82),"",C82*'Beladung des Speichers'!C82/SUMIFS('Beladung des Speichers'!$C$17:$C$300,'Beladung des Speichers'!$A$17:$A$300,A82))</f>
        <v/>
      </c>
      <c r="E82" s="165" t="str">
        <f>IF(ISBLANK('Beladung des Speichers'!A82),"",1/SUMIFS('Beladung des Speichers'!$C$17:$C$300,'Beladung des Speichers'!$A$17:$A$300,A82)*C82*SUMIF($A$17:$A$300,A82,'Beladung des Speichers'!$E$17:$E$300))</f>
        <v/>
      </c>
      <c r="F82" s="166" t="str">
        <f>IF(ISBLANK('Beladung des Speichers'!A82),"",IF(C82=0,"0,00",D82/C82*E82))</f>
        <v/>
      </c>
      <c r="G82" s="167" t="str">
        <f>IF(ISBLANK('Beladung des Speichers'!A82),"",SUMIFS('Beladung des Speichers'!$C$17:$C$300,'Beladung des Speichers'!$A$17:$A$300,A82))</f>
        <v/>
      </c>
      <c r="H82" s="124" t="str">
        <f>IF(ISBLANK('Beladung des Speichers'!A82),"",'Beladung des Speichers'!C82)</f>
        <v/>
      </c>
      <c r="I82" s="168" t="str">
        <f>IF(ISBLANK('Beladung des Speichers'!A82),"",SUMIFS('Beladung des Speichers'!$E$17:$E$1001,'Beladung des Speichers'!$A$17:$A$1001,'Ergebnis (detailliert)'!A82))</f>
        <v/>
      </c>
      <c r="J82" s="125" t="str">
        <f>IF(ISBLANK('Beladung des Speichers'!A82),"",'Beladung des Speichers'!E82)</f>
        <v/>
      </c>
      <c r="K82" s="168" t="str">
        <f>IF(ISBLANK('Beladung des Speichers'!A82),"",SUMIFS('Entladung des Speichers'!$C$17:$C$1001,'Entladung des Speichers'!$A$17:$A$1001,'Ergebnis (detailliert)'!A82))</f>
        <v/>
      </c>
      <c r="L82" s="169" t="str">
        <f t="shared" ref="L82:L145" si="6">IF(A82="","",K82+C82)</f>
        <v/>
      </c>
      <c r="M82" s="169" t="str">
        <f>IF(ISBLANK('Entladung des Speichers'!A82),"",'Entladung des Speichers'!C82)</f>
        <v/>
      </c>
      <c r="N82" s="168" t="str">
        <f>IF(ISBLANK('Beladung des Speichers'!A82),"",SUMIFS('Entladung des Speichers'!$E$17:$E$1001,'Entladung des Speichers'!$A$17:$A$1001,'Ergebnis (detailliert)'!$A$17:$A$300))</f>
        <v/>
      </c>
      <c r="O82" s="125" t="str">
        <f t="shared" ref="O82:O145" si="7">IF(A82="","",N82+E82)</f>
        <v/>
      </c>
      <c r="P82" s="20" t="str">
        <f>IFERROR(IF(A82="","",N82*'Ergebnis (detailliert)'!J82/'Ergebnis (detailliert)'!I82),0)</f>
        <v/>
      </c>
      <c r="Q82" s="106" t="str">
        <f t="shared" ref="Q82:Q145" si="8">IFERROR(IF(A82="","",P82+E82*H82/G82),0)</f>
        <v/>
      </c>
      <c r="R82" s="107" t="str">
        <f t="shared" ref="R82:R145" si="9">H82</f>
        <v/>
      </c>
      <c r="S82" s="108" t="str">
        <f>IF(A82="","",IF(LOOKUP(A82,Stammdaten!$A$17:$A$1001,Stammdaten!$G$17:$G$1001)="Nein",0,IF(ISBLANK('Beladung des Speichers'!A82),"",ROUND(MIN(J82,Q82)*-1,2))))</f>
        <v/>
      </c>
    </row>
    <row r="83" spans="1:19" x14ac:dyDescent="0.2">
      <c r="A83" s="109" t="str">
        <f>IF('Beladung des Speichers'!A83="","",'Beladung des Speichers'!A83)</f>
        <v/>
      </c>
      <c r="B83" s="109" t="str">
        <f>IF('Beladung des Speichers'!B83="","",'Beladung des Speichers'!B83)</f>
        <v/>
      </c>
      <c r="C83" s="163" t="str">
        <f>IF(ISBLANK('Beladung des Speichers'!A83),"",SUMIFS('Beladung des Speichers'!$C$17:$C$300,'Beladung des Speichers'!$A$17:$A$300,A83)-SUMIFS('Entladung des Speichers'!$C$17:$C$300,'Entladung des Speichers'!$A$17:$A$300,A83)+SUMIFS(Füllstände!$B$17:$B$299,Füllstände!$A$17:$A$299,A83)-SUMIFS(Füllstände!$C$17:$C$299,Füllstände!$A$17:$A$299,A83))</f>
        <v/>
      </c>
      <c r="D83" s="164" t="str">
        <f>IF(ISBLANK('Beladung des Speichers'!A83),"",C83*'Beladung des Speichers'!C83/SUMIFS('Beladung des Speichers'!$C$17:$C$300,'Beladung des Speichers'!$A$17:$A$300,A83))</f>
        <v/>
      </c>
      <c r="E83" s="165" t="str">
        <f>IF(ISBLANK('Beladung des Speichers'!A83),"",1/SUMIFS('Beladung des Speichers'!$C$17:$C$300,'Beladung des Speichers'!$A$17:$A$300,A83)*C83*SUMIF($A$17:$A$300,A83,'Beladung des Speichers'!$E$17:$E$300))</f>
        <v/>
      </c>
      <c r="F83" s="166" t="str">
        <f>IF(ISBLANK('Beladung des Speichers'!A83),"",IF(C83=0,"0,00",D83/C83*E83))</f>
        <v/>
      </c>
      <c r="G83" s="167" t="str">
        <f>IF(ISBLANK('Beladung des Speichers'!A83),"",SUMIFS('Beladung des Speichers'!$C$17:$C$300,'Beladung des Speichers'!$A$17:$A$300,A83))</f>
        <v/>
      </c>
      <c r="H83" s="124" t="str">
        <f>IF(ISBLANK('Beladung des Speichers'!A83),"",'Beladung des Speichers'!C83)</f>
        <v/>
      </c>
      <c r="I83" s="168" t="str">
        <f>IF(ISBLANK('Beladung des Speichers'!A83),"",SUMIFS('Beladung des Speichers'!$E$17:$E$1001,'Beladung des Speichers'!$A$17:$A$1001,'Ergebnis (detailliert)'!A83))</f>
        <v/>
      </c>
      <c r="J83" s="125" t="str">
        <f>IF(ISBLANK('Beladung des Speichers'!A83),"",'Beladung des Speichers'!E83)</f>
        <v/>
      </c>
      <c r="K83" s="168" t="str">
        <f>IF(ISBLANK('Beladung des Speichers'!A83),"",SUMIFS('Entladung des Speichers'!$C$17:$C$1001,'Entladung des Speichers'!$A$17:$A$1001,'Ergebnis (detailliert)'!A83))</f>
        <v/>
      </c>
      <c r="L83" s="169" t="str">
        <f t="shared" si="6"/>
        <v/>
      </c>
      <c r="M83" s="169" t="str">
        <f>IF(ISBLANK('Entladung des Speichers'!A83),"",'Entladung des Speichers'!C83)</f>
        <v/>
      </c>
      <c r="N83" s="168" t="str">
        <f>IF(ISBLANK('Beladung des Speichers'!A83),"",SUMIFS('Entladung des Speichers'!$E$17:$E$1001,'Entladung des Speichers'!$A$17:$A$1001,'Ergebnis (detailliert)'!$A$17:$A$300))</f>
        <v/>
      </c>
      <c r="O83" s="125" t="str">
        <f t="shared" si="7"/>
        <v/>
      </c>
      <c r="P83" s="20" t="str">
        <f>IFERROR(IF(A83="","",N83*'Ergebnis (detailliert)'!J83/'Ergebnis (detailliert)'!I83),0)</f>
        <v/>
      </c>
      <c r="Q83" s="106" t="str">
        <f t="shared" si="8"/>
        <v/>
      </c>
      <c r="R83" s="107" t="str">
        <f t="shared" si="9"/>
        <v/>
      </c>
      <c r="S83" s="108" t="str">
        <f>IF(A83="","",IF(LOOKUP(A83,Stammdaten!$A$17:$A$1001,Stammdaten!$G$17:$G$1001)="Nein",0,IF(ISBLANK('Beladung des Speichers'!A83),"",ROUND(MIN(J83,Q83)*-1,2))))</f>
        <v/>
      </c>
    </row>
    <row r="84" spans="1:19" x14ac:dyDescent="0.2">
      <c r="A84" s="109" t="str">
        <f>IF('Beladung des Speichers'!A84="","",'Beladung des Speichers'!A84)</f>
        <v/>
      </c>
      <c r="B84" s="109" t="str">
        <f>IF('Beladung des Speichers'!B84="","",'Beladung des Speichers'!B84)</f>
        <v/>
      </c>
      <c r="C84" s="163" t="str">
        <f>IF(ISBLANK('Beladung des Speichers'!A84),"",SUMIFS('Beladung des Speichers'!$C$17:$C$300,'Beladung des Speichers'!$A$17:$A$300,A84)-SUMIFS('Entladung des Speichers'!$C$17:$C$300,'Entladung des Speichers'!$A$17:$A$300,A84)+SUMIFS(Füllstände!$B$17:$B$299,Füllstände!$A$17:$A$299,A84)-SUMIFS(Füllstände!$C$17:$C$299,Füllstände!$A$17:$A$299,A84))</f>
        <v/>
      </c>
      <c r="D84" s="164" t="str">
        <f>IF(ISBLANK('Beladung des Speichers'!A84),"",C84*'Beladung des Speichers'!C84/SUMIFS('Beladung des Speichers'!$C$17:$C$300,'Beladung des Speichers'!$A$17:$A$300,A84))</f>
        <v/>
      </c>
      <c r="E84" s="165" t="str">
        <f>IF(ISBLANK('Beladung des Speichers'!A84),"",1/SUMIFS('Beladung des Speichers'!$C$17:$C$300,'Beladung des Speichers'!$A$17:$A$300,A84)*C84*SUMIF($A$17:$A$300,A84,'Beladung des Speichers'!$E$17:$E$300))</f>
        <v/>
      </c>
      <c r="F84" s="166" t="str">
        <f>IF(ISBLANK('Beladung des Speichers'!A84),"",IF(C84=0,"0,00",D84/C84*E84))</f>
        <v/>
      </c>
      <c r="G84" s="167" t="str">
        <f>IF(ISBLANK('Beladung des Speichers'!A84),"",SUMIFS('Beladung des Speichers'!$C$17:$C$300,'Beladung des Speichers'!$A$17:$A$300,A84))</f>
        <v/>
      </c>
      <c r="H84" s="124" t="str">
        <f>IF(ISBLANK('Beladung des Speichers'!A84),"",'Beladung des Speichers'!C84)</f>
        <v/>
      </c>
      <c r="I84" s="168" t="str">
        <f>IF(ISBLANK('Beladung des Speichers'!A84),"",SUMIFS('Beladung des Speichers'!$E$17:$E$1001,'Beladung des Speichers'!$A$17:$A$1001,'Ergebnis (detailliert)'!A84))</f>
        <v/>
      </c>
      <c r="J84" s="125" t="str">
        <f>IF(ISBLANK('Beladung des Speichers'!A84),"",'Beladung des Speichers'!E84)</f>
        <v/>
      </c>
      <c r="K84" s="168" t="str">
        <f>IF(ISBLANK('Beladung des Speichers'!A84),"",SUMIFS('Entladung des Speichers'!$C$17:$C$1001,'Entladung des Speichers'!$A$17:$A$1001,'Ergebnis (detailliert)'!A84))</f>
        <v/>
      </c>
      <c r="L84" s="169" t="str">
        <f t="shared" si="6"/>
        <v/>
      </c>
      <c r="M84" s="169" t="str">
        <f>IF(ISBLANK('Entladung des Speichers'!A84),"",'Entladung des Speichers'!C84)</f>
        <v/>
      </c>
      <c r="N84" s="168" t="str">
        <f>IF(ISBLANK('Beladung des Speichers'!A84),"",SUMIFS('Entladung des Speichers'!$E$17:$E$1001,'Entladung des Speichers'!$A$17:$A$1001,'Ergebnis (detailliert)'!$A$17:$A$300))</f>
        <v/>
      </c>
      <c r="O84" s="125" t="str">
        <f t="shared" si="7"/>
        <v/>
      </c>
      <c r="P84" s="20" t="str">
        <f>IFERROR(IF(A84="","",N84*'Ergebnis (detailliert)'!J84/'Ergebnis (detailliert)'!I84),0)</f>
        <v/>
      </c>
      <c r="Q84" s="106" t="str">
        <f t="shared" si="8"/>
        <v/>
      </c>
      <c r="R84" s="107" t="str">
        <f t="shared" si="9"/>
        <v/>
      </c>
      <c r="S84" s="108" t="str">
        <f>IF(A84="","",IF(LOOKUP(A84,Stammdaten!$A$17:$A$1001,Stammdaten!$G$17:$G$1001)="Nein",0,IF(ISBLANK('Beladung des Speichers'!A84),"",ROUND(MIN(J84,Q84)*-1,2))))</f>
        <v/>
      </c>
    </row>
    <row r="85" spans="1:19" x14ac:dyDescent="0.2">
      <c r="A85" s="109" t="str">
        <f>IF('Beladung des Speichers'!A85="","",'Beladung des Speichers'!A85)</f>
        <v/>
      </c>
      <c r="B85" s="109" t="str">
        <f>IF('Beladung des Speichers'!B85="","",'Beladung des Speichers'!B85)</f>
        <v/>
      </c>
      <c r="C85" s="163" t="str">
        <f>IF(ISBLANK('Beladung des Speichers'!A85),"",SUMIFS('Beladung des Speichers'!$C$17:$C$300,'Beladung des Speichers'!$A$17:$A$300,A85)-SUMIFS('Entladung des Speichers'!$C$17:$C$300,'Entladung des Speichers'!$A$17:$A$300,A85)+SUMIFS(Füllstände!$B$17:$B$299,Füllstände!$A$17:$A$299,A85)-SUMIFS(Füllstände!$C$17:$C$299,Füllstände!$A$17:$A$299,A85))</f>
        <v/>
      </c>
      <c r="D85" s="164" t="str">
        <f>IF(ISBLANK('Beladung des Speichers'!A85),"",C85*'Beladung des Speichers'!C85/SUMIFS('Beladung des Speichers'!$C$17:$C$300,'Beladung des Speichers'!$A$17:$A$300,A85))</f>
        <v/>
      </c>
      <c r="E85" s="165" t="str">
        <f>IF(ISBLANK('Beladung des Speichers'!A85),"",1/SUMIFS('Beladung des Speichers'!$C$17:$C$300,'Beladung des Speichers'!$A$17:$A$300,A85)*C85*SUMIF($A$17:$A$300,A85,'Beladung des Speichers'!$E$17:$E$300))</f>
        <v/>
      </c>
      <c r="F85" s="166" t="str">
        <f>IF(ISBLANK('Beladung des Speichers'!A85),"",IF(C85=0,"0,00",D85/C85*E85))</f>
        <v/>
      </c>
      <c r="G85" s="167" t="str">
        <f>IF(ISBLANK('Beladung des Speichers'!A85),"",SUMIFS('Beladung des Speichers'!$C$17:$C$300,'Beladung des Speichers'!$A$17:$A$300,A85))</f>
        <v/>
      </c>
      <c r="H85" s="124" t="str">
        <f>IF(ISBLANK('Beladung des Speichers'!A85),"",'Beladung des Speichers'!C85)</f>
        <v/>
      </c>
      <c r="I85" s="168" t="str">
        <f>IF(ISBLANK('Beladung des Speichers'!A85),"",SUMIFS('Beladung des Speichers'!$E$17:$E$1001,'Beladung des Speichers'!$A$17:$A$1001,'Ergebnis (detailliert)'!A85))</f>
        <v/>
      </c>
      <c r="J85" s="125" t="str">
        <f>IF(ISBLANK('Beladung des Speichers'!A85),"",'Beladung des Speichers'!E85)</f>
        <v/>
      </c>
      <c r="K85" s="168" t="str">
        <f>IF(ISBLANK('Beladung des Speichers'!A85),"",SUMIFS('Entladung des Speichers'!$C$17:$C$1001,'Entladung des Speichers'!$A$17:$A$1001,'Ergebnis (detailliert)'!A85))</f>
        <v/>
      </c>
      <c r="L85" s="169" t="str">
        <f t="shared" si="6"/>
        <v/>
      </c>
      <c r="M85" s="169" t="str">
        <f>IF(ISBLANK('Entladung des Speichers'!A85),"",'Entladung des Speichers'!C85)</f>
        <v/>
      </c>
      <c r="N85" s="168" t="str">
        <f>IF(ISBLANK('Beladung des Speichers'!A85),"",SUMIFS('Entladung des Speichers'!$E$17:$E$1001,'Entladung des Speichers'!$A$17:$A$1001,'Ergebnis (detailliert)'!$A$17:$A$300))</f>
        <v/>
      </c>
      <c r="O85" s="125" t="str">
        <f t="shared" si="7"/>
        <v/>
      </c>
      <c r="P85" s="20" t="str">
        <f>IFERROR(IF(A85="","",N85*'Ergebnis (detailliert)'!J85/'Ergebnis (detailliert)'!I85),0)</f>
        <v/>
      </c>
      <c r="Q85" s="106" t="str">
        <f t="shared" si="8"/>
        <v/>
      </c>
      <c r="R85" s="107" t="str">
        <f t="shared" si="9"/>
        <v/>
      </c>
      <c r="S85" s="108" t="str">
        <f>IF(A85="","",IF(LOOKUP(A85,Stammdaten!$A$17:$A$1001,Stammdaten!$G$17:$G$1001)="Nein",0,IF(ISBLANK('Beladung des Speichers'!A85),"",ROUND(MIN(J85,Q85)*-1,2))))</f>
        <v/>
      </c>
    </row>
    <row r="86" spans="1:19" x14ac:dyDescent="0.2">
      <c r="A86" s="109" t="str">
        <f>IF('Beladung des Speichers'!A86="","",'Beladung des Speichers'!A86)</f>
        <v/>
      </c>
      <c r="B86" s="109" t="str">
        <f>IF('Beladung des Speichers'!B86="","",'Beladung des Speichers'!B86)</f>
        <v/>
      </c>
      <c r="C86" s="163" t="str">
        <f>IF(ISBLANK('Beladung des Speichers'!A86),"",SUMIFS('Beladung des Speichers'!$C$17:$C$300,'Beladung des Speichers'!$A$17:$A$300,A86)-SUMIFS('Entladung des Speichers'!$C$17:$C$300,'Entladung des Speichers'!$A$17:$A$300,A86)+SUMIFS(Füllstände!$B$17:$B$299,Füllstände!$A$17:$A$299,A86)-SUMIFS(Füllstände!$C$17:$C$299,Füllstände!$A$17:$A$299,A86))</f>
        <v/>
      </c>
      <c r="D86" s="164" t="str">
        <f>IF(ISBLANK('Beladung des Speichers'!A86),"",C86*'Beladung des Speichers'!C86/SUMIFS('Beladung des Speichers'!$C$17:$C$300,'Beladung des Speichers'!$A$17:$A$300,A86))</f>
        <v/>
      </c>
      <c r="E86" s="165" t="str">
        <f>IF(ISBLANK('Beladung des Speichers'!A86),"",1/SUMIFS('Beladung des Speichers'!$C$17:$C$300,'Beladung des Speichers'!$A$17:$A$300,A86)*C86*SUMIF($A$17:$A$300,A86,'Beladung des Speichers'!$E$17:$E$300))</f>
        <v/>
      </c>
      <c r="F86" s="166" t="str">
        <f>IF(ISBLANK('Beladung des Speichers'!A86),"",IF(C86=0,"0,00",D86/C86*E86))</f>
        <v/>
      </c>
      <c r="G86" s="167" t="str">
        <f>IF(ISBLANK('Beladung des Speichers'!A86),"",SUMIFS('Beladung des Speichers'!$C$17:$C$300,'Beladung des Speichers'!$A$17:$A$300,A86))</f>
        <v/>
      </c>
      <c r="H86" s="124" t="str">
        <f>IF(ISBLANK('Beladung des Speichers'!A86),"",'Beladung des Speichers'!C86)</f>
        <v/>
      </c>
      <c r="I86" s="168" t="str">
        <f>IF(ISBLANK('Beladung des Speichers'!A86),"",SUMIFS('Beladung des Speichers'!$E$17:$E$1001,'Beladung des Speichers'!$A$17:$A$1001,'Ergebnis (detailliert)'!A86))</f>
        <v/>
      </c>
      <c r="J86" s="125" t="str">
        <f>IF(ISBLANK('Beladung des Speichers'!A86),"",'Beladung des Speichers'!E86)</f>
        <v/>
      </c>
      <c r="K86" s="168" t="str">
        <f>IF(ISBLANK('Beladung des Speichers'!A86),"",SUMIFS('Entladung des Speichers'!$C$17:$C$1001,'Entladung des Speichers'!$A$17:$A$1001,'Ergebnis (detailliert)'!A86))</f>
        <v/>
      </c>
      <c r="L86" s="169" t="str">
        <f t="shared" si="6"/>
        <v/>
      </c>
      <c r="M86" s="169" t="str">
        <f>IF(ISBLANK('Entladung des Speichers'!A86),"",'Entladung des Speichers'!C86)</f>
        <v/>
      </c>
      <c r="N86" s="168" t="str">
        <f>IF(ISBLANK('Beladung des Speichers'!A86),"",SUMIFS('Entladung des Speichers'!$E$17:$E$1001,'Entladung des Speichers'!$A$17:$A$1001,'Ergebnis (detailliert)'!$A$17:$A$300))</f>
        <v/>
      </c>
      <c r="O86" s="125" t="str">
        <f t="shared" si="7"/>
        <v/>
      </c>
      <c r="P86" s="20" t="str">
        <f>IFERROR(IF(A86="","",N86*'Ergebnis (detailliert)'!J86/'Ergebnis (detailliert)'!I86),0)</f>
        <v/>
      </c>
      <c r="Q86" s="106" t="str">
        <f t="shared" si="8"/>
        <v/>
      </c>
      <c r="R86" s="107" t="str">
        <f t="shared" si="9"/>
        <v/>
      </c>
      <c r="S86" s="108" t="str">
        <f>IF(A86="","",IF(LOOKUP(A86,Stammdaten!$A$17:$A$1001,Stammdaten!$G$17:$G$1001)="Nein",0,IF(ISBLANK('Beladung des Speichers'!A86),"",ROUND(MIN(J86,Q86)*-1,2))))</f>
        <v/>
      </c>
    </row>
    <row r="87" spans="1:19" x14ac:dyDescent="0.2">
      <c r="A87" s="109" t="str">
        <f>IF('Beladung des Speichers'!A87="","",'Beladung des Speichers'!A87)</f>
        <v/>
      </c>
      <c r="B87" s="109" t="str">
        <f>IF('Beladung des Speichers'!B87="","",'Beladung des Speichers'!B87)</f>
        <v/>
      </c>
      <c r="C87" s="163" t="str">
        <f>IF(ISBLANK('Beladung des Speichers'!A87),"",SUMIFS('Beladung des Speichers'!$C$17:$C$300,'Beladung des Speichers'!$A$17:$A$300,A87)-SUMIFS('Entladung des Speichers'!$C$17:$C$300,'Entladung des Speichers'!$A$17:$A$300,A87)+SUMIFS(Füllstände!$B$17:$B$299,Füllstände!$A$17:$A$299,A87)-SUMIFS(Füllstände!$C$17:$C$299,Füllstände!$A$17:$A$299,A87))</f>
        <v/>
      </c>
      <c r="D87" s="164" t="str">
        <f>IF(ISBLANK('Beladung des Speichers'!A87),"",C87*'Beladung des Speichers'!C87/SUMIFS('Beladung des Speichers'!$C$17:$C$300,'Beladung des Speichers'!$A$17:$A$300,A87))</f>
        <v/>
      </c>
      <c r="E87" s="165" t="str">
        <f>IF(ISBLANK('Beladung des Speichers'!A87),"",1/SUMIFS('Beladung des Speichers'!$C$17:$C$300,'Beladung des Speichers'!$A$17:$A$300,A87)*C87*SUMIF($A$17:$A$300,A87,'Beladung des Speichers'!$E$17:$E$300))</f>
        <v/>
      </c>
      <c r="F87" s="166" t="str">
        <f>IF(ISBLANK('Beladung des Speichers'!A87),"",IF(C87=0,"0,00",D87/C87*E87))</f>
        <v/>
      </c>
      <c r="G87" s="167" t="str">
        <f>IF(ISBLANK('Beladung des Speichers'!A87),"",SUMIFS('Beladung des Speichers'!$C$17:$C$300,'Beladung des Speichers'!$A$17:$A$300,A87))</f>
        <v/>
      </c>
      <c r="H87" s="124" t="str">
        <f>IF(ISBLANK('Beladung des Speichers'!A87),"",'Beladung des Speichers'!C87)</f>
        <v/>
      </c>
      <c r="I87" s="168" t="str">
        <f>IF(ISBLANK('Beladung des Speichers'!A87),"",SUMIFS('Beladung des Speichers'!$E$17:$E$1001,'Beladung des Speichers'!$A$17:$A$1001,'Ergebnis (detailliert)'!A87))</f>
        <v/>
      </c>
      <c r="J87" s="125" t="str">
        <f>IF(ISBLANK('Beladung des Speichers'!A87),"",'Beladung des Speichers'!E87)</f>
        <v/>
      </c>
      <c r="K87" s="168" t="str">
        <f>IF(ISBLANK('Beladung des Speichers'!A87),"",SUMIFS('Entladung des Speichers'!$C$17:$C$1001,'Entladung des Speichers'!$A$17:$A$1001,'Ergebnis (detailliert)'!A87))</f>
        <v/>
      </c>
      <c r="L87" s="169" t="str">
        <f t="shared" si="6"/>
        <v/>
      </c>
      <c r="M87" s="169" t="str">
        <f>IF(ISBLANK('Entladung des Speichers'!A87),"",'Entladung des Speichers'!C87)</f>
        <v/>
      </c>
      <c r="N87" s="168" t="str">
        <f>IF(ISBLANK('Beladung des Speichers'!A87),"",SUMIFS('Entladung des Speichers'!$E$17:$E$1001,'Entladung des Speichers'!$A$17:$A$1001,'Ergebnis (detailliert)'!$A$17:$A$300))</f>
        <v/>
      </c>
      <c r="O87" s="125" t="str">
        <f t="shared" si="7"/>
        <v/>
      </c>
      <c r="P87" s="20" t="str">
        <f>IFERROR(IF(A87="","",N87*'Ergebnis (detailliert)'!J87/'Ergebnis (detailliert)'!I87),0)</f>
        <v/>
      </c>
      <c r="Q87" s="106" t="str">
        <f t="shared" si="8"/>
        <v/>
      </c>
      <c r="R87" s="107" t="str">
        <f t="shared" si="9"/>
        <v/>
      </c>
      <c r="S87" s="108" t="str">
        <f>IF(A87="","",IF(LOOKUP(A87,Stammdaten!$A$17:$A$1001,Stammdaten!$G$17:$G$1001)="Nein",0,IF(ISBLANK('Beladung des Speichers'!A87),"",ROUND(MIN(J87,Q87)*-1,2))))</f>
        <v/>
      </c>
    </row>
    <row r="88" spans="1:19" x14ac:dyDescent="0.2">
      <c r="A88" s="109" t="str">
        <f>IF('Beladung des Speichers'!A88="","",'Beladung des Speichers'!A88)</f>
        <v/>
      </c>
      <c r="B88" s="109" t="str">
        <f>IF('Beladung des Speichers'!B88="","",'Beladung des Speichers'!B88)</f>
        <v/>
      </c>
      <c r="C88" s="163" t="str">
        <f>IF(ISBLANK('Beladung des Speichers'!A88),"",SUMIFS('Beladung des Speichers'!$C$17:$C$300,'Beladung des Speichers'!$A$17:$A$300,A88)-SUMIFS('Entladung des Speichers'!$C$17:$C$300,'Entladung des Speichers'!$A$17:$A$300,A88)+SUMIFS(Füllstände!$B$17:$B$299,Füllstände!$A$17:$A$299,A88)-SUMIFS(Füllstände!$C$17:$C$299,Füllstände!$A$17:$A$299,A88))</f>
        <v/>
      </c>
      <c r="D88" s="164" t="str">
        <f>IF(ISBLANK('Beladung des Speichers'!A88),"",C88*'Beladung des Speichers'!C88/SUMIFS('Beladung des Speichers'!$C$17:$C$300,'Beladung des Speichers'!$A$17:$A$300,A88))</f>
        <v/>
      </c>
      <c r="E88" s="165" t="str">
        <f>IF(ISBLANK('Beladung des Speichers'!A88),"",1/SUMIFS('Beladung des Speichers'!$C$17:$C$300,'Beladung des Speichers'!$A$17:$A$300,A88)*C88*SUMIF($A$17:$A$300,A88,'Beladung des Speichers'!$E$17:$E$300))</f>
        <v/>
      </c>
      <c r="F88" s="166" t="str">
        <f>IF(ISBLANK('Beladung des Speichers'!A88),"",IF(C88=0,"0,00",D88/C88*E88))</f>
        <v/>
      </c>
      <c r="G88" s="167" t="str">
        <f>IF(ISBLANK('Beladung des Speichers'!A88),"",SUMIFS('Beladung des Speichers'!$C$17:$C$300,'Beladung des Speichers'!$A$17:$A$300,A88))</f>
        <v/>
      </c>
      <c r="H88" s="124" t="str">
        <f>IF(ISBLANK('Beladung des Speichers'!A88),"",'Beladung des Speichers'!C88)</f>
        <v/>
      </c>
      <c r="I88" s="168" t="str">
        <f>IF(ISBLANK('Beladung des Speichers'!A88),"",SUMIFS('Beladung des Speichers'!$E$17:$E$1001,'Beladung des Speichers'!$A$17:$A$1001,'Ergebnis (detailliert)'!A88))</f>
        <v/>
      </c>
      <c r="J88" s="125" t="str">
        <f>IF(ISBLANK('Beladung des Speichers'!A88),"",'Beladung des Speichers'!E88)</f>
        <v/>
      </c>
      <c r="K88" s="168" t="str">
        <f>IF(ISBLANK('Beladung des Speichers'!A88),"",SUMIFS('Entladung des Speichers'!$C$17:$C$1001,'Entladung des Speichers'!$A$17:$A$1001,'Ergebnis (detailliert)'!A88))</f>
        <v/>
      </c>
      <c r="L88" s="169" t="str">
        <f t="shared" si="6"/>
        <v/>
      </c>
      <c r="M88" s="169" t="str">
        <f>IF(ISBLANK('Entladung des Speichers'!A88),"",'Entladung des Speichers'!C88)</f>
        <v/>
      </c>
      <c r="N88" s="168" t="str">
        <f>IF(ISBLANK('Beladung des Speichers'!A88),"",SUMIFS('Entladung des Speichers'!$E$17:$E$1001,'Entladung des Speichers'!$A$17:$A$1001,'Ergebnis (detailliert)'!$A$17:$A$300))</f>
        <v/>
      </c>
      <c r="O88" s="125" t="str">
        <f t="shared" si="7"/>
        <v/>
      </c>
      <c r="P88" s="20" t="str">
        <f>IFERROR(IF(A88="","",N88*'Ergebnis (detailliert)'!J88/'Ergebnis (detailliert)'!I88),0)</f>
        <v/>
      </c>
      <c r="Q88" s="106" t="str">
        <f t="shared" si="8"/>
        <v/>
      </c>
      <c r="R88" s="107" t="str">
        <f t="shared" si="9"/>
        <v/>
      </c>
      <c r="S88" s="108" t="str">
        <f>IF(A88="","",IF(LOOKUP(A88,Stammdaten!$A$17:$A$1001,Stammdaten!$G$17:$G$1001)="Nein",0,IF(ISBLANK('Beladung des Speichers'!A88),"",ROUND(MIN(J88,Q88)*-1,2))))</f>
        <v/>
      </c>
    </row>
    <row r="89" spans="1:19" x14ac:dyDescent="0.2">
      <c r="A89" s="109" t="str">
        <f>IF('Beladung des Speichers'!A89="","",'Beladung des Speichers'!A89)</f>
        <v/>
      </c>
      <c r="B89" s="109" t="str">
        <f>IF('Beladung des Speichers'!B89="","",'Beladung des Speichers'!B89)</f>
        <v/>
      </c>
      <c r="C89" s="163" t="str">
        <f>IF(ISBLANK('Beladung des Speichers'!A89),"",SUMIFS('Beladung des Speichers'!$C$17:$C$300,'Beladung des Speichers'!$A$17:$A$300,A89)-SUMIFS('Entladung des Speichers'!$C$17:$C$300,'Entladung des Speichers'!$A$17:$A$300,A89)+SUMIFS(Füllstände!$B$17:$B$299,Füllstände!$A$17:$A$299,A89)-SUMIFS(Füllstände!$C$17:$C$299,Füllstände!$A$17:$A$299,A89))</f>
        <v/>
      </c>
      <c r="D89" s="164" t="str">
        <f>IF(ISBLANK('Beladung des Speichers'!A89),"",C89*'Beladung des Speichers'!C89/SUMIFS('Beladung des Speichers'!$C$17:$C$300,'Beladung des Speichers'!$A$17:$A$300,A89))</f>
        <v/>
      </c>
      <c r="E89" s="165" t="str">
        <f>IF(ISBLANK('Beladung des Speichers'!A89),"",1/SUMIFS('Beladung des Speichers'!$C$17:$C$300,'Beladung des Speichers'!$A$17:$A$300,A89)*C89*SUMIF($A$17:$A$300,A89,'Beladung des Speichers'!$E$17:$E$300))</f>
        <v/>
      </c>
      <c r="F89" s="166" t="str">
        <f>IF(ISBLANK('Beladung des Speichers'!A89),"",IF(C89=0,"0,00",D89/C89*E89))</f>
        <v/>
      </c>
      <c r="G89" s="167" t="str">
        <f>IF(ISBLANK('Beladung des Speichers'!A89),"",SUMIFS('Beladung des Speichers'!$C$17:$C$300,'Beladung des Speichers'!$A$17:$A$300,A89))</f>
        <v/>
      </c>
      <c r="H89" s="124" t="str">
        <f>IF(ISBLANK('Beladung des Speichers'!A89),"",'Beladung des Speichers'!C89)</f>
        <v/>
      </c>
      <c r="I89" s="168" t="str">
        <f>IF(ISBLANK('Beladung des Speichers'!A89),"",SUMIFS('Beladung des Speichers'!$E$17:$E$1001,'Beladung des Speichers'!$A$17:$A$1001,'Ergebnis (detailliert)'!A89))</f>
        <v/>
      </c>
      <c r="J89" s="125" t="str">
        <f>IF(ISBLANK('Beladung des Speichers'!A89),"",'Beladung des Speichers'!E89)</f>
        <v/>
      </c>
      <c r="K89" s="168" t="str">
        <f>IF(ISBLANK('Beladung des Speichers'!A89),"",SUMIFS('Entladung des Speichers'!$C$17:$C$1001,'Entladung des Speichers'!$A$17:$A$1001,'Ergebnis (detailliert)'!A89))</f>
        <v/>
      </c>
      <c r="L89" s="169" t="str">
        <f t="shared" si="6"/>
        <v/>
      </c>
      <c r="M89" s="169" t="str">
        <f>IF(ISBLANK('Entladung des Speichers'!A89),"",'Entladung des Speichers'!C89)</f>
        <v/>
      </c>
      <c r="N89" s="168" t="str">
        <f>IF(ISBLANK('Beladung des Speichers'!A89),"",SUMIFS('Entladung des Speichers'!$E$17:$E$1001,'Entladung des Speichers'!$A$17:$A$1001,'Ergebnis (detailliert)'!$A$17:$A$300))</f>
        <v/>
      </c>
      <c r="O89" s="125" t="str">
        <f t="shared" si="7"/>
        <v/>
      </c>
      <c r="P89" s="20" t="str">
        <f>IFERROR(IF(A89="","",N89*'Ergebnis (detailliert)'!J89/'Ergebnis (detailliert)'!I89),0)</f>
        <v/>
      </c>
      <c r="Q89" s="106" t="str">
        <f t="shared" si="8"/>
        <v/>
      </c>
      <c r="R89" s="107" t="str">
        <f t="shared" si="9"/>
        <v/>
      </c>
      <c r="S89" s="108" t="str">
        <f>IF(A89="","",IF(LOOKUP(A89,Stammdaten!$A$17:$A$1001,Stammdaten!$G$17:$G$1001)="Nein",0,IF(ISBLANK('Beladung des Speichers'!A89),"",ROUND(MIN(J89,Q89)*-1,2))))</f>
        <v/>
      </c>
    </row>
    <row r="90" spans="1:19" x14ac:dyDescent="0.2">
      <c r="A90" s="109" t="str">
        <f>IF('Beladung des Speichers'!A90="","",'Beladung des Speichers'!A90)</f>
        <v/>
      </c>
      <c r="B90" s="109" t="str">
        <f>IF('Beladung des Speichers'!B90="","",'Beladung des Speichers'!B90)</f>
        <v/>
      </c>
      <c r="C90" s="163" t="str">
        <f>IF(ISBLANK('Beladung des Speichers'!A90),"",SUMIFS('Beladung des Speichers'!$C$17:$C$300,'Beladung des Speichers'!$A$17:$A$300,A90)-SUMIFS('Entladung des Speichers'!$C$17:$C$300,'Entladung des Speichers'!$A$17:$A$300,A90)+SUMIFS(Füllstände!$B$17:$B$299,Füllstände!$A$17:$A$299,A90)-SUMIFS(Füllstände!$C$17:$C$299,Füllstände!$A$17:$A$299,A90))</f>
        <v/>
      </c>
      <c r="D90" s="164" t="str">
        <f>IF(ISBLANK('Beladung des Speichers'!A90),"",C90*'Beladung des Speichers'!C90/SUMIFS('Beladung des Speichers'!$C$17:$C$300,'Beladung des Speichers'!$A$17:$A$300,A90))</f>
        <v/>
      </c>
      <c r="E90" s="165" t="str">
        <f>IF(ISBLANK('Beladung des Speichers'!A90),"",1/SUMIFS('Beladung des Speichers'!$C$17:$C$300,'Beladung des Speichers'!$A$17:$A$300,A90)*C90*SUMIF($A$17:$A$300,A90,'Beladung des Speichers'!$E$17:$E$300))</f>
        <v/>
      </c>
      <c r="F90" s="166" t="str">
        <f>IF(ISBLANK('Beladung des Speichers'!A90),"",IF(C90=0,"0,00",D90/C90*E90))</f>
        <v/>
      </c>
      <c r="G90" s="167" t="str">
        <f>IF(ISBLANK('Beladung des Speichers'!A90),"",SUMIFS('Beladung des Speichers'!$C$17:$C$300,'Beladung des Speichers'!$A$17:$A$300,A90))</f>
        <v/>
      </c>
      <c r="H90" s="124" t="str">
        <f>IF(ISBLANK('Beladung des Speichers'!A90),"",'Beladung des Speichers'!C90)</f>
        <v/>
      </c>
      <c r="I90" s="168" t="str">
        <f>IF(ISBLANK('Beladung des Speichers'!A90),"",SUMIFS('Beladung des Speichers'!$E$17:$E$1001,'Beladung des Speichers'!$A$17:$A$1001,'Ergebnis (detailliert)'!A90))</f>
        <v/>
      </c>
      <c r="J90" s="125" t="str">
        <f>IF(ISBLANK('Beladung des Speichers'!A90),"",'Beladung des Speichers'!E90)</f>
        <v/>
      </c>
      <c r="K90" s="168" t="str">
        <f>IF(ISBLANK('Beladung des Speichers'!A90),"",SUMIFS('Entladung des Speichers'!$C$17:$C$1001,'Entladung des Speichers'!$A$17:$A$1001,'Ergebnis (detailliert)'!A90))</f>
        <v/>
      </c>
      <c r="L90" s="169" t="str">
        <f t="shared" si="6"/>
        <v/>
      </c>
      <c r="M90" s="169" t="str">
        <f>IF(ISBLANK('Entladung des Speichers'!A90),"",'Entladung des Speichers'!C90)</f>
        <v/>
      </c>
      <c r="N90" s="168" t="str">
        <f>IF(ISBLANK('Beladung des Speichers'!A90),"",SUMIFS('Entladung des Speichers'!$E$17:$E$1001,'Entladung des Speichers'!$A$17:$A$1001,'Ergebnis (detailliert)'!$A$17:$A$300))</f>
        <v/>
      </c>
      <c r="O90" s="125" t="str">
        <f t="shared" si="7"/>
        <v/>
      </c>
      <c r="P90" s="20" t="str">
        <f>IFERROR(IF(A90="","",N90*'Ergebnis (detailliert)'!J90/'Ergebnis (detailliert)'!I90),0)</f>
        <v/>
      </c>
      <c r="Q90" s="106" t="str">
        <f t="shared" si="8"/>
        <v/>
      </c>
      <c r="R90" s="107" t="str">
        <f t="shared" si="9"/>
        <v/>
      </c>
      <c r="S90" s="108" t="str">
        <f>IF(A90="","",IF(LOOKUP(A90,Stammdaten!$A$17:$A$1001,Stammdaten!$G$17:$G$1001)="Nein",0,IF(ISBLANK('Beladung des Speichers'!A90),"",ROUND(MIN(J90,Q90)*-1,2))))</f>
        <v/>
      </c>
    </row>
    <row r="91" spans="1:19" x14ac:dyDescent="0.2">
      <c r="A91" s="109" t="str">
        <f>IF('Beladung des Speichers'!A91="","",'Beladung des Speichers'!A91)</f>
        <v/>
      </c>
      <c r="B91" s="109" t="str">
        <f>IF('Beladung des Speichers'!B91="","",'Beladung des Speichers'!B91)</f>
        <v/>
      </c>
      <c r="C91" s="163" t="str">
        <f>IF(ISBLANK('Beladung des Speichers'!A91),"",SUMIFS('Beladung des Speichers'!$C$17:$C$300,'Beladung des Speichers'!$A$17:$A$300,A91)-SUMIFS('Entladung des Speichers'!$C$17:$C$300,'Entladung des Speichers'!$A$17:$A$300,A91)+SUMIFS(Füllstände!$B$17:$B$299,Füllstände!$A$17:$A$299,A91)-SUMIFS(Füllstände!$C$17:$C$299,Füllstände!$A$17:$A$299,A91))</f>
        <v/>
      </c>
      <c r="D91" s="164" t="str">
        <f>IF(ISBLANK('Beladung des Speichers'!A91),"",C91*'Beladung des Speichers'!C91/SUMIFS('Beladung des Speichers'!$C$17:$C$300,'Beladung des Speichers'!$A$17:$A$300,A91))</f>
        <v/>
      </c>
      <c r="E91" s="165" t="str">
        <f>IF(ISBLANK('Beladung des Speichers'!A91),"",1/SUMIFS('Beladung des Speichers'!$C$17:$C$300,'Beladung des Speichers'!$A$17:$A$300,A91)*C91*SUMIF($A$17:$A$300,A91,'Beladung des Speichers'!$E$17:$E$300))</f>
        <v/>
      </c>
      <c r="F91" s="166" t="str">
        <f>IF(ISBLANK('Beladung des Speichers'!A91),"",IF(C91=0,"0,00",D91/C91*E91))</f>
        <v/>
      </c>
      <c r="G91" s="167" t="str">
        <f>IF(ISBLANK('Beladung des Speichers'!A91),"",SUMIFS('Beladung des Speichers'!$C$17:$C$300,'Beladung des Speichers'!$A$17:$A$300,A91))</f>
        <v/>
      </c>
      <c r="H91" s="124" t="str">
        <f>IF(ISBLANK('Beladung des Speichers'!A91),"",'Beladung des Speichers'!C91)</f>
        <v/>
      </c>
      <c r="I91" s="168" t="str">
        <f>IF(ISBLANK('Beladung des Speichers'!A91),"",SUMIFS('Beladung des Speichers'!$E$17:$E$1001,'Beladung des Speichers'!$A$17:$A$1001,'Ergebnis (detailliert)'!A91))</f>
        <v/>
      </c>
      <c r="J91" s="125" t="str">
        <f>IF(ISBLANK('Beladung des Speichers'!A91),"",'Beladung des Speichers'!E91)</f>
        <v/>
      </c>
      <c r="K91" s="168" t="str">
        <f>IF(ISBLANK('Beladung des Speichers'!A91),"",SUMIFS('Entladung des Speichers'!$C$17:$C$1001,'Entladung des Speichers'!$A$17:$A$1001,'Ergebnis (detailliert)'!A91))</f>
        <v/>
      </c>
      <c r="L91" s="169" t="str">
        <f t="shared" si="6"/>
        <v/>
      </c>
      <c r="M91" s="169" t="str">
        <f>IF(ISBLANK('Entladung des Speichers'!A91),"",'Entladung des Speichers'!C91)</f>
        <v/>
      </c>
      <c r="N91" s="168" t="str">
        <f>IF(ISBLANK('Beladung des Speichers'!A91),"",SUMIFS('Entladung des Speichers'!$E$17:$E$1001,'Entladung des Speichers'!$A$17:$A$1001,'Ergebnis (detailliert)'!$A$17:$A$300))</f>
        <v/>
      </c>
      <c r="O91" s="125" t="str">
        <f t="shared" si="7"/>
        <v/>
      </c>
      <c r="P91" s="20" t="str">
        <f>IFERROR(IF(A91="","",N91*'Ergebnis (detailliert)'!J91/'Ergebnis (detailliert)'!I91),0)</f>
        <v/>
      </c>
      <c r="Q91" s="106" t="str">
        <f t="shared" si="8"/>
        <v/>
      </c>
      <c r="R91" s="107" t="str">
        <f t="shared" si="9"/>
        <v/>
      </c>
      <c r="S91" s="108" t="str">
        <f>IF(A91="","",IF(LOOKUP(A91,Stammdaten!$A$17:$A$1001,Stammdaten!$G$17:$G$1001)="Nein",0,IF(ISBLANK('Beladung des Speichers'!A91),"",ROUND(MIN(J91,Q91)*-1,2))))</f>
        <v/>
      </c>
    </row>
    <row r="92" spans="1:19" x14ac:dyDescent="0.2">
      <c r="A92" s="109" t="str">
        <f>IF('Beladung des Speichers'!A92="","",'Beladung des Speichers'!A92)</f>
        <v/>
      </c>
      <c r="B92" s="109" t="str">
        <f>IF('Beladung des Speichers'!B92="","",'Beladung des Speichers'!B92)</f>
        <v/>
      </c>
      <c r="C92" s="163" t="str">
        <f>IF(ISBLANK('Beladung des Speichers'!A92),"",SUMIFS('Beladung des Speichers'!$C$17:$C$300,'Beladung des Speichers'!$A$17:$A$300,A92)-SUMIFS('Entladung des Speichers'!$C$17:$C$300,'Entladung des Speichers'!$A$17:$A$300,A92)+SUMIFS(Füllstände!$B$17:$B$299,Füllstände!$A$17:$A$299,A92)-SUMIFS(Füllstände!$C$17:$C$299,Füllstände!$A$17:$A$299,A92))</f>
        <v/>
      </c>
      <c r="D92" s="164" t="str">
        <f>IF(ISBLANK('Beladung des Speichers'!A92),"",C92*'Beladung des Speichers'!C92/SUMIFS('Beladung des Speichers'!$C$17:$C$300,'Beladung des Speichers'!$A$17:$A$300,A92))</f>
        <v/>
      </c>
      <c r="E92" s="165" t="str">
        <f>IF(ISBLANK('Beladung des Speichers'!A92),"",1/SUMIFS('Beladung des Speichers'!$C$17:$C$300,'Beladung des Speichers'!$A$17:$A$300,A92)*C92*SUMIF($A$17:$A$300,A92,'Beladung des Speichers'!$E$17:$E$300))</f>
        <v/>
      </c>
      <c r="F92" s="166" t="str">
        <f>IF(ISBLANK('Beladung des Speichers'!A92),"",IF(C92=0,"0,00",D92/C92*E92))</f>
        <v/>
      </c>
      <c r="G92" s="167" t="str">
        <f>IF(ISBLANK('Beladung des Speichers'!A92),"",SUMIFS('Beladung des Speichers'!$C$17:$C$300,'Beladung des Speichers'!$A$17:$A$300,A92))</f>
        <v/>
      </c>
      <c r="H92" s="124" t="str">
        <f>IF(ISBLANK('Beladung des Speichers'!A92),"",'Beladung des Speichers'!C92)</f>
        <v/>
      </c>
      <c r="I92" s="168" t="str">
        <f>IF(ISBLANK('Beladung des Speichers'!A92),"",SUMIFS('Beladung des Speichers'!$E$17:$E$1001,'Beladung des Speichers'!$A$17:$A$1001,'Ergebnis (detailliert)'!A92))</f>
        <v/>
      </c>
      <c r="J92" s="125" t="str">
        <f>IF(ISBLANK('Beladung des Speichers'!A92),"",'Beladung des Speichers'!E92)</f>
        <v/>
      </c>
      <c r="K92" s="168" t="str">
        <f>IF(ISBLANK('Beladung des Speichers'!A92),"",SUMIFS('Entladung des Speichers'!$C$17:$C$1001,'Entladung des Speichers'!$A$17:$A$1001,'Ergebnis (detailliert)'!A92))</f>
        <v/>
      </c>
      <c r="L92" s="169" t="str">
        <f t="shared" si="6"/>
        <v/>
      </c>
      <c r="M92" s="169" t="str">
        <f>IF(ISBLANK('Entladung des Speichers'!A92),"",'Entladung des Speichers'!C92)</f>
        <v/>
      </c>
      <c r="N92" s="168" t="str">
        <f>IF(ISBLANK('Beladung des Speichers'!A92),"",SUMIFS('Entladung des Speichers'!$E$17:$E$1001,'Entladung des Speichers'!$A$17:$A$1001,'Ergebnis (detailliert)'!$A$17:$A$300))</f>
        <v/>
      </c>
      <c r="O92" s="125" t="str">
        <f t="shared" si="7"/>
        <v/>
      </c>
      <c r="P92" s="20" t="str">
        <f>IFERROR(IF(A92="","",N92*'Ergebnis (detailliert)'!J92/'Ergebnis (detailliert)'!I92),0)</f>
        <v/>
      </c>
      <c r="Q92" s="106" t="str">
        <f t="shared" si="8"/>
        <v/>
      </c>
      <c r="R92" s="107" t="str">
        <f t="shared" si="9"/>
        <v/>
      </c>
      <c r="S92" s="108" t="str">
        <f>IF(A92="","",IF(LOOKUP(A92,Stammdaten!$A$17:$A$1001,Stammdaten!$G$17:$G$1001)="Nein",0,IF(ISBLANK('Beladung des Speichers'!A92),"",ROUND(MIN(J92,Q92)*-1,2))))</f>
        <v/>
      </c>
    </row>
    <row r="93" spans="1:19" x14ac:dyDescent="0.2">
      <c r="A93" s="109" t="str">
        <f>IF('Beladung des Speichers'!A93="","",'Beladung des Speichers'!A93)</f>
        <v/>
      </c>
      <c r="B93" s="109" t="str">
        <f>IF('Beladung des Speichers'!B93="","",'Beladung des Speichers'!B93)</f>
        <v/>
      </c>
      <c r="C93" s="163" t="str">
        <f>IF(ISBLANK('Beladung des Speichers'!A93),"",SUMIFS('Beladung des Speichers'!$C$17:$C$300,'Beladung des Speichers'!$A$17:$A$300,A93)-SUMIFS('Entladung des Speichers'!$C$17:$C$300,'Entladung des Speichers'!$A$17:$A$300,A93)+SUMIFS(Füllstände!$B$17:$B$299,Füllstände!$A$17:$A$299,A93)-SUMIFS(Füllstände!$C$17:$C$299,Füllstände!$A$17:$A$299,A93))</f>
        <v/>
      </c>
      <c r="D93" s="164" t="str">
        <f>IF(ISBLANK('Beladung des Speichers'!A93),"",C93*'Beladung des Speichers'!C93/SUMIFS('Beladung des Speichers'!$C$17:$C$300,'Beladung des Speichers'!$A$17:$A$300,A93))</f>
        <v/>
      </c>
      <c r="E93" s="165" t="str">
        <f>IF(ISBLANK('Beladung des Speichers'!A93),"",1/SUMIFS('Beladung des Speichers'!$C$17:$C$300,'Beladung des Speichers'!$A$17:$A$300,A93)*C93*SUMIF($A$17:$A$300,A93,'Beladung des Speichers'!$E$17:$E$300))</f>
        <v/>
      </c>
      <c r="F93" s="166" t="str">
        <f>IF(ISBLANK('Beladung des Speichers'!A93),"",IF(C93=0,"0,00",D93/C93*E93))</f>
        <v/>
      </c>
      <c r="G93" s="167" t="str">
        <f>IF(ISBLANK('Beladung des Speichers'!A93),"",SUMIFS('Beladung des Speichers'!$C$17:$C$300,'Beladung des Speichers'!$A$17:$A$300,A93))</f>
        <v/>
      </c>
      <c r="H93" s="124" t="str">
        <f>IF(ISBLANK('Beladung des Speichers'!A93),"",'Beladung des Speichers'!C93)</f>
        <v/>
      </c>
      <c r="I93" s="168" t="str">
        <f>IF(ISBLANK('Beladung des Speichers'!A93),"",SUMIFS('Beladung des Speichers'!$E$17:$E$1001,'Beladung des Speichers'!$A$17:$A$1001,'Ergebnis (detailliert)'!A93))</f>
        <v/>
      </c>
      <c r="J93" s="125" t="str">
        <f>IF(ISBLANK('Beladung des Speichers'!A93),"",'Beladung des Speichers'!E93)</f>
        <v/>
      </c>
      <c r="K93" s="168" t="str">
        <f>IF(ISBLANK('Beladung des Speichers'!A93),"",SUMIFS('Entladung des Speichers'!$C$17:$C$1001,'Entladung des Speichers'!$A$17:$A$1001,'Ergebnis (detailliert)'!A93))</f>
        <v/>
      </c>
      <c r="L93" s="169" t="str">
        <f t="shared" si="6"/>
        <v/>
      </c>
      <c r="M93" s="169" t="str">
        <f>IF(ISBLANK('Entladung des Speichers'!A93),"",'Entladung des Speichers'!C93)</f>
        <v/>
      </c>
      <c r="N93" s="168" t="str">
        <f>IF(ISBLANK('Beladung des Speichers'!A93),"",SUMIFS('Entladung des Speichers'!$E$17:$E$1001,'Entladung des Speichers'!$A$17:$A$1001,'Ergebnis (detailliert)'!$A$17:$A$300))</f>
        <v/>
      </c>
      <c r="O93" s="125" t="str">
        <f t="shared" si="7"/>
        <v/>
      </c>
      <c r="P93" s="20" t="str">
        <f>IFERROR(IF(A93="","",N93*'Ergebnis (detailliert)'!J93/'Ergebnis (detailliert)'!I93),0)</f>
        <v/>
      </c>
      <c r="Q93" s="106" t="str">
        <f t="shared" si="8"/>
        <v/>
      </c>
      <c r="R93" s="107" t="str">
        <f t="shared" si="9"/>
        <v/>
      </c>
      <c r="S93" s="108" t="str">
        <f>IF(A93="","",IF(LOOKUP(A93,Stammdaten!$A$17:$A$1001,Stammdaten!$G$17:$G$1001)="Nein",0,IF(ISBLANK('Beladung des Speichers'!A93),"",ROUND(MIN(J93,Q93)*-1,2))))</f>
        <v/>
      </c>
    </row>
    <row r="94" spans="1:19" x14ac:dyDescent="0.2">
      <c r="A94" s="109" t="str">
        <f>IF('Beladung des Speichers'!A94="","",'Beladung des Speichers'!A94)</f>
        <v/>
      </c>
      <c r="B94" s="109" t="str">
        <f>IF('Beladung des Speichers'!B94="","",'Beladung des Speichers'!B94)</f>
        <v/>
      </c>
      <c r="C94" s="163" t="str">
        <f>IF(ISBLANK('Beladung des Speichers'!A94),"",SUMIFS('Beladung des Speichers'!$C$17:$C$300,'Beladung des Speichers'!$A$17:$A$300,A94)-SUMIFS('Entladung des Speichers'!$C$17:$C$300,'Entladung des Speichers'!$A$17:$A$300,A94)+SUMIFS(Füllstände!$B$17:$B$299,Füllstände!$A$17:$A$299,A94)-SUMIFS(Füllstände!$C$17:$C$299,Füllstände!$A$17:$A$299,A94))</f>
        <v/>
      </c>
      <c r="D94" s="164" t="str">
        <f>IF(ISBLANK('Beladung des Speichers'!A94),"",C94*'Beladung des Speichers'!C94/SUMIFS('Beladung des Speichers'!$C$17:$C$300,'Beladung des Speichers'!$A$17:$A$300,A94))</f>
        <v/>
      </c>
      <c r="E94" s="165" t="str">
        <f>IF(ISBLANK('Beladung des Speichers'!A94),"",1/SUMIFS('Beladung des Speichers'!$C$17:$C$300,'Beladung des Speichers'!$A$17:$A$300,A94)*C94*SUMIF($A$17:$A$300,A94,'Beladung des Speichers'!$E$17:$E$300))</f>
        <v/>
      </c>
      <c r="F94" s="166" t="str">
        <f>IF(ISBLANK('Beladung des Speichers'!A94),"",IF(C94=0,"0,00",D94/C94*E94))</f>
        <v/>
      </c>
      <c r="G94" s="167" t="str">
        <f>IF(ISBLANK('Beladung des Speichers'!A94),"",SUMIFS('Beladung des Speichers'!$C$17:$C$300,'Beladung des Speichers'!$A$17:$A$300,A94))</f>
        <v/>
      </c>
      <c r="H94" s="124" t="str">
        <f>IF(ISBLANK('Beladung des Speichers'!A94),"",'Beladung des Speichers'!C94)</f>
        <v/>
      </c>
      <c r="I94" s="168" t="str">
        <f>IF(ISBLANK('Beladung des Speichers'!A94),"",SUMIFS('Beladung des Speichers'!$E$17:$E$1001,'Beladung des Speichers'!$A$17:$A$1001,'Ergebnis (detailliert)'!A94))</f>
        <v/>
      </c>
      <c r="J94" s="125" t="str">
        <f>IF(ISBLANK('Beladung des Speichers'!A94),"",'Beladung des Speichers'!E94)</f>
        <v/>
      </c>
      <c r="K94" s="168" t="str">
        <f>IF(ISBLANK('Beladung des Speichers'!A94),"",SUMIFS('Entladung des Speichers'!$C$17:$C$1001,'Entladung des Speichers'!$A$17:$A$1001,'Ergebnis (detailliert)'!A94))</f>
        <v/>
      </c>
      <c r="L94" s="169" t="str">
        <f t="shared" si="6"/>
        <v/>
      </c>
      <c r="M94" s="169" t="str">
        <f>IF(ISBLANK('Entladung des Speichers'!A94),"",'Entladung des Speichers'!C94)</f>
        <v/>
      </c>
      <c r="N94" s="168" t="str">
        <f>IF(ISBLANK('Beladung des Speichers'!A94),"",SUMIFS('Entladung des Speichers'!$E$17:$E$1001,'Entladung des Speichers'!$A$17:$A$1001,'Ergebnis (detailliert)'!$A$17:$A$300))</f>
        <v/>
      </c>
      <c r="O94" s="125" t="str">
        <f t="shared" si="7"/>
        <v/>
      </c>
      <c r="P94" s="20" t="str">
        <f>IFERROR(IF(A94="","",N94*'Ergebnis (detailliert)'!J94/'Ergebnis (detailliert)'!I94),0)</f>
        <v/>
      </c>
      <c r="Q94" s="106" t="str">
        <f t="shared" si="8"/>
        <v/>
      </c>
      <c r="R94" s="107" t="str">
        <f t="shared" si="9"/>
        <v/>
      </c>
      <c r="S94" s="108" t="str">
        <f>IF(A94="","",IF(LOOKUP(A94,Stammdaten!$A$17:$A$1001,Stammdaten!$G$17:$G$1001)="Nein",0,IF(ISBLANK('Beladung des Speichers'!A94),"",ROUND(MIN(J94,Q94)*-1,2))))</f>
        <v/>
      </c>
    </row>
    <row r="95" spans="1:19" x14ac:dyDescent="0.2">
      <c r="A95" s="109" t="str">
        <f>IF('Beladung des Speichers'!A95="","",'Beladung des Speichers'!A95)</f>
        <v/>
      </c>
      <c r="B95" s="109" t="str">
        <f>IF('Beladung des Speichers'!B95="","",'Beladung des Speichers'!B95)</f>
        <v/>
      </c>
      <c r="C95" s="163" t="str">
        <f>IF(ISBLANK('Beladung des Speichers'!A95),"",SUMIFS('Beladung des Speichers'!$C$17:$C$300,'Beladung des Speichers'!$A$17:$A$300,A95)-SUMIFS('Entladung des Speichers'!$C$17:$C$300,'Entladung des Speichers'!$A$17:$A$300,A95)+SUMIFS(Füllstände!$B$17:$B$299,Füllstände!$A$17:$A$299,A95)-SUMIFS(Füllstände!$C$17:$C$299,Füllstände!$A$17:$A$299,A95))</f>
        <v/>
      </c>
      <c r="D95" s="164" t="str">
        <f>IF(ISBLANK('Beladung des Speichers'!A95),"",C95*'Beladung des Speichers'!C95/SUMIFS('Beladung des Speichers'!$C$17:$C$300,'Beladung des Speichers'!$A$17:$A$300,A95))</f>
        <v/>
      </c>
      <c r="E95" s="165" t="str">
        <f>IF(ISBLANK('Beladung des Speichers'!A95),"",1/SUMIFS('Beladung des Speichers'!$C$17:$C$300,'Beladung des Speichers'!$A$17:$A$300,A95)*C95*SUMIF($A$17:$A$300,A95,'Beladung des Speichers'!$E$17:$E$300))</f>
        <v/>
      </c>
      <c r="F95" s="166" t="str">
        <f>IF(ISBLANK('Beladung des Speichers'!A95),"",IF(C95=0,"0,00",D95/C95*E95))</f>
        <v/>
      </c>
      <c r="G95" s="167" t="str">
        <f>IF(ISBLANK('Beladung des Speichers'!A95),"",SUMIFS('Beladung des Speichers'!$C$17:$C$300,'Beladung des Speichers'!$A$17:$A$300,A95))</f>
        <v/>
      </c>
      <c r="H95" s="124" t="str">
        <f>IF(ISBLANK('Beladung des Speichers'!A95),"",'Beladung des Speichers'!C95)</f>
        <v/>
      </c>
      <c r="I95" s="168" t="str">
        <f>IF(ISBLANK('Beladung des Speichers'!A95),"",SUMIFS('Beladung des Speichers'!$E$17:$E$1001,'Beladung des Speichers'!$A$17:$A$1001,'Ergebnis (detailliert)'!A95))</f>
        <v/>
      </c>
      <c r="J95" s="125" t="str">
        <f>IF(ISBLANK('Beladung des Speichers'!A95),"",'Beladung des Speichers'!E95)</f>
        <v/>
      </c>
      <c r="K95" s="168" t="str">
        <f>IF(ISBLANK('Beladung des Speichers'!A95),"",SUMIFS('Entladung des Speichers'!$C$17:$C$1001,'Entladung des Speichers'!$A$17:$A$1001,'Ergebnis (detailliert)'!A95))</f>
        <v/>
      </c>
      <c r="L95" s="169" t="str">
        <f t="shared" si="6"/>
        <v/>
      </c>
      <c r="M95" s="169" t="str">
        <f>IF(ISBLANK('Entladung des Speichers'!A95),"",'Entladung des Speichers'!C95)</f>
        <v/>
      </c>
      <c r="N95" s="168" t="str">
        <f>IF(ISBLANK('Beladung des Speichers'!A95),"",SUMIFS('Entladung des Speichers'!$E$17:$E$1001,'Entladung des Speichers'!$A$17:$A$1001,'Ergebnis (detailliert)'!$A$17:$A$300))</f>
        <v/>
      </c>
      <c r="O95" s="125" t="str">
        <f t="shared" si="7"/>
        <v/>
      </c>
      <c r="P95" s="20" t="str">
        <f>IFERROR(IF(A95="","",N95*'Ergebnis (detailliert)'!J95/'Ergebnis (detailliert)'!I95),0)</f>
        <v/>
      </c>
      <c r="Q95" s="106" t="str">
        <f t="shared" si="8"/>
        <v/>
      </c>
      <c r="R95" s="107" t="str">
        <f t="shared" si="9"/>
        <v/>
      </c>
      <c r="S95" s="108" t="str">
        <f>IF(A95="","",IF(LOOKUP(A95,Stammdaten!$A$17:$A$1001,Stammdaten!$G$17:$G$1001)="Nein",0,IF(ISBLANK('Beladung des Speichers'!A95),"",ROUND(MIN(J95,Q95)*-1,2))))</f>
        <v/>
      </c>
    </row>
    <row r="96" spans="1:19" x14ac:dyDescent="0.2">
      <c r="A96" s="109" t="str">
        <f>IF('Beladung des Speichers'!A96="","",'Beladung des Speichers'!A96)</f>
        <v/>
      </c>
      <c r="B96" s="109" t="str">
        <f>IF('Beladung des Speichers'!B96="","",'Beladung des Speichers'!B96)</f>
        <v/>
      </c>
      <c r="C96" s="163" t="str">
        <f>IF(ISBLANK('Beladung des Speichers'!A96),"",SUMIFS('Beladung des Speichers'!$C$17:$C$300,'Beladung des Speichers'!$A$17:$A$300,A96)-SUMIFS('Entladung des Speichers'!$C$17:$C$300,'Entladung des Speichers'!$A$17:$A$300,A96)+SUMIFS(Füllstände!$B$17:$B$299,Füllstände!$A$17:$A$299,A96)-SUMIFS(Füllstände!$C$17:$C$299,Füllstände!$A$17:$A$299,A96))</f>
        <v/>
      </c>
      <c r="D96" s="164" t="str">
        <f>IF(ISBLANK('Beladung des Speichers'!A96),"",C96*'Beladung des Speichers'!C96/SUMIFS('Beladung des Speichers'!$C$17:$C$300,'Beladung des Speichers'!$A$17:$A$300,A96))</f>
        <v/>
      </c>
      <c r="E96" s="165" t="str">
        <f>IF(ISBLANK('Beladung des Speichers'!A96),"",1/SUMIFS('Beladung des Speichers'!$C$17:$C$300,'Beladung des Speichers'!$A$17:$A$300,A96)*C96*SUMIF($A$17:$A$300,A96,'Beladung des Speichers'!$E$17:$E$300))</f>
        <v/>
      </c>
      <c r="F96" s="166" t="str">
        <f>IF(ISBLANK('Beladung des Speichers'!A96),"",IF(C96=0,"0,00",D96/C96*E96))</f>
        <v/>
      </c>
      <c r="G96" s="167" t="str">
        <f>IF(ISBLANK('Beladung des Speichers'!A96),"",SUMIFS('Beladung des Speichers'!$C$17:$C$300,'Beladung des Speichers'!$A$17:$A$300,A96))</f>
        <v/>
      </c>
      <c r="H96" s="124" t="str">
        <f>IF(ISBLANK('Beladung des Speichers'!A96),"",'Beladung des Speichers'!C96)</f>
        <v/>
      </c>
      <c r="I96" s="168" t="str">
        <f>IF(ISBLANK('Beladung des Speichers'!A96),"",SUMIFS('Beladung des Speichers'!$E$17:$E$1001,'Beladung des Speichers'!$A$17:$A$1001,'Ergebnis (detailliert)'!A96))</f>
        <v/>
      </c>
      <c r="J96" s="125" t="str">
        <f>IF(ISBLANK('Beladung des Speichers'!A96),"",'Beladung des Speichers'!E96)</f>
        <v/>
      </c>
      <c r="K96" s="168" t="str">
        <f>IF(ISBLANK('Beladung des Speichers'!A96),"",SUMIFS('Entladung des Speichers'!$C$17:$C$1001,'Entladung des Speichers'!$A$17:$A$1001,'Ergebnis (detailliert)'!A96))</f>
        <v/>
      </c>
      <c r="L96" s="169" t="str">
        <f t="shared" si="6"/>
        <v/>
      </c>
      <c r="M96" s="169" t="str">
        <f>IF(ISBLANK('Entladung des Speichers'!A96),"",'Entladung des Speichers'!C96)</f>
        <v/>
      </c>
      <c r="N96" s="168" t="str">
        <f>IF(ISBLANK('Beladung des Speichers'!A96),"",SUMIFS('Entladung des Speichers'!$E$17:$E$1001,'Entladung des Speichers'!$A$17:$A$1001,'Ergebnis (detailliert)'!$A$17:$A$300))</f>
        <v/>
      </c>
      <c r="O96" s="125" t="str">
        <f t="shared" si="7"/>
        <v/>
      </c>
      <c r="P96" s="20" t="str">
        <f>IFERROR(IF(A96="","",N96*'Ergebnis (detailliert)'!J96/'Ergebnis (detailliert)'!I96),0)</f>
        <v/>
      </c>
      <c r="Q96" s="106" t="str">
        <f t="shared" si="8"/>
        <v/>
      </c>
      <c r="R96" s="107" t="str">
        <f t="shared" si="9"/>
        <v/>
      </c>
      <c r="S96" s="108" t="str">
        <f>IF(A96="","",IF(LOOKUP(A96,Stammdaten!$A$17:$A$1001,Stammdaten!$G$17:$G$1001)="Nein",0,IF(ISBLANK('Beladung des Speichers'!A96),"",ROUND(MIN(J96,Q96)*-1,2))))</f>
        <v/>
      </c>
    </row>
    <row r="97" spans="1:19" x14ac:dyDescent="0.2">
      <c r="A97" s="109" t="str">
        <f>IF('Beladung des Speichers'!A97="","",'Beladung des Speichers'!A97)</f>
        <v/>
      </c>
      <c r="B97" s="109" t="str">
        <f>IF('Beladung des Speichers'!B97="","",'Beladung des Speichers'!B97)</f>
        <v/>
      </c>
      <c r="C97" s="163" t="str">
        <f>IF(ISBLANK('Beladung des Speichers'!A97),"",SUMIFS('Beladung des Speichers'!$C$17:$C$300,'Beladung des Speichers'!$A$17:$A$300,A97)-SUMIFS('Entladung des Speichers'!$C$17:$C$300,'Entladung des Speichers'!$A$17:$A$300,A97)+SUMIFS(Füllstände!$B$17:$B$299,Füllstände!$A$17:$A$299,A97)-SUMIFS(Füllstände!$C$17:$C$299,Füllstände!$A$17:$A$299,A97))</f>
        <v/>
      </c>
      <c r="D97" s="164" t="str">
        <f>IF(ISBLANK('Beladung des Speichers'!A97),"",C97*'Beladung des Speichers'!C97/SUMIFS('Beladung des Speichers'!$C$17:$C$300,'Beladung des Speichers'!$A$17:$A$300,A97))</f>
        <v/>
      </c>
      <c r="E97" s="165" t="str">
        <f>IF(ISBLANK('Beladung des Speichers'!A97),"",1/SUMIFS('Beladung des Speichers'!$C$17:$C$300,'Beladung des Speichers'!$A$17:$A$300,A97)*C97*SUMIF($A$17:$A$300,A97,'Beladung des Speichers'!$E$17:$E$300))</f>
        <v/>
      </c>
      <c r="F97" s="166" t="str">
        <f>IF(ISBLANK('Beladung des Speichers'!A97),"",IF(C97=0,"0,00",D97/C97*E97))</f>
        <v/>
      </c>
      <c r="G97" s="167" t="str">
        <f>IF(ISBLANK('Beladung des Speichers'!A97),"",SUMIFS('Beladung des Speichers'!$C$17:$C$300,'Beladung des Speichers'!$A$17:$A$300,A97))</f>
        <v/>
      </c>
      <c r="H97" s="124" t="str">
        <f>IF(ISBLANK('Beladung des Speichers'!A97),"",'Beladung des Speichers'!C97)</f>
        <v/>
      </c>
      <c r="I97" s="168" t="str">
        <f>IF(ISBLANK('Beladung des Speichers'!A97),"",SUMIFS('Beladung des Speichers'!$E$17:$E$1001,'Beladung des Speichers'!$A$17:$A$1001,'Ergebnis (detailliert)'!A97))</f>
        <v/>
      </c>
      <c r="J97" s="125" t="str">
        <f>IF(ISBLANK('Beladung des Speichers'!A97),"",'Beladung des Speichers'!E97)</f>
        <v/>
      </c>
      <c r="K97" s="168" t="str">
        <f>IF(ISBLANK('Beladung des Speichers'!A97),"",SUMIFS('Entladung des Speichers'!$C$17:$C$1001,'Entladung des Speichers'!$A$17:$A$1001,'Ergebnis (detailliert)'!A97))</f>
        <v/>
      </c>
      <c r="L97" s="169" t="str">
        <f t="shared" si="6"/>
        <v/>
      </c>
      <c r="M97" s="169" t="str">
        <f>IF(ISBLANK('Entladung des Speichers'!A97),"",'Entladung des Speichers'!C97)</f>
        <v/>
      </c>
      <c r="N97" s="168" t="str">
        <f>IF(ISBLANK('Beladung des Speichers'!A97),"",SUMIFS('Entladung des Speichers'!$E$17:$E$1001,'Entladung des Speichers'!$A$17:$A$1001,'Ergebnis (detailliert)'!$A$17:$A$300))</f>
        <v/>
      </c>
      <c r="O97" s="125" t="str">
        <f t="shared" si="7"/>
        <v/>
      </c>
      <c r="P97" s="20" t="str">
        <f>IFERROR(IF(A97="","",N97*'Ergebnis (detailliert)'!J97/'Ergebnis (detailliert)'!I97),0)</f>
        <v/>
      </c>
      <c r="Q97" s="106" t="str">
        <f t="shared" si="8"/>
        <v/>
      </c>
      <c r="R97" s="107" t="str">
        <f t="shared" si="9"/>
        <v/>
      </c>
      <c r="S97" s="108" t="str">
        <f>IF(A97="","",IF(LOOKUP(A97,Stammdaten!$A$17:$A$1001,Stammdaten!$G$17:$G$1001)="Nein",0,IF(ISBLANK('Beladung des Speichers'!A97),"",ROUND(MIN(J97,Q97)*-1,2))))</f>
        <v/>
      </c>
    </row>
    <row r="98" spans="1:19" x14ac:dyDescent="0.2">
      <c r="A98" s="109" t="str">
        <f>IF('Beladung des Speichers'!A98="","",'Beladung des Speichers'!A98)</f>
        <v/>
      </c>
      <c r="B98" s="109" t="str">
        <f>IF('Beladung des Speichers'!B98="","",'Beladung des Speichers'!B98)</f>
        <v/>
      </c>
      <c r="C98" s="163" t="str">
        <f>IF(ISBLANK('Beladung des Speichers'!A98),"",SUMIFS('Beladung des Speichers'!$C$17:$C$300,'Beladung des Speichers'!$A$17:$A$300,A98)-SUMIFS('Entladung des Speichers'!$C$17:$C$300,'Entladung des Speichers'!$A$17:$A$300,A98)+SUMIFS(Füllstände!$B$17:$B$299,Füllstände!$A$17:$A$299,A98)-SUMIFS(Füllstände!$C$17:$C$299,Füllstände!$A$17:$A$299,A98))</f>
        <v/>
      </c>
      <c r="D98" s="164" t="str">
        <f>IF(ISBLANK('Beladung des Speichers'!A98),"",C98*'Beladung des Speichers'!C98/SUMIFS('Beladung des Speichers'!$C$17:$C$300,'Beladung des Speichers'!$A$17:$A$300,A98))</f>
        <v/>
      </c>
      <c r="E98" s="165" t="str">
        <f>IF(ISBLANK('Beladung des Speichers'!A98),"",1/SUMIFS('Beladung des Speichers'!$C$17:$C$300,'Beladung des Speichers'!$A$17:$A$300,A98)*C98*SUMIF($A$17:$A$300,A98,'Beladung des Speichers'!$E$17:$E$300))</f>
        <v/>
      </c>
      <c r="F98" s="166" t="str">
        <f>IF(ISBLANK('Beladung des Speichers'!A98),"",IF(C98=0,"0,00",D98/C98*E98))</f>
        <v/>
      </c>
      <c r="G98" s="167" t="str">
        <f>IF(ISBLANK('Beladung des Speichers'!A98),"",SUMIFS('Beladung des Speichers'!$C$17:$C$300,'Beladung des Speichers'!$A$17:$A$300,A98))</f>
        <v/>
      </c>
      <c r="H98" s="124" t="str">
        <f>IF(ISBLANK('Beladung des Speichers'!A98),"",'Beladung des Speichers'!C98)</f>
        <v/>
      </c>
      <c r="I98" s="168" t="str">
        <f>IF(ISBLANK('Beladung des Speichers'!A98),"",SUMIFS('Beladung des Speichers'!$E$17:$E$1001,'Beladung des Speichers'!$A$17:$A$1001,'Ergebnis (detailliert)'!A98))</f>
        <v/>
      </c>
      <c r="J98" s="125" t="str">
        <f>IF(ISBLANK('Beladung des Speichers'!A98),"",'Beladung des Speichers'!E98)</f>
        <v/>
      </c>
      <c r="K98" s="168" t="str">
        <f>IF(ISBLANK('Beladung des Speichers'!A98),"",SUMIFS('Entladung des Speichers'!$C$17:$C$1001,'Entladung des Speichers'!$A$17:$A$1001,'Ergebnis (detailliert)'!A98))</f>
        <v/>
      </c>
      <c r="L98" s="169" t="str">
        <f t="shared" si="6"/>
        <v/>
      </c>
      <c r="M98" s="169" t="str">
        <f>IF(ISBLANK('Entladung des Speichers'!A98),"",'Entladung des Speichers'!C98)</f>
        <v/>
      </c>
      <c r="N98" s="168" t="str">
        <f>IF(ISBLANK('Beladung des Speichers'!A98),"",SUMIFS('Entladung des Speichers'!$E$17:$E$1001,'Entladung des Speichers'!$A$17:$A$1001,'Ergebnis (detailliert)'!$A$17:$A$300))</f>
        <v/>
      </c>
      <c r="O98" s="125" t="str">
        <f t="shared" si="7"/>
        <v/>
      </c>
      <c r="P98" s="20" t="str">
        <f>IFERROR(IF(A98="","",N98*'Ergebnis (detailliert)'!J98/'Ergebnis (detailliert)'!I98),0)</f>
        <v/>
      </c>
      <c r="Q98" s="106" t="str">
        <f t="shared" si="8"/>
        <v/>
      </c>
      <c r="R98" s="107" t="str">
        <f t="shared" si="9"/>
        <v/>
      </c>
      <c r="S98" s="108" t="str">
        <f>IF(A98="","",IF(LOOKUP(A98,Stammdaten!$A$17:$A$1001,Stammdaten!$G$17:$G$1001)="Nein",0,IF(ISBLANK('Beladung des Speichers'!A98),"",ROUND(MIN(J98,Q98)*-1,2))))</f>
        <v/>
      </c>
    </row>
    <row r="99" spans="1:19" x14ac:dyDescent="0.2">
      <c r="A99" s="109" t="str">
        <f>IF('Beladung des Speichers'!A99="","",'Beladung des Speichers'!A99)</f>
        <v/>
      </c>
      <c r="B99" s="109" t="str">
        <f>IF('Beladung des Speichers'!B99="","",'Beladung des Speichers'!B99)</f>
        <v/>
      </c>
      <c r="C99" s="163" t="str">
        <f>IF(ISBLANK('Beladung des Speichers'!A99),"",SUMIFS('Beladung des Speichers'!$C$17:$C$300,'Beladung des Speichers'!$A$17:$A$300,A99)-SUMIFS('Entladung des Speichers'!$C$17:$C$300,'Entladung des Speichers'!$A$17:$A$300,A99)+SUMIFS(Füllstände!$B$17:$B$299,Füllstände!$A$17:$A$299,A99)-SUMIFS(Füllstände!$C$17:$C$299,Füllstände!$A$17:$A$299,A99))</f>
        <v/>
      </c>
      <c r="D99" s="164" t="str">
        <f>IF(ISBLANK('Beladung des Speichers'!A99),"",C99*'Beladung des Speichers'!C99/SUMIFS('Beladung des Speichers'!$C$17:$C$300,'Beladung des Speichers'!$A$17:$A$300,A99))</f>
        <v/>
      </c>
      <c r="E99" s="165" t="str">
        <f>IF(ISBLANK('Beladung des Speichers'!A99),"",1/SUMIFS('Beladung des Speichers'!$C$17:$C$300,'Beladung des Speichers'!$A$17:$A$300,A99)*C99*SUMIF($A$17:$A$300,A99,'Beladung des Speichers'!$E$17:$E$300))</f>
        <v/>
      </c>
      <c r="F99" s="166" t="str">
        <f>IF(ISBLANK('Beladung des Speichers'!A99),"",IF(C99=0,"0,00",D99/C99*E99))</f>
        <v/>
      </c>
      <c r="G99" s="167" t="str">
        <f>IF(ISBLANK('Beladung des Speichers'!A99),"",SUMIFS('Beladung des Speichers'!$C$17:$C$300,'Beladung des Speichers'!$A$17:$A$300,A99))</f>
        <v/>
      </c>
      <c r="H99" s="124" t="str">
        <f>IF(ISBLANK('Beladung des Speichers'!A99),"",'Beladung des Speichers'!C99)</f>
        <v/>
      </c>
      <c r="I99" s="168" t="str">
        <f>IF(ISBLANK('Beladung des Speichers'!A99),"",SUMIFS('Beladung des Speichers'!$E$17:$E$1001,'Beladung des Speichers'!$A$17:$A$1001,'Ergebnis (detailliert)'!A99))</f>
        <v/>
      </c>
      <c r="J99" s="125" t="str">
        <f>IF(ISBLANK('Beladung des Speichers'!A99),"",'Beladung des Speichers'!E99)</f>
        <v/>
      </c>
      <c r="K99" s="168" t="str">
        <f>IF(ISBLANK('Beladung des Speichers'!A99),"",SUMIFS('Entladung des Speichers'!$C$17:$C$1001,'Entladung des Speichers'!$A$17:$A$1001,'Ergebnis (detailliert)'!A99))</f>
        <v/>
      </c>
      <c r="L99" s="169" t="str">
        <f t="shared" si="6"/>
        <v/>
      </c>
      <c r="M99" s="169" t="str">
        <f>IF(ISBLANK('Entladung des Speichers'!A99),"",'Entladung des Speichers'!C99)</f>
        <v/>
      </c>
      <c r="N99" s="168" t="str">
        <f>IF(ISBLANK('Beladung des Speichers'!A99),"",SUMIFS('Entladung des Speichers'!$E$17:$E$1001,'Entladung des Speichers'!$A$17:$A$1001,'Ergebnis (detailliert)'!$A$17:$A$300))</f>
        <v/>
      </c>
      <c r="O99" s="125" t="str">
        <f t="shared" si="7"/>
        <v/>
      </c>
      <c r="P99" s="20" t="str">
        <f>IFERROR(IF(A99="","",N99*'Ergebnis (detailliert)'!J99/'Ergebnis (detailliert)'!I99),0)</f>
        <v/>
      </c>
      <c r="Q99" s="106" t="str">
        <f t="shared" si="8"/>
        <v/>
      </c>
      <c r="R99" s="107" t="str">
        <f t="shared" si="9"/>
        <v/>
      </c>
      <c r="S99" s="108" t="str">
        <f>IF(A99="","",IF(LOOKUP(A99,Stammdaten!$A$17:$A$1001,Stammdaten!$G$17:$G$1001)="Nein",0,IF(ISBLANK('Beladung des Speichers'!A99),"",ROUND(MIN(J99,Q99)*-1,2))))</f>
        <v/>
      </c>
    </row>
    <row r="100" spans="1:19" x14ac:dyDescent="0.2">
      <c r="A100" s="109" t="str">
        <f>IF('Beladung des Speichers'!A100="","",'Beladung des Speichers'!A100)</f>
        <v/>
      </c>
      <c r="B100" s="109" t="str">
        <f>IF('Beladung des Speichers'!B100="","",'Beladung des Speichers'!B100)</f>
        <v/>
      </c>
      <c r="C100" s="163" t="str">
        <f>IF(ISBLANK('Beladung des Speichers'!A100),"",SUMIFS('Beladung des Speichers'!$C$17:$C$300,'Beladung des Speichers'!$A$17:$A$300,A100)-SUMIFS('Entladung des Speichers'!$C$17:$C$300,'Entladung des Speichers'!$A$17:$A$300,A100)+SUMIFS(Füllstände!$B$17:$B$299,Füllstände!$A$17:$A$299,A100)-SUMIFS(Füllstände!$C$17:$C$299,Füllstände!$A$17:$A$299,A100))</f>
        <v/>
      </c>
      <c r="D100" s="164" t="str">
        <f>IF(ISBLANK('Beladung des Speichers'!A100),"",C100*'Beladung des Speichers'!C100/SUMIFS('Beladung des Speichers'!$C$17:$C$300,'Beladung des Speichers'!$A$17:$A$300,A100))</f>
        <v/>
      </c>
      <c r="E100" s="165" t="str">
        <f>IF(ISBLANK('Beladung des Speichers'!A100),"",1/SUMIFS('Beladung des Speichers'!$C$17:$C$300,'Beladung des Speichers'!$A$17:$A$300,A100)*C100*SUMIF($A$17:$A$300,A100,'Beladung des Speichers'!$E$17:$E$300))</f>
        <v/>
      </c>
      <c r="F100" s="166" t="str">
        <f>IF(ISBLANK('Beladung des Speichers'!A100),"",IF(C100=0,"0,00",D100/C100*E100))</f>
        <v/>
      </c>
      <c r="G100" s="167" t="str">
        <f>IF(ISBLANK('Beladung des Speichers'!A100),"",SUMIFS('Beladung des Speichers'!$C$17:$C$300,'Beladung des Speichers'!$A$17:$A$300,A100))</f>
        <v/>
      </c>
      <c r="H100" s="124" t="str">
        <f>IF(ISBLANK('Beladung des Speichers'!A100),"",'Beladung des Speichers'!C100)</f>
        <v/>
      </c>
      <c r="I100" s="168" t="str">
        <f>IF(ISBLANK('Beladung des Speichers'!A100),"",SUMIFS('Beladung des Speichers'!$E$17:$E$1001,'Beladung des Speichers'!$A$17:$A$1001,'Ergebnis (detailliert)'!A100))</f>
        <v/>
      </c>
      <c r="J100" s="125" t="str">
        <f>IF(ISBLANK('Beladung des Speichers'!A100),"",'Beladung des Speichers'!E100)</f>
        <v/>
      </c>
      <c r="K100" s="168" t="str">
        <f>IF(ISBLANK('Beladung des Speichers'!A100),"",SUMIFS('Entladung des Speichers'!$C$17:$C$1001,'Entladung des Speichers'!$A$17:$A$1001,'Ergebnis (detailliert)'!A100))</f>
        <v/>
      </c>
      <c r="L100" s="169" t="str">
        <f t="shared" si="6"/>
        <v/>
      </c>
      <c r="M100" s="169" t="str">
        <f>IF(ISBLANK('Entladung des Speichers'!A100),"",'Entladung des Speichers'!C100)</f>
        <v/>
      </c>
      <c r="N100" s="168" t="str">
        <f>IF(ISBLANK('Beladung des Speichers'!A100),"",SUMIFS('Entladung des Speichers'!$E$17:$E$1001,'Entladung des Speichers'!$A$17:$A$1001,'Ergebnis (detailliert)'!$A$17:$A$300))</f>
        <v/>
      </c>
      <c r="O100" s="125" t="str">
        <f t="shared" si="7"/>
        <v/>
      </c>
      <c r="P100" s="20" t="str">
        <f>IFERROR(IF(A100="","",N100*'Ergebnis (detailliert)'!J100/'Ergebnis (detailliert)'!I100),0)</f>
        <v/>
      </c>
      <c r="Q100" s="106" t="str">
        <f t="shared" si="8"/>
        <v/>
      </c>
      <c r="R100" s="107" t="str">
        <f t="shared" si="9"/>
        <v/>
      </c>
      <c r="S100" s="108" t="str">
        <f>IF(A100="","",IF(LOOKUP(A100,Stammdaten!$A$17:$A$1001,Stammdaten!$G$17:$G$1001)="Nein",0,IF(ISBLANK('Beladung des Speichers'!A100),"",ROUND(MIN(J100,Q100)*-1,2))))</f>
        <v/>
      </c>
    </row>
    <row r="101" spans="1:19" x14ac:dyDescent="0.2">
      <c r="A101" s="109" t="str">
        <f>IF('Beladung des Speichers'!A101="","",'Beladung des Speichers'!A101)</f>
        <v/>
      </c>
      <c r="B101" s="109" t="str">
        <f>IF('Beladung des Speichers'!B101="","",'Beladung des Speichers'!B101)</f>
        <v/>
      </c>
      <c r="C101" s="163" t="str">
        <f>IF(ISBLANK('Beladung des Speichers'!A101),"",SUMIFS('Beladung des Speichers'!$C$17:$C$300,'Beladung des Speichers'!$A$17:$A$300,A101)-SUMIFS('Entladung des Speichers'!$C$17:$C$300,'Entladung des Speichers'!$A$17:$A$300,A101)+SUMIFS(Füllstände!$B$17:$B$299,Füllstände!$A$17:$A$299,A101)-SUMIFS(Füllstände!$C$17:$C$299,Füllstände!$A$17:$A$299,A101))</f>
        <v/>
      </c>
      <c r="D101" s="164" t="str">
        <f>IF(ISBLANK('Beladung des Speichers'!A101),"",C101*'Beladung des Speichers'!C101/SUMIFS('Beladung des Speichers'!$C$17:$C$300,'Beladung des Speichers'!$A$17:$A$300,A101))</f>
        <v/>
      </c>
      <c r="E101" s="165" t="str">
        <f>IF(ISBLANK('Beladung des Speichers'!A101),"",1/SUMIFS('Beladung des Speichers'!$C$17:$C$300,'Beladung des Speichers'!$A$17:$A$300,A101)*C101*SUMIF($A$17:$A$300,A101,'Beladung des Speichers'!$E$17:$E$300))</f>
        <v/>
      </c>
      <c r="F101" s="166" t="str">
        <f>IF(ISBLANK('Beladung des Speichers'!A101),"",IF(C101=0,"0,00",D101/C101*E101))</f>
        <v/>
      </c>
      <c r="G101" s="167" t="str">
        <f>IF(ISBLANK('Beladung des Speichers'!A101),"",SUMIFS('Beladung des Speichers'!$C$17:$C$300,'Beladung des Speichers'!$A$17:$A$300,A101))</f>
        <v/>
      </c>
      <c r="H101" s="124" t="str">
        <f>IF(ISBLANK('Beladung des Speichers'!A101),"",'Beladung des Speichers'!C101)</f>
        <v/>
      </c>
      <c r="I101" s="168" t="str">
        <f>IF(ISBLANK('Beladung des Speichers'!A101),"",SUMIFS('Beladung des Speichers'!$E$17:$E$1001,'Beladung des Speichers'!$A$17:$A$1001,'Ergebnis (detailliert)'!A101))</f>
        <v/>
      </c>
      <c r="J101" s="125" t="str">
        <f>IF(ISBLANK('Beladung des Speichers'!A101),"",'Beladung des Speichers'!E101)</f>
        <v/>
      </c>
      <c r="K101" s="168" t="str">
        <f>IF(ISBLANK('Beladung des Speichers'!A101),"",SUMIFS('Entladung des Speichers'!$C$17:$C$1001,'Entladung des Speichers'!$A$17:$A$1001,'Ergebnis (detailliert)'!A101))</f>
        <v/>
      </c>
      <c r="L101" s="169" t="str">
        <f t="shared" si="6"/>
        <v/>
      </c>
      <c r="M101" s="169" t="str">
        <f>IF(ISBLANK('Entladung des Speichers'!A101),"",'Entladung des Speichers'!C101)</f>
        <v/>
      </c>
      <c r="N101" s="168" t="str">
        <f>IF(ISBLANK('Beladung des Speichers'!A101),"",SUMIFS('Entladung des Speichers'!$E$17:$E$1001,'Entladung des Speichers'!$A$17:$A$1001,'Ergebnis (detailliert)'!$A$17:$A$300))</f>
        <v/>
      </c>
      <c r="O101" s="125" t="str">
        <f t="shared" si="7"/>
        <v/>
      </c>
      <c r="P101" s="20" t="str">
        <f>IFERROR(IF(A101="","",N101*'Ergebnis (detailliert)'!J101/'Ergebnis (detailliert)'!I101),0)</f>
        <v/>
      </c>
      <c r="Q101" s="106" t="str">
        <f t="shared" si="8"/>
        <v/>
      </c>
      <c r="R101" s="107" t="str">
        <f t="shared" si="9"/>
        <v/>
      </c>
      <c r="S101" s="108" t="str">
        <f>IF(A101="","",IF(LOOKUP(A101,Stammdaten!$A$17:$A$1001,Stammdaten!$G$17:$G$1001)="Nein",0,IF(ISBLANK('Beladung des Speichers'!A101),"",ROUND(MIN(J101,Q101)*-1,2))))</f>
        <v/>
      </c>
    </row>
    <row r="102" spans="1:19" x14ac:dyDescent="0.2">
      <c r="A102" s="109" t="str">
        <f>IF('Beladung des Speichers'!A102="","",'Beladung des Speichers'!A102)</f>
        <v/>
      </c>
      <c r="B102" s="109" t="str">
        <f>IF('Beladung des Speichers'!B102="","",'Beladung des Speichers'!B102)</f>
        <v/>
      </c>
      <c r="C102" s="163" t="str">
        <f>IF(ISBLANK('Beladung des Speichers'!A102),"",SUMIFS('Beladung des Speichers'!$C$17:$C$300,'Beladung des Speichers'!$A$17:$A$300,A102)-SUMIFS('Entladung des Speichers'!$C$17:$C$300,'Entladung des Speichers'!$A$17:$A$300,A102)+SUMIFS(Füllstände!$B$17:$B$299,Füllstände!$A$17:$A$299,A102)-SUMIFS(Füllstände!$C$17:$C$299,Füllstände!$A$17:$A$299,A102))</f>
        <v/>
      </c>
      <c r="D102" s="164" t="str">
        <f>IF(ISBLANK('Beladung des Speichers'!A102),"",C102*'Beladung des Speichers'!C102/SUMIFS('Beladung des Speichers'!$C$17:$C$300,'Beladung des Speichers'!$A$17:$A$300,A102))</f>
        <v/>
      </c>
      <c r="E102" s="165" t="str">
        <f>IF(ISBLANK('Beladung des Speichers'!A102),"",1/SUMIFS('Beladung des Speichers'!$C$17:$C$300,'Beladung des Speichers'!$A$17:$A$300,A102)*C102*SUMIF($A$17:$A$300,A102,'Beladung des Speichers'!$E$17:$E$300))</f>
        <v/>
      </c>
      <c r="F102" s="166" t="str">
        <f>IF(ISBLANK('Beladung des Speichers'!A102),"",IF(C102=0,"0,00",D102/C102*E102))</f>
        <v/>
      </c>
      <c r="G102" s="167" t="str">
        <f>IF(ISBLANK('Beladung des Speichers'!A102),"",SUMIFS('Beladung des Speichers'!$C$17:$C$300,'Beladung des Speichers'!$A$17:$A$300,A102))</f>
        <v/>
      </c>
      <c r="H102" s="124" t="str">
        <f>IF(ISBLANK('Beladung des Speichers'!A102),"",'Beladung des Speichers'!C102)</f>
        <v/>
      </c>
      <c r="I102" s="168" t="str">
        <f>IF(ISBLANK('Beladung des Speichers'!A102),"",SUMIFS('Beladung des Speichers'!$E$17:$E$1001,'Beladung des Speichers'!$A$17:$A$1001,'Ergebnis (detailliert)'!A102))</f>
        <v/>
      </c>
      <c r="J102" s="125" t="str">
        <f>IF(ISBLANK('Beladung des Speichers'!A102),"",'Beladung des Speichers'!E102)</f>
        <v/>
      </c>
      <c r="K102" s="168" t="str">
        <f>IF(ISBLANK('Beladung des Speichers'!A102),"",SUMIFS('Entladung des Speichers'!$C$17:$C$1001,'Entladung des Speichers'!$A$17:$A$1001,'Ergebnis (detailliert)'!A102))</f>
        <v/>
      </c>
      <c r="L102" s="169" t="str">
        <f t="shared" si="6"/>
        <v/>
      </c>
      <c r="M102" s="169" t="str">
        <f>IF(ISBLANK('Entladung des Speichers'!A102),"",'Entladung des Speichers'!C102)</f>
        <v/>
      </c>
      <c r="N102" s="168" t="str">
        <f>IF(ISBLANK('Beladung des Speichers'!A102),"",SUMIFS('Entladung des Speichers'!$E$17:$E$1001,'Entladung des Speichers'!$A$17:$A$1001,'Ergebnis (detailliert)'!$A$17:$A$300))</f>
        <v/>
      </c>
      <c r="O102" s="125" t="str">
        <f t="shared" si="7"/>
        <v/>
      </c>
      <c r="P102" s="20" t="str">
        <f>IFERROR(IF(A102="","",N102*'Ergebnis (detailliert)'!J102/'Ergebnis (detailliert)'!I102),0)</f>
        <v/>
      </c>
      <c r="Q102" s="106" t="str">
        <f t="shared" si="8"/>
        <v/>
      </c>
      <c r="R102" s="107" t="str">
        <f t="shared" si="9"/>
        <v/>
      </c>
      <c r="S102" s="108" t="str">
        <f>IF(A102="","",IF(LOOKUP(A102,Stammdaten!$A$17:$A$1001,Stammdaten!$G$17:$G$1001)="Nein",0,IF(ISBLANK('Beladung des Speichers'!A102),"",ROUND(MIN(J102,Q102)*-1,2))))</f>
        <v/>
      </c>
    </row>
    <row r="103" spans="1:19" x14ac:dyDescent="0.2">
      <c r="A103" s="109" t="str">
        <f>IF('Beladung des Speichers'!A103="","",'Beladung des Speichers'!A103)</f>
        <v/>
      </c>
      <c r="B103" s="109" t="str">
        <f>IF('Beladung des Speichers'!B103="","",'Beladung des Speichers'!B103)</f>
        <v/>
      </c>
      <c r="C103" s="163" t="str">
        <f>IF(ISBLANK('Beladung des Speichers'!A103),"",SUMIFS('Beladung des Speichers'!$C$17:$C$300,'Beladung des Speichers'!$A$17:$A$300,A103)-SUMIFS('Entladung des Speichers'!$C$17:$C$300,'Entladung des Speichers'!$A$17:$A$300,A103)+SUMIFS(Füllstände!$B$17:$B$299,Füllstände!$A$17:$A$299,A103)-SUMIFS(Füllstände!$C$17:$C$299,Füllstände!$A$17:$A$299,A103))</f>
        <v/>
      </c>
      <c r="D103" s="164" t="str">
        <f>IF(ISBLANK('Beladung des Speichers'!A103),"",C103*'Beladung des Speichers'!C103/SUMIFS('Beladung des Speichers'!$C$17:$C$300,'Beladung des Speichers'!$A$17:$A$300,A103))</f>
        <v/>
      </c>
      <c r="E103" s="165" t="str">
        <f>IF(ISBLANK('Beladung des Speichers'!A103),"",1/SUMIFS('Beladung des Speichers'!$C$17:$C$300,'Beladung des Speichers'!$A$17:$A$300,A103)*C103*SUMIF($A$17:$A$300,A103,'Beladung des Speichers'!$E$17:$E$300))</f>
        <v/>
      </c>
      <c r="F103" s="166" t="str">
        <f>IF(ISBLANK('Beladung des Speichers'!A103),"",IF(C103=0,"0,00",D103/C103*E103))</f>
        <v/>
      </c>
      <c r="G103" s="167" t="str">
        <f>IF(ISBLANK('Beladung des Speichers'!A103),"",SUMIFS('Beladung des Speichers'!$C$17:$C$300,'Beladung des Speichers'!$A$17:$A$300,A103))</f>
        <v/>
      </c>
      <c r="H103" s="124" t="str">
        <f>IF(ISBLANK('Beladung des Speichers'!A103),"",'Beladung des Speichers'!C103)</f>
        <v/>
      </c>
      <c r="I103" s="168" t="str">
        <f>IF(ISBLANK('Beladung des Speichers'!A103),"",SUMIFS('Beladung des Speichers'!$E$17:$E$1001,'Beladung des Speichers'!$A$17:$A$1001,'Ergebnis (detailliert)'!A103))</f>
        <v/>
      </c>
      <c r="J103" s="125" t="str">
        <f>IF(ISBLANK('Beladung des Speichers'!A103),"",'Beladung des Speichers'!E103)</f>
        <v/>
      </c>
      <c r="K103" s="168" t="str">
        <f>IF(ISBLANK('Beladung des Speichers'!A103),"",SUMIFS('Entladung des Speichers'!$C$17:$C$1001,'Entladung des Speichers'!$A$17:$A$1001,'Ergebnis (detailliert)'!A103))</f>
        <v/>
      </c>
      <c r="L103" s="169" t="str">
        <f t="shared" si="6"/>
        <v/>
      </c>
      <c r="M103" s="169" t="str">
        <f>IF(ISBLANK('Entladung des Speichers'!A103),"",'Entladung des Speichers'!C103)</f>
        <v/>
      </c>
      <c r="N103" s="168" t="str">
        <f>IF(ISBLANK('Beladung des Speichers'!A103),"",SUMIFS('Entladung des Speichers'!$E$17:$E$1001,'Entladung des Speichers'!$A$17:$A$1001,'Ergebnis (detailliert)'!$A$17:$A$300))</f>
        <v/>
      </c>
      <c r="O103" s="125" t="str">
        <f t="shared" si="7"/>
        <v/>
      </c>
      <c r="P103" s="20" t="str">
        <f>IFERROR(IF(A103="","",N103*'Ergebnis (detailliert)'!J103/'Ergebnis (detailliert)'!I103),0)</f>
        <v/>
      </c>
      <c r="Q103" s="106" t="str">
        <f t="shared" si="8"/>
        <v/>
      </c>
      <c r="R103" s="107" t="str">
        <f t="shared" si="9"/>
        <v/>
      </c>
      <c r="S103" s="108" t="str">
        <f>IF(A103="","",IF(LOOKUP(A103,Stammdaten!$A$17:$A$1001,Stammdaten!$G$17:$G$1001)="Nein",0,IF(ISBLANK('Beladung des Speichers'!A103),"",ROUND(MIN(J103,Q103)*-1,2))))</f>
        <v/>
      </c>
    </row>
    <row r="104" spans="1:19" x14ac:dyDescent="0.2">
      <c r="A104" s="109" t="str">
        <f>IF('Beladung des Speichers'!A104="","",'Beladung des Speichers'!A104)</f>
        <v/>
      </c>
      <c r="B104" s="109" t="str">
        <f>IF('Beladung des Speichers'!B104="","",'Beladung des Speichers'!B104)</f>
        <v/>
      </c>
      <c r="C104" s="163" t="str">
        <f>IF(ISBLANK('Beladung des Speichers'!A104),"",SUMIFS('Beladung des Speichers'!$C$17:$C$300,'Beladung des Speichers'!$A$17:$A$300,A104)-SUMIFS('Entladung des Speichers'!$C$17:$C$300,'Entladung des Speichers'!$A$17:$A$300,A104)+SUMIFS(Füllstände!$B$17:$B$299,Füllstände!$A$17:$A$299,A104)-SUMIFS(Füllstände!$C$17:$C$299,Füllstände!$A$17:$A$299,A104))</f>
        <v/>
      </c>
      <c r="D104" s="164" t="str">
        <f>IF(ISBLANK('Beladung des Speichers'!A104),"",C104*'Beladung des Speichers'!C104/SUMIFS('Beladung des Speichers'!$C$17:$C$300,'Beladung des Speichers'!$A$17:$A$300,A104))</f>
        <v/>
      </c>
      <c r="E104" s="165" t="str">
        <f>IF(ISBLANK('Beladung des Speichers'!A104),"",1/SUMIFS('Beladung des Speichers'!$C$17:$C$300,'Beladung des Speichers'!$A$17:$A$300,A104)*C104*SUMIF($A$17:$A$300,A104,'Beladung des Speichers'!$E$17:$E$300))</f>
        <v/>
      </c>
      <c r="F104" s="166" t="str">
        <f>IF(ISBLANK('Beladung des Speichers'!A104),"",IF(C104=0,"0,00",D104/C104*E104))</f>
        <v/>
      </c>
      <c r="G104" s="167" t="str">
        <f>IF(ISBLANK('Beladung des Speichers'!A104),"",SUMIFS('Beladung des Speichers'!$C$17:$C$300,'Beladung des Speichers'!$A$17:$A$300,A104))</f>
        <v/>
      </c>
      <c r="H104" s="124" t="str">
        <f>IF(ISBLANK('Beladung des Speichers'!A104),"",'Beladung des Speichers'!C104)</f>
        <v/>
      </c>
      <c r="I104" s="168" t="str">
        <f>IF(ISBLANK('Beladung des Speichers'!A104),"",SUMIFS('Beladung des Speichers'!$E$17:$E$1001,'Beladung des Speichers'!$A$17:$A$1001,'Ergebnis (detailliert)'!A104))</f>
        <v/>
      </c>
      <c r="J104" s="125" t="str">
        <f>IF(ISBLANK('Beladung des Speichers'!A104),"",'Beladung des Speichers'!E104)</f>
        <v/>
      </c>
      <c r="K104" s="168" t="str">
        <f>IF(ISBLANK('Beladung des Speichers'!A104),"",SUMIFS('Entladung des Speichers'!$C$17:$C$1001,'Entladung des Speichers'!$A$17:$A$1001,'Ergebnis (detailliert)'!A104))</f>
        <v/>
      </c>
      <c r="L104" s="169" t="str">
        <f t="shared" si="6"/>
        <v/>
      </c>
      <c r="M104" s="169" t="str">
        <f>IF(ISBLANK('Entladung des Speichers'!A104),"",'Entladung des Speichers'!C104)</f>
        <v/>
      </c>
      <c r="N104" s="168" t="str">
        <f>IF(ISBLANK('Beladung des Speichers'!A104),"",SUMIFS('Entladung des Speichers'!$E$17:$E$1001,'Entladung des Speichers'!$A$17:$A$1001,'Ergebnis (detailliert)'!$A$17:$A$300))</f>
        <v/>
      </c>
      <c r="O104" s="125" t="str">
        <f t="shared" si="7"/>
        <v/>
      </c>
      <c r="P104" s="20" t="str">
        <f>IFERROR(IF(A104="","",N104*'Ergebnis (detailliert)'!J104/'Ergebnis (detailliert)'!I104),0)</f>
        <v/>
      </c>
      <c r="Q104" s="106" t="str">
        <f t="shared" si="8"/>
        <v/>
      </c>
      <c r="R104" s="107" t="str">
        <f t="shared" si="9"/>
        <v/>
      </c>
      <c r="S104" s="108" t="str">
        <f>IF(A104="","",IF(LOOKUP(A104,Stammdaten!$A$17:$A$1001,Stammdaten!$G$17:$G$1001)="Nein",0,IF(ISBLANK('Beladung des Speichers'!A104),"",ROUND(MIN(J104,Q104)*-1,2))))</f>
        <v/>
      </c>
    </row>
    <row r="105" spans="1:19" x14ac:dyDescent="0.2">
      <c r="A105" s="109" t="str">
        <f>IF('Beladung des Speichers'!A105="","",'Beladung des Speichers'!A105)</f>
        <v/>
      </c>
      <c r="B105" s="109" t="str">
        <f>IF('Beladung des Speichers'!B105="","",'Beladung des Speichers'!B105)</f>
        <v/>
      </c>
      <c r="C105" s="163" t="str">
        <f>IF(ISBLANK('Beladung des Speichers'!A105),"",SUMIFS('Beladung des Speichers'!$C$17:$C$300,'Beladung des Speichers'!$A$17:$A$300,A105)-SUMIFS('Entladung des Speichers'!$C$17:$C$300,'Entladung des Speichers'!$A$17:$A$300,A105)+SUMIFS(Füllstände!$B$17:$B$299,Füllstände!$A$17:$A$299,A105)-SUMIFS(Füllstände!$C$17:$C$299,Füllstände!$A$17:$A$299,A105))</f>
        <v/>
      </c>
      <c r="D105" s="164" t="str">
        <f>IF(ISBLANK('Beladung des Speichers'!A105),"",C105*'Beladung des Speichers'!C105/SUMIFS('Beladung des Speichers'!$C$17:$C$300,'Beladung des Speichers'!$A$17:$A$300,A105))</f>
        <v/>
      </c>
      <c r="E105" s="165" t="str">
        <f>IF(ISBLANK('Beladung des Speichers'!A105),"",1/SUMIFS('Beladung des Speichers'!$C$17:$C$300,'Beladung des Speichers'!$A$17:$A$300,A105)*C105*SUMIF($A$17:$A$300,A105,'Beladung des Speichers'!$E$17:$E$300))</f>
        <v/>
      </c>
      <c r="F105" s="166" t="str">
        <f>IF(ISBLANK('Beladung des Speichers'!A105),"",IF(C105=0,"0,00",D105/C105*E105))</f>
        <v/>
      </c>
      <c r="G105" s="167" t="str">
        <f>IF(ISBLANK('Beladung des Speichers'!A105),"",SUMIFS('Beladung des Speichers'!$C$17:$C$300,'Beladung des Speichers'!$A$17:$A$300,A105))</f>
        <v/>
      </c>
      <c r="H105" s="124" t="str">
        <f>IF(ISBLANK('Beladung des Speichers'!A105),"",'Beladung des Speichers'!C105)</f>
        <v/>
      </c>
      <c r="I105" s="168" t="str">
        <f>IF(ISBLANK('Beladung des Speichers'!A105),"",SUMIFS('Beladung des Speichers'!$E$17:$E$1001,'Beladung des Speichers'!$A$17:$A$1001,'Ergebnis (detailliert)'!A105))</f>
        <v/>
      </c>
      <c r="J105" s="125" t="str">
        <f>IF(ISBLANK('Beladung des Speichers'!A105),"",'Beladung des Speichers'!E105)</f>
        <v/>
      </c>
      <c r="K105" s="168" t="str">
        <f>IF(ISBLANK('Beladung des Speichers'!A105),"",SUMIFS('Entladung des Speichers'!$C$17:$C$1001,'Entladung des Speichers'!$A$17:$A$1001,'Ergebnis (detailliert)'!A105))</f>
        <v/>
      </c>
      <c r="L105" s="169" t="str">
        <f t="shared" si="6"/>
        <v/>
      </c>
      <c r="M105" s="169" t="str">
        <f>IF(ISBLANK('Entladung des Speichers'!A105),"",'Entladung des Speichers'!C105)</f>
        <v/>
      </c>
      <c r="N105" s="168" t="str">
        <f>IF(ISBLANK('Beladung des Speichers'!A105),"",SUMIFS('Entladung des Speichers'!$E$17:$E$1001,'Entladung des Speichers'!$A$17:$A$1001,'Ergebnis (detailliert)'!$A$17:$A$300))</f>
        <v/>
      </c>
      <c r="O105" s="125" t="str">
        <f t="shared" si="7"/>
        <v/>
      </c>
      <c r="P105" s="20" t="str">
        <f>IFERROR(IF(A105="","",N105*'Ergebnis (detailliert)'!J105/'Ergebnis (detailliert)'!I105),0)</f>
        <v/>
      </c>
      <c r="Q105" s="106" t="str">
        <f t="shared" si="8"/>
        <v/>
      </c>
      <c r="R105" s="107" t="str">
        <f t="shared" si="9"/>
        <v/>
      </c>
      <c r="S105" s="108" t="str">
        <f>IF(A105="","",IF(LOOKUP(A105,Stammdaten!$A$17:$A$1001,Stammdaten!$G$17:$G$1001)="Nein",0,IF(ISBLANK('Beladung des Speichers'!A105),"",ROUND(MIN(J105,Q105)*-1,2))))</f>
        <v/>
      </c>
    </row>
    <row r="106" spans="1:19" x14ac:dyDescent="0.2">
      <c r="A106" s="109" t="str">
        <f>IF('Beladung des Speichers'!A106="","",'Beladung des Speichers'!A106)</f>
        <v/>
      </c>
      <c r="B106" s="109" t="str">
        <f>IF('Beladung des Speichers'!B106="","",'Beladung des Speichers'!B106)</f>
        <v/>
      </c>
      <c r="C106" s="163" t="str">
        <f>IF(ISBLANK('Beladung des Speichers'!A106),"",SUMIFS('Beladung des Speichers'!$C$17:$C$300,'Beladung des Speichers'!$A$17:$A$300,A106)-SUMIFS('Entladung des Speichers'!$C$17:$C$300,'Entladung des Speichers'!$A$17:$A$300,A106)+SUMIFS(Füllstände!$B$17:$B$299,Füllstände!$A$17:$A$299,A106)-SUMIFS(Füllstände!$C$17:$C$299,Füllstände!$A$17:$A$299,A106))</f>
        <v/>
      </c>
      <c r="D106" s="164" t="str">
        <f>IF(ISBLANK('Beladung des Speichers'!A106),"",C106*'Beladung des Speichers'!C106/SUMIFS('Beladung des Speichers'!$C$17:$C$300,'Beladung des Speichers'!$A$17:$A$300,A106))</f>
        <v/>
      </c>
      <c r="E106" s="165" t="str">
        <f>IF(ISBLANK('Beladung des Speichers'!A106),"",1/SUMIFS('Beladung des Speichers'!$C$17:$C$300,'Beladung des Speichers'!$A$17:$A$300,A106)*C106*SUMIF($A$17:$A$300,A106,'Beladung des Speichers'!$E$17:$E$300))</f>
        <v/>
      </c>
      <c r="F106" s="166" t="str">
        <f>IF(ISBLANK('Beladung des Speichers'!A106),"",IF(C106=0,"0,00",D106/C106*E106))</f>
        <v/>
      </c>
      <c r="G106" s="167" t="str">
        <f>IF(ISBLANK('Beladung des Speichers'!A106),"",SUMIFS('Beladung des Speichers'!$C$17:$C$300,'Beladung des Speichers'!$A$17:$A$300,A106))</f>
        <v/>
      </c>
      <c r="H106" s="124" t="str">
        <f>IF(ISBLANK('Beladung des Speichers'!A106),"",'Beladung des Speichers'!C106)</f>
        <v/>
      </c>
      <c r="I106" s="168" t="str">
        <f>IF(ISBLANK('Beladung des Speichers'!A106),"",SUMIFS('Beladung des Speichers'!$E$17:$E$1001,'Beladung des Speichers'!$A$17:$A$1001,'Ergebnis (detailliert)'!A106))</f>
        <v/>
      </c>
      <c r="J106" s="125" t="str">
        <f>IF(ISBLANK('Beladung des Speichers'!A106),"",'Beladung des Speichers'!E106)</f>
        <v/>
      </c>
      <c r="K106" s="168" t="str">
        <f>IF(ISBLANK('Beladung des Speichers'!A106),"",SUMIFS('Entladung des Speichers'!$C$17:$C$1001,'Entladung des Speichers'!$A$17:$A$1001,'Ergebnis (detailliert)'!A106))</f>
        <v/>
      </c>
      <c r="L106" s="169" t="str">
        <f t="shared" si="6"/>
        <v/>
      </c>
      <c r="M106" s="169" t="str">
        <f>IF(ISBLANK('Entladung des Speichers'!A106),"",'Entladung des Speichers'!C106)</f>
        <v/>
      </c>
      <c r="N106" s="168" t="str">
        <f>IF(ISBLANK('Beladung des Speichers'!A106),"",SUMIFS('Entladung des Speichers'!$E$17:$E$1001,'Entladung des Speichers'!$A$17:$A$1001,'Ergebnis (detailliert)'!$A$17:$A$300))</f>
        <v/>
      </c>
      <c r="O106" s="125" t="str">
        <f t="shared" si="7"/>
        <v/>
      </c>
      <c r="P106" s="20" t="str">
        <f>IFERROR(IF(A106="","",N106*'Ergebnis (detailliert)'!J106/'Ergebnis (detailliert)'!I106),0)</f>
        <v/>
      </c>
      <c r="Q106" s="106" t="str">
        <f t="shared" si="8"/>
        <v/>
      </c>
      <c r="R106" s="107" t="str">
        <f t="shared" si="9"/>
        <v/>
      </c>
      <c r="S106" s="108" t="str">
        <f>IF(A106="","",IF(LOOKUP(A106,Stammdaten!$A$17:$A$1001,Stammdaten!$G$17:$G$1001)="Nein",0,IF(ISBLANK('Beladung des Speichers'!A106),"",ROUND(MIN(J106,Q106)*-1,2))))</f>
        <v/>
      </c>
    </row>
    <row r="107" spans="1:19" x14ac:dyDescent="0.2">
      <c r="A107" s="109" t="str">
        <f>IF('Beladung des Speichers'!A107="","",'Beladung des Speichers'!A107)</f>
        <v/>
      </c>
      <c r="B107" s="109" t="str">
        <f>IF('Beladung des Speichers'!B107="","",'Beladung des Speichers'!B107)</f>
        <v/>
      </c>
      <c r="C107" s="163" t="str">
        <f>IF(ISBLANK('Beladung des Speichers'!A107),"",SUMIFS('Beladung des Speichers'!$C$17:$C$300,'Beladung des Speichers'!$A$17:$A$300,A107)-SUMIFS('Entladung des Speichers'!$C$17:$C$300,'Entladung des Speichers'!$A$17:$A$300,A107)+SUMIFS(Füllstände!$B$17:$B$299,Füllstände!$A$17:$A$299,A107)-SUMIFS(Füllstände!$C$17:$C$299,Füllstände!$A$17:$A$299,A107))</f>
        <v/>
      </c>
      <c r="D107" s="164" t="str">
        <f>IF(ISBLANK('Beladung des Speichers'!A107),"",C107*'Beladung des Speichers'!C107/SUMIFS('Beladung des Speichers'!$C$17:$C$300,'Beladung des Speichers'!$A$17:$A$300,A107))</f>
        <v/>
      </c>
      <c r="E107" s="165" t="str">
        <f>IF(ISBLANK('Beladung des Speichers'!A107),"",1/SUMIFS('Beladung des Speichers'!$C$17:$C$300,'Beladung des Speichers'!$A$17:$A$300,A107)*C107*SUMIF($A$17:$A$300,A107,'Beladung des Speichers'!$E$17:$E$300))</f>
        <v/>
      </c>
      <c r="F107" s="166" t="str">
        <f>IF(ISBLANK('Beladung des Speichers'!A107),"",IF(C107=0,"0,00",D107/C107*E107))</f>
        <v/>
      </c>
      <c r="G107" s="167" t="str">
        <f>IF(ISBLANK('Beladung des Speichers'!A107),"",SUMIFS('Beladung des Speichers'!$C$17:$C$300,'Beladung des Speichers'!$A$17:$A$300,A107))</f>
        <v/>
      </c>
      <c r="H107" s="124" t="str">
        <f>IF(ISBLANK('Beladung des Speichers'!A107),"",'Beladung des Speichers'!C107)</f>
        <v/>
      </c>
      <c r="I107" s="168" t="str">
        <f>IF(ISBLANK('Beladung des Speichers'!A107),"",SUMIFS('Beladung des Speichers'!$E$17:$E$1001,'Beladung des Speichers'!$A$17:$A$1001,'Ergebnis (detailliert)'!A107))</f>
        <v/>
      </c>
      <c r="J107" s="125" t="str">
        <f>IF(ISBLANK('Beladung des Speichers'!A107),"",'Beladung des Speichers'!E107)</f>
        <v/>
      </c>
      <c r="K107" s="168" t="str">
        <f>IF(ISBLANK('Beladung des Speichers'!A107),"",SUMIFS('Entladung des Speichers'!$C$17:$C$1001,'Entladung des Speichers'!$A$17:$A$1001,'Ergebnis (detailliert)'!A107))</f>
        <v/>
      </c>
      <c r="L107" s="169" t="str">
        <f t="shared" si="6"/>
        <v/>
      </c>
      <c r="M107" s="169" t="str">
        <f>IF(ISBLANK('Entladung des Speichers'!A107),"",'Entladung des Speichers'!C107)</f>
        <v/>
      </c>
      <c r="N107" s="168" t="str">
        <f>IF(ISBLANK('Beladung des Speichers'!A107),"",SUMIFS('Entladung des Speichers'!$E$17:$E$1001,'Entladung des Speichers'!$A$17:$A$1001,'Ergebnis (detailliert)'!$A$17:$A$300))</f>
        <v/>
      </c>
      <c r="O107" s="125" t="str">
        <f t="shared" si="7"/>
        <v/>
      </c>
      <c r="P107" s="20" t="str">
        <f>IFERROR(IF(A107="","",N107*'Ergebnis (detailliert)'!J107/'Ergebnis (detailliert)'!I107),0)</f>
        <v/>
      </c>
      <c r="Q107" s="106" t="str">
        <f t="shared" si="8"/>
        <v/>
      </c>
      <c r="R107" s="107" t="str">
        <f t="shared" si="9"/>
        <v/>
      </c>
      <c r="S107" s="108" t="str">
        <f>IF(A107="","",IF(LOOKUP(A107,Stammdaten!$A$17:$A$1001,Stammdaten!$G$17:$G$1001)="Nein",0,IF(ISBLANK('Beladung des Speichers'!A107),"",ROUND(MIN(J107,Q107)*-1,2))))</f>
        <v/>
      </c>
    </row>
    <row r="108" spans="1:19" x14ac:dyDescent="0.2">
      <c r="A108" s="109" t="str">
        <f>IF('Beladung des Speichers'!A108="","",'Beladung des Speichers'!A108)</f>
        <v/>
      </c>
      <c r="B108" s="109" t="str">
        <f>IF('Beladung des Speichers'!B108="","",'Beladung des Speichers'!B108)</f>
        <v/>
      </c>
      <c r="C108" s="163" t="str">
        <f>IF(ISBLANK('Beladung des Speichers'!A108),"",SUMIFS('Beladung des Speichers'!$C$17:$C$300,'Beladung des Speichers'!$A$17:$A$300,A108)-SUMIFS('Entladung des Speichers'!$C$17:$C$300,'Entladung des Speichers'!$A$17:$A$300,A108)+SUMIFS(Füllstände!$B$17:$B$299,Füllstände!$A$17:$A$299,A108)-SUMIFS(Füllstände!$C$17:$C$299,Füllstände!$A$17:$A$299,A108))</f>
        <v/>
      </c>
      <c r="D108" s="164" t="str">
        <f>IF(ISBLANK('Beladung des Speichers'!A108),"",C108*'Beladung des Speichers'!C108/SUMIFS('Beladung des Speichers'!$C$17:$C$300,'Beladung des Speichers'!$A$17:$A$300,A108))</f>
        <v/>
      </c>
      <c r="E108" s="165" t="str">
        <f>IF(ISBLANK('Beladung des Speichers'!A108),"",1/SUMIFS('Beladung des Speichers'!$C$17:$C$300,'Beladung des Speichers'!$A$17:$A$300,A108)*C108*SUMIF($A$17:$A$300,A108,'Beladung des Speichers'!$E$17:$E$300))</f>
        <v/>
      </c>
      <c r="F108" s="166" t="str">
        <f>IF(ISBLANK('Beladung des Speichers'!A108),"",IF(C108=0,"0,00",D108/C108*E108))</f>
        <v/>
      </c>
      <c r="G108" s="167" t="str">
        <f>IF(ISBLANK('Beladung des Speichers'!A108),"",SUMIFS('Beladung des Speichers'!$C$17:$C$300,'Beladung des Speichers'!$A$17:$A$300,A108))</f>
        <v/>
      </c>
      <c r="H108" s="124" t="str">
        <f>IF(ISBLANK('Beladung des Speichers'!A108),"",'Beladung des Speichers'!C108)</f>
        <v/>
      </c>
      <c r="I108" s="168" t="str">
        <f>IF(ISBLANK('Beladung des Speichers'!A108),"",SUMIFS('Beladung des Speichers'!$E$17:$E$1001,'Beladung des Speichers'!$A$17:$A$1001,'Ergebnis (detailliert)'!A108))</f>
        <v/>
      </c>
      <c r="J108" s="125" t="str">
        <f>IF(ISBLANK('Beladung des Speichers'!A108),"",'Beladung des Speichers'!E108)</f>
        <v/>
      </c>
      <c r="K108" s="168" t="str">
        <f>IF(ISBLANK('Beladung des Speichers'!A108),"",SUMIFS('Entladung des Speichers'!$C$17:$C$1001,'Entladung des Speichers'!$A$17:$A$1001,'Ergebnis (detailliert)'!A108))</f>
        <v/>
      </c>
      <c r="L108" s="169" t="str">
        <f t="shared" si="6"/>
        <v/>
      </c>
      <c r="M108" s="169" t="str">
        <f>IF(ISBLANK('Entladung des Speichers'!A108),"",'Entladung des Speichers'!C108)</f>
        <v/>
      </c>
      <c r="N108" s="168" t="str">
        <f>IF(ISBLANK('Beladung des Speichers'!A108),"",SUMIFS('Entladung des Speichers'!$E$17:$E$1001,'Entladung des Speichers'!$A$17:$A$1001,'Ergebnis (detailliert)'!$A$17:$A$300))</f>
        <v/>
      </c>
      <c r="O108" s="125" t="str">
        <f t="shared" si="7"/>
        <v/>
      </c>
      <c r="P108" s="20" t="str">
        <f>IFERROR(IF(A108="","",N108*'Ergebnis (detailliert)'!J108/'Ergebnis (detailliert)'!I108),0)</f>
        <v/>
      </c>
      <c r="Q108" s="106" t="str">
        <f t="shared" si="8"/>
        <v/>
      </c>
      <c r="R108" s="107" t="str">
        <f t="shared" si="9"/>
        <v/>
      </c>
      <c r="S108" s="108" t="str">
        <f>IF(A108="","",IF(LOOKUP(A108,Stammdaten!$A$17:$A$1001,Stammdaten!$G$17:$G$1001)="Nein",0,IF(ISBLANK('Beladung des Speichers'!A108),"",ROUND(MIN(J108,Q108)*-1,2))))</f>
        <v/>
      </c>
    </row>
    <row r="109" spans="1:19" x14ac:dyDescent="0.2">
      <c r="A109" s="109" t="str">
        <f>IF('Beladung des Speichers'!A109="","",'Beladung des Speichers'!A109)</f>
        <v/>
      </c>
      <c r="B109" s="109" t="str">
        <f>IF('Beladung des Speichers'!B109="","",'Beladung des Speichers'!B109)</f>
        <v/>
      </c>
      <c r="C109" s="163" t="str">
        <f>IF(ISBLANK('Beladung des Speichers'!A109),"",SUMIFS('Beladung des Speichers'!$C$17:$C$300,'Beladung des Speichers'!$A$17:$A$300,A109)-SUMIFS('Entladung des Speichers'!$C$17:$C$300,'Entladung des Speichers'!$A$17:$A$300,A109)+SUMIFS(Füllstände!$B$17:$B$299,Füllstände!$A$17:$A$299,A109)-SUMIFS(Füllstände!$C$17:$C$299,Füllstände!$A$17:$A$299,A109))</f>
        <v/>
      </c>
      <c r="D109" s="164" t="str">
        <f>IF(ISBLANK('Beladung des Speichers'!A109),"",C109*'Beladung des Speichers'!C109/SUMIFS('Beladung des Speichers'!$C$17:$C$300,'Beladung des Speichers'!$A$17:$A$300,A109))</f>
        <v/>
      </c>
      <c r="E109" s="165" t="str">
        <f>IF(ISBLANK('Beladung des Speichers'!A109),"",1/SUMIFS('Beladung des Speichers'!$C$17:$C$300,'Beladung des Speichers'!$A$17:$A$300,A109)*C109*SUMIF($A$17:$A$300,A109,'Beladung des Speichers'!$E$17:$E$300))</f>
        <v/>
      </c>
      <c r="F109" s="166" t="str">
        <f>IF(ISBLANK('Beladung des Speichers'!A109),"",IF(C109=0,"0,00",D109/C109*E109))</f>
        <v/>
      </c>
      <c r="G109" s="167" t="str">
        <f>IF(ISBLANK('Beladung des Speichers'!A109),"",SUMIFS('Beladung des Speichers'!$C$17:$C$300,'Beladung des Speichers'!$A$17:$A$300,A109))</f>
        <v/>
      </c>
      <c r="H109" s="124" t="str">
        <f>IF(ISBLANK('Beladung des Speichers'!A109),"",'Beladung des Speichers'!C109)</f>
        <v/>
      </c>
      <c r="I109" s="168" t="str">
        <f>IF(ISBLANK('Beladung des Speichers'!A109),"",SUMIFS('Beladung des Speichers'!$E$17:$E$1001,'Beladung des Speichers'!$A$17:$A$1001,'Ergebnis (detailliert)'!A109))</f>
        <v/>
      </c>
      <c r="J109" s="125" t="str">
        <f>IF(ISBLANK('Beladung des Speichers'!A109),"",'Beladung des Speichers'!E109)</f>
        <v/>
      </c>
      <c r="K109" s="168" t="str">
        <f>IF(ISBLANK('Beladung des Speichers'!A109),"",SUMIFS('Entladung des Speichers'!$C$17:$C$1001,'Entladung des Speichers'!$A$17:$A$1001,'Ergebnis (detailliert)'!A109))</f>
        <v/>
      </c>
      <c r="L109" s="169" t="str">
        <f t="shared" si="6"/>
        <v/>
      </c>
      <c r="M109" s="169" t="str">
        <f>IF(ISBLANK('Entladung des Speichers'!A109),"",'Entladung des Speichers'!C109)</f>
        <v/>
      </c>
      <c r="N109" s="168" t="str">
        <f>IF(ISBLANK('Beladung des Speichers'!A109),"",SUMIFS('Entladung des Speichers'!$E$17:$E$1001,'Entladung des Speichers'!$A$17:$A$1001,'Ergebnis (detailliert)'!$A$17:$A$300))</f>
        <v/>
      </c>
      <c r="O109" s="125" t="str">
        <f t="shared" si="7"/>
        <v/>
      </c>
      <c r="P109" s="20" t="str">
        <f>IFERROR(IF(A109="","",N109*'Ergebnis (detailliert)'!J109/'Ergebnis (detailliert)'!I109),0)</f>
        <v/>
      </c>
      <c r="Q109" s="106" t="str">
        <f t="shared" si="8"/>
        <v/>
      </c>
      <c r="R109" s="107" t="str">
        <f t="shared" si="9"/>
        <v/>
      </c>
      <c r="S109" s="108" t="str">
        <f>IF(A109="","",IF(LOOKUP(A109,Stammdaten!$A$17:$A$1001,Stammdaten!$G$17:$G$1001)="Nein",0,IF(ISBLANK('Beladung des Speichers'!A109),"",ROUND(MIN(J109,Q109)*-1,2))))</f>
        <v/>
      </c>
    </row>
    <row r="110" spans="1:19" x14ac:dyDescent="0.2">
      <c r="A110" s="109" t="str">
        <f>IF('Beladung des Speichers'!A110="","",'Beladung des Speichers'!A110)</f>
        <v/>
      </c>
      <c r="B110" s="109" t="str">
        <f>IF('Beladung des Speichers'!B110="","",'Beladung des Speichers'!B110)</f>
        <v/>
      </c>
      <c r="C110" s="163" t="str">
        <f>IF(ISBLANK('Beladung des Speichers'!A110),"",SUMIFS('Beladung des Speichers'!$C$17:$C$300,'Beladung des Speichers'!$A$17:$A$300,A110)-SUMIFS('Entladung des Speichers'!$C$17:$C$300,'Entladung des Speichers'!$A$17:$A$300,A110)+SUMIFS(Füllstände!$B$17:$B$299,Füllstände!$A$17:$A$299,A110)-SUMIFS(Füllstände!$C$17:$C$299,Füllstände!$A$17:$A$299,A110))</f>
        <v/>
      </c>
      <c r="D110" s="164" t="str">
        <f>IF(ISBLANK('Beladung des Speichers'!A110),"",C110*'Beladung des Speichers'!C110/SUMIFS('Beladung des Speichers'!$C$17:$C$300,'Beladung des Speichers'!$A$17:$A$300,A110))</f>
        <v/>
      </c>
      <c r="E110" s="165" t="str">
        <f>IF(ISBLANK('Beladung des Speichers'!A110),"",1/SUMIFS('Beladung des Speichers'!$C$17:$C$300,'Beladung des Speichers'!$A$17:$A$300,A110)*C110*SUMIF($A$17:$A$300,A110,'Beladung des Speichers'!$E$17:$E$300))</f>
        <v/>
      </c>
      <c r="F110" s="166" t="str">
        <f>IF(ISBLANK('Beladung des Speichers'!A110),"",IF(C110=0,"0,00",D110/C110*E110))</f>
        <v/>
      </c>
      <c r="G110" s="167" t="str">
        <f>IF(ISBLANK('Beladung des Speichers'!A110),"",SUMIFS('Beladung des Speichers'!$C$17:$C$300,'Beladung des Speichers'!$A$17:$A$300,A110))</f>
        <v/>
      </c>
      <c r="H110" s="124" t="str">
        <f>IF(ISBLANK('Beladung des Speichers'!A110),"",'Beladung des Speichers'!C110)</f>
        <v/>
      </c>
      <c r="I110" s="168" t="str">
        <f>IF(ISBLANK('Beladung des Speichers'!A110),"",SUMIFS('Beladung des Speichers'!$E$17:$E$1001,'Beladung des Speichers'!$A$17:$A$1001,'Ergebnis (detailliert)'!A110))</f>
        <v/>
      </c>
      <c r="J110" s="125" t="str">
        <f>IF(ISBLANK('Beladung des Speichers'!A110),"",'Beladung des Speichers'!E110)</f>
        <v/>
      </c>
      <c r="K110" s="168" t="str">
        <f>IF(ISBLANK('Beladung des Speichers'!A110),"",SUMIFS('Entladung des Speichers'!$C$17:$C$1001,'Entladung des Speichers'!$A$17:$A$1001,'Ergebnis (detailliert)'!A110))</f>
        <v/>
      </c>
      <c r="L110" s="169" t="str">
        <f t="shared" si="6"/>
        <v/>
      </c>
      <c r="M110" s="169" t="str">
        <f>IF(ISBLANK('Entladung des Speichers'!A110),"",'Entladung des Speichers'!C110)</f>
        <v/>
      </c>
      <c r="N110" s="168" t="str">
        <f>IF(ISBLANK('Beladung des Speichers'!A110),"",SUMIFS('Entladung des Speichers'!$E$17:$E$1001,'Entladung des Speichers'!$A$17:$A$1001,'Ergebnis (detailliert)'!$A$17:$A$300))</f>
        <v/>
      </c>
      <c r="O110" s="125" t="str">
        <f t="shared" si="7"/>
        <v/>
      </c>
      <c r="P110" s="20" t="str">
        <f>IFERROR(IF(A110="","",N110*'Ergebnis (detailliert)'!J110/'Ergebnis (detailliert)'!I110),0)</f>
        <v/>
      </c>
      <c r="Q110" s="106" t="str">
        <f t="shared" si="8"/>
        <v/>
      </c>
      <c r="R110" s="107" t="str">
        <f t="shared" si="9"/>
        <v/>
      </c>
      <c r="S110" s="108" t="str">
        <f>IF(A110="","",IF(LOOKUP(A110,Stammdaten!$A$17:$A$1001,Stammdaten!$G$17:$G$1001)="Nein",0,IF(ISBLANK('Beladung des Speichers'!A110),"",ROUND(MIN(J110,Q110)*-1,2))))</f>
        <v/>
      </c>
    </row>
    <row r="111" spans="1:19" x14ac:dyDescent="0.2">
      <c r="A111" s="109" t="str">
        <f>IF('Beladung des Speichers'!A111="","",'Beladung des Speichers'!A111)</f>
        <v/>
      </c>
      <c r="B111" s="109" t="str">
        <f>IF('Beladung des Speichers'!B111="","",'Beladung des Speichers'!B111)</f>
        <v/>
      </c>
      <c r="C111" s="163" t="str">
        <f>IF(ISBLANK('Beladung des Speichers'!A111),"",SUMIFS('Beladung des Speichers'!$C$17:$C$300,'Beladung des Speichers'!$A$17:$A$300,A111)-SUMIFS('Entladung des Speichers'!$C$17:$C$300,'Entladung des Speichers'!$A$17:$A$300,A111)+SUMIFS(Füllstände!$B$17:$B$299,Füllstände!$A$17:$A$299,A111)-SUMIFS(Füllstände!$C$17:$C$299,Füllstände!$A$17:$A$299,A111))</f>
        <v/>
      </c>
      <c r="D111" s="164" t="str">
        <f>IF(ISBLANK('Beladung des Speichers'!A111),"",C111*'Beladung des Speichers'!C111/SUMIFS('Beladung des Speichers'!$C$17:$C$300,'Beladung des Speichers'!$A$17:$A$300,A111))</f>
        <v/>
      </c>
      <c r="E111" s="165" t="str">
        <f>IF(ISBLANK('Beladung des Speichers'!A111),"",1/SUMIFS('Beladung des Speichers'!$C$17:$C$300,'Beladung des Speichers'!$A$17:$A$300,A111)*C111*SUMIF($A$17:$A$300,A111,'Beladung des Speichers'!$E$17:$E$300))</f>
        <v/>
      </c>
      <c r="F111" s="166" t="str">
        <f>IF(ISBLANK('Beladung des Speichers'!A111),"",IF(C111=0,"0,00",D111/C111*E111))</f>
        <v/>
      </c>
      <c r="G111" s="167" t="str">
        <f>IF(ISBLANK('Beladung des Speichers'!A111),"",SUMIFS('Beladung des Speichers'!$C$17:$C$300,'Beladung des Speichers'!$A$17:$A$300,A111))</f>
        <v/>
      </c>
      <c r="H111" s="124" t="str">
        <f>IF(ISBLANK('Beladung des Speichers'!A111),"",'Beladung des Speichers'!C111)</f>
        <v/>
      </c>
      <c r="I111" s="168" t="str">
        <f>IF(ISBLANK('Beladung des Speichers'!A111),"",SUMIFS('Beladung des Speichers'!$E$17:$E$1001,'Beladung des Speichers'!$A$17:$A$1001,'Ergebnis (detailliert)'!A111))</f>
        <v/>
      </c>
      <c r="J111" s="125" t="str">
        <f>IF(ISBLANK('Beladung des Speichers'!A111),"",'Beladung des Speichers'!E111)</f>
        <v/>
      </c>
      <c r="K111" s="168" t="str">
        <f>IF(ISBLANK('Beladung des Speichers'!A111),"",SUMIFS('Entladung des Speichers'!$C$17:$C$1001,'Entladung des Speichers'!$A$17:$A$1001,'Ergebnis (detailliert)'!A111))</f>
        <v/>
      </c>
      <c r="L111" s="169" t="str">
        <f t="shared" si="6"/>
        <v/>
      </c>
      <c r="M111" s="169" t="str">
        <f>IF(ISBLANK('Entladung des Speichers'!A111),"",'Entladung des Speichers'!C111)</f>
        <v/>
      </c>
      <c r="N111" s="168" t="str">
        <f>IF(ISBLANK('Beladung des Speichers'!A111),"",SUMIFS('Entladung des Speichers'!$E$17:$E$1001,'Entladung des Speichers'!$A$17:$A$1001,'Ergebnis (detailliert)'!$A$17:$A$300))</f>
        <v/>
      </c>
      <c r="O111" s="125" t="str">
        <f t="shared" si="7"/>
        <v/>
      </c>
      <c r="P111" s="20" t="str">
        <f>IFERROR(IF(A111="","",N111*'Ergebnis (detailliert)'!J111/'Ergebnis (detailliert)'!I111),0)</f>
        <v/>
      </c>
      <c r="Q111" s="106" t="str">
        <f t="shared" si="8"/>
        <v/>
      </c>
      <c r="R111" s="107" t="str">
        <f t="shared" si="9"/>
        <v/>
      </c>
      <c r="S111" s="108" t="str">
        <f>IF(A111="","",IF(LOOKUP(A111,Stammdaten!$A$17:$A$1001,Stammdaten!$G$17:$G$1001)="Nein",0,IF(ISBLANK('Beladung des Speichers'!A111),"",ROUND(MIN(J111,Q111)*-1,2))))</f>
        <v/>
      </c>
    </row>
    <row r="112" spans="1:19" x14ac:dyDescent="0.2">
      <c r="A112" s="109" t="str">
        <f>IF('Beladung des Speichers'!A112="","",'Beladung des Speichers'!A112)</f>
        <v/>
      </c>
      <c r="B112" s="109" t="str">
        <f>IF('Beladung des Speichers'!B112="","",'Beladung des Speichers'!B112)</f>
        <v/>
      </c>
      <c r="C112" s="163" t="str">
        <f>IF(ISBLANK('Beladung des Speichers'!A112),"",SUMIFS('Beladung des Speichers'!$C$17:$C$300,'Beladung des Speichers'!$A$17:$A$300,A112)-SUMIFS('Entladung des Speichers'!$C$17:$C$300,'Entladung des Speichers'!$A$17:$A$300,A112)+SUMIFS(Füllstände!$B$17:$B$299,Füllstände!$A$17:$A$299,A112)-SUMIFS(Füllstände!$C$17:$C$299,Füllstände!$A$17:$A$299,A112))</f>
        <v/>
      </c>
      <c r="D112" s="164" t="str">
        <f>IF(ISBLANK('Beladung des Speichers'!A112),"",C112*'Beladung des Speichers'!C112/SUMIFS('Beladung des Speichers'!$C$17:$C$300,'Beladung des Speichers'!$A$17:$A$300,A112))</f>
        <v/>
      </c>
      <c r="E112" s="165" t="str">
        <f>IF(ISBLANK('Beladung des Speichers'!A112),"",1/SUMIFS('Beladung des Speichers'!$C$17:$C$300,'Beladung des Speichers'!$A$17:$A$300,A112)*C112*SUMIF($A$17:$A$300,A112,'Beladung des Speichers'!$E$17:$E$300))</f>
        <v/>
      </c>
      <c r="F112" s="166" t="str">
        <f>IF(ISBLANK('Beladung des Speichers'!A112),"",IF(C112=0,"0,00",D112/C112*E112))</f>
        <v/>
      </c>
      <c r="G112" s="167" t="str">
        <f>IF(ISBLANK('Beladung des Speichers'!A112),"",SUMIFS('Beladung des Speichers'!$C$17:$C$300,'Beladung des Speichers'!$A$17:$A$300,A112))</f>
        <v/>
      </c>
      <c r="H112" s="124" t="str">
        <f>IF(ISBLANK('Beladung des Speichers'!A112),"",'Beladung des Speichers'!C112)</f>
        <v/>
      </c>
      <c r="I112" s="168" t="str">
        <f>IF(ISBLANK('Beladung des Speichers'!A112),"",SUMIFS('Beladung des Speichers'!$E$17:$E$1001,'Beladung des Speichers'!$A$17:$A$1001,'Ergebnis (detailliert)'!A112))</f>
        <v/>
      </c>
      <c r="J112" s="125" t="str">
        <f>IF(ISBLANK('Beladung des Speichers'!A112),"",'Beladung des Speichers'!E112)</f>
        <v/>
      </c>
      <c r="K112" s="168" t="str">
        <f>IF(ISBLANK('Beladung des Speichers'!A112),"",SUMIFS('Entladung des Speichers'!$C$17:$C$1001,'Entladung des Speichers'!$A$17:$A$1001,'Ergebnis (detailliert)'!A112))</f>
        <v/>
      </c>
      <c r="L112" s="169" t="str">
        <f t="shared" si="6"/>
        <v/>
      </c>
      <c r="M112" s="169" t="str">
        <f>IF(ISBLANK('Entladung des Speichers'!A112),"",'Entladung des Speichers'!C112)</f>
        <v/>
      </c>
      <c r="N112" s="168" t="str">
        <f>IF(ISBLANK('Beladung des Speichers'!A112),"",SUMIFS('Entladung des Speichers'!$E$17:$E$1001,'Entladung des Speichers'!$A$17:$A$1001,'Ergebnis (detailliert)'!$A$17:$A$300))</f>
        <v/>
      </c>
      <c r="O112" s="125" t="str">
        <f t="shared" si="7"/>
        <v/>
      </c>
      <c r="P112" s="20" t="str">
        <f>IFERROR(IF(A112="","",N112*'Ergebnis (detailliert)'!J112/'Ergebnis (detailliert)'!I112),0)</f>
        <v/>
      </c>
      <c r="Q112" s="106" t="str">
        <f t="shared" si="8"/>
        <v/>
      </c>
      <c r="R112" s="107" t="str">
        <f t="shared" si="9"/>
        <v/>
      </c>
      <c r="S112" s="108" t="str">
        <f>IF(A112="","",IF(LOOKUP(A112,Stammdaten!$A$17:$A$1001,Stammdaten!$G$17:$G$1001)="Nein",0,IF(ISBLANK('Beladung des Speichers'!A112),"",ROUND(MIN(J112,Q112)*-1,2))))</f>
        <v/>
      </c>
    </row>
    <row r="113" spans="1:19" x14ac:dyDescent="0.2">
      <c r="A113" s="109" t="str">
        <f>IF('Beladung des Speichers'!A113="","",'Beladung des Speichers'!A113)</f>
        <v/>
      </c>
      <c r="B113" s="109" t="str">
        <f>IF('Beladung des Speichers'!B113="","",'Beladung des Speichers'!B113)</f>
        <v/>
      </c>
      <c r="C113" s="163" t="str">
        <f>IF(ISBLANK('Beladung des Speichers'!A113),"",SUMIFS('Beladung des Speichers'!$C$17:$C$300,'Beladung des Speichers'!$A$17:$A$300,A113)-SUMIFS('Entladung des Speichers'!$C$17:$C$300,'Entladung des Speichers'!$A$17:$A$300,A113)+SUMIFS(Füllstände!$B$17:$B$299,Füllstände!$A$17:$A$299,A113)-SUMIFS(Füllstände!$C$17:$C$299,Füllstände!$A$17:$A$299,A113))</f>
        <v/>
      </c>
      <c r="D113" s="164" t="str">
        <f>IF(ISBLANK('Beladung des Speichers'!A113),"",C113*'Beladung des Speichers'!C113/SUMIFS('Beladung des Speichers'!$C$17:$C$300,'Beladung des Speichers'!$A$17:$A$300,A113))</f>
        <v/>
      </c>
      <c r="E113" s="165" t="str">
        <f>IF(ISBLANK('Beladung des Speichers'!A113),"",1/SUMIFS('Beladung des Speichers'!$C$17:$C$300,'Beladung des Speichers'!$A$17:$A$300,A113)*C113*SUMIF($A$17:$A$300,A113,'Beladung des Speichers'!$E$17:$E$300))</f>
        <v/>
      </c>
      <c r="F113" s="166" t="str">
        <f>IF(ISBLANK('Beladung des Speichers'!A113),"",IF(C113=0,"0,00",D113/C113*E113))</f>
        <v/>
      </c>
      <c r="G113" s="167" t="str">
        <f>IF(ISBLANK('Beladung des Speichers'!A113),"",SUMIFS('Beladung des Speichers'!$C$17:$C$300,'Beladung des Speichers'!$A$17:$A$300,A113))</f>
        <v/>
      </c>
      <c r="H113" s="124" t="str">
        <f>IF(ISBLANK('Beladung des Speichers'!A113),"",'Beladung des Speichers'!C113)</f>
        <v/>
      </c>
      <c r="I113" s="168" t="str">
        <f>IF(ISBLANK('Beladung des Speichers'!A113),"",SUMIFS('Beladung des Speichers'!$E$17:$E$1001,'Beladung des Speichers'!$A$17:$A$1001,'Ergebnis (detailliert)'!A113))</f>
        <v/>
      </c>
      <c r="J113" s="125" t="str">
        <f>IF(ISBLANK('Beladung des Speichers'!A113),"",'Beladung des Speichers'!E113)</f>
        <v/>
      </c>
      <c r="K113" s="168" t="str">
        <f>IF(ISBLANK('Beladung des Speichers'!A113),"",SUMIFS('Entladung des Speichers'!$C$17:$C$1001,'Entladung des Speichers'!$A$17:$A$1001,'Ergebnis (detailliert)'!A113))</f>
        <v/>
      </c>
      <c r="L113" s="169" t="str">
        <f t="shared" si="6"/>
        <v/>
      </c>
      <c r="M113" s="169" t="str">
        <f>IF(ISBLANK('Entladung des Speichers'!A113),"",'Entladung des Speichers'!C113)</f>
        <v/>
      </c>
      <c r="N113" s="168" t="str">
        <f>IF(ISBLANK('Beladung des Speichers'!A113),"",SUMIFS('Entladung des Speichers'!$E$17:$E$1001,'Entladung des Speichers'!$A$17:$A$1001,'Ergebnis (detailliert)'!$A$17:$A$300))</f>
        <v/>
      </c>
      <c r="O113" s="125" t="str">
        <f t="shared" si="7"/>
        <v/>
      </c>
      <c r="P113" s="20" t="str">
        <f>IFERROR(IF(A113="","",N113*'Ergebnis (detailliert)'!J113/'Ergebnis (detailliert)'!I113),0)</f>
        <v/>
      </c>
      <c r="Q113" s="106" t="str">
        <f t="shared" si="8"/>
        <v/>
      </c>
      <c r="R113" s="107" t="str">
        <f t="shared" si="9"/>
        <v/>
      </c>
      <c r="S113" s="108" t="str">
        <f>IF(A113="","",IF(LOOKUP(A113,Stammdaten!$A$17:$A$1001,Stammdaten!$G$17:$G$1001)="Nein",0,IF(ISBLANK('Beladung des Speichers'!A113),"",ROUND(MIN(J113,Q113)*-1,2))))</f>
        <v/>
      </c>
    </row>
    <row r="114" spans="1:19" x14ac:dyDescent="0.2">
      <c r="A114" s="109" t="str">
        <f>IF('Beladung des Speichers'!A114="","",'Beladung des Speichers'!A114)</f>
        <v/>
      </c>
      <c r="B114" s="109" t="str">
        <f>IF('Beladung des Speichers'!B114="","",'Beladung des Speichers'!B114)</f>
        <v/>
      </c>
      <c r="C114" s="163" t="str">
        <f>IF(ISBLANK('Beladung des Speichers'!A114),"",SUMIFS('Beladung des Speichers'!$C$17:$C$300,'Beladung des Speichers'!$A$17:$A$300,A114)-SUMIFS('Entladung des Speichers'!$C$17:$C$300,'Entladung des Speichers'!$A$17:$A$300,A114)+SUMIFS(Füllstände!$B$17:$B$299,Füllstände!$A$17:$A$299,A114)-SUMIFS(Füllstände!$C$17:$C$299,Füllstände!$A$17:$A$299,A114))</f>
        <v/>
      </c>
      <c r="D114" s="164" t="str">
        <f>IF(ISBLANK('Beladung des Speichers'!A114),"",C114*'Beladung des Speichers'!C114/SUMIFS('Beladung des Speichers'!$C$17:$C$300,'Beladung des Speichers'!$A$17:$A$300,A114))</f>
        <v/>
      </c>
      <c r="E114" s="165" t="str">
        <f>IF(ISBLANK('Beladung des Speichers'!A114),"",1/SUMIFS('Beladung des Speichers'!$C$17:$C$300,'Beladung des Speichers'!$A$17:$A$300,A114)*C114*SUMIF($A$17:$A$300,A114,'Beladung des Speichers'!$E$17:$E$300))</f>
        <v/>
      </c>
      <c r="F114" s="166" t="str">
        <f>IF(ISBLANK('Beladung des Speichers'!A114),"",IF(C114=0,"0,00",D114/C114*E114))</f>
        <v/>
      </c>
      <c r="G114" s="167" t="str">
        <f>IF(ISBLANK('Beladung des Speichers'!A114),"",SUMIFS('Beladung des Speichers'!$C$17:$C$300,'Beladung des Speichers'!$A$17:$A$300,A114))</f>
        <v/>
      </c>
      <c r="H114" s="124" t="str">
        <f>IF(ISBLANK('Beladung des Speichers'!A114),"",'Beladung des Speichers'!C114)</f>
        <v/>
      </c>
      <c r="I114" s="168" t="str">
        <f>IF(ISBLANK('Beladung des Speichers'!A114),"",SUMIFS('Beladung des Speichers'!$E$17:$E$1001,'Beladung des Speichers'!$A$17:$A$1001,'Ergebnis (detailliert)'!A114))</f>
        <v/>
      </c>
      <c r="J114" s="125" t="str">
        <f>IF(ISBLANK('Beladung des Speichers'!A114),"",'Beladung des Speichers'!E114)</f>
        <v/>
      </c>
      <c r="K114" s="168" t="str">
        <f>IF(ISBLANK('Beladung des Speichers'!A114),"",SUMIFS('Entladung des Speichers'!$C$17:$C$1001,'Entladung des Speichers'!$A$17:$A$1001,'Ergebnis (detailliert)'!A114))</f>
        <v/>
      </c>
      <c r="L114" s="169" t="str">
        <f t="shared" si="6"/>
        <v/>
      </c>
      <c r="M114" s="169" t="str">
        <f>IF(ISBLANK('Entladung des Speichers'!A114),"",'Entladung des Speichers'!C114)</f>
        <v/>
      </c>
      <c r="N114" s="168" t="str">
        <f>IF(ISBLANK('Beladung des Speichers'!A114),"",SUMIFS('Entladung des Speichers'!$E$17:$E$1001,'Entladung des Speichers'!$A$17:$A$1001,'Ergebnis (detailliert)'!$A$17:$A$300))</f>
        <v/>
      </c>
      <c r="O114" s="125" t="str">
        <f t="shared" si="7"/>
        <v/>
      </c>
      <c r="P114" s="20" t="str">
        <f>IFERROR(IF(A114="","",N114*'Ergebnis (detailliert)'!J114/'Ergebnis (detailliert)'!I114),0)</f>
        <v/>
      </c>
      <c r="Q114" s="106" t="str">
        <f t="shared" si="8"/>
        <v/>
      </c>
      <c r="R114" s="107" t="str">
        <f t="shared" si="9"/>
        <v/>
      </c>
      <c r="S114" s="108" t="str">
        <f>IF(A114="","",IF(LOOKUP(A114,Stammdaten!$A$17:$A$1001,Stammdaten!$G$17:$G$1001)="Nein",0,IF(ISBLANK('Beladung des Speichers'!A114),"",ROUND(MIN(J114,Q114)*-1,2))))</f>
        <v/>
      </c>
    </row>
    <row r="115" spans="1:19" x14ac:dyDescent="0.2">
      <c r="A115" s="109" t="str">
        <f>IF('Beladung des Speichers'!A115="","",'Beladung des Speichers'!A115)</f>
        <v/>
      </c>
      <c r="B115" s="109" t="str">
        <f>IF('Beladung des Speichers'!B115="","",'Beladung des Speichers'!B115)</f>
        <v/>
      </c>
      <c r="C115" s="163" t="str">
        <f>IF(ISBLANK('Beladung des Speichers'!A115),"",SUMIFS('Beladung des Speichers'!$C$17:$C$300,'Beladung des Speichers'!$A$17:$A$300,A115)-SUMIFS('Entladung des Speichers'!$C$17:$C$300,'Entladung des Speichers'!$A$17:$A$300,A115)+SUMIFS(Füllstände!$B$17:$B$299,Füllstände!$A$17:$A$299,A115)-SUMIFS(Füllstände!$C$17:$C$299,Füllstände!$A$17:$A$299,A115))</f>
        <v/>
      </c>
      <c r="D115" s="164" t="str">
        <f>IF(ISBLANK('Beladung des Speichers'!A115),"",C115*'Beladung des Speichers'!C115/SUMIFS('Beladung des Speichers'!$C$17:$C$300,'Beladung des Speichers'!$A$17:$A$300,A115))</f>
        <v/>
      </c>
      <c r="E115" s="165" t="str">
        <f>IF(ISBLANK('Beladung des Speichers'!A115),"",1/SUMIFS('Beladung des Speichers'!$C$17:$C$300,'Beladung des Speichers'!$A$17:$A$300,A115)*C115*SUMIF($A$17:$A$300,A115,'Beladung des Speichers'!$E$17:$E$300))</f>
        <v/>
      </c>
      <c r="F115" s="166" t="str">
        <f>IF(ISBLANK('Beladung des Speichers'!A115),"",IF(C115=0,"0,00",D115/C115*E115))</f>
        <v/>
      </c>
      <c r="G115" s="167" t="str">
        <f>IF(ISBLANK('Beladung des Speichers'!A115),"",SUMIFS('Beladung des Speichers'!$C$17:$C$300,'Beladung des Speichers'!$A$17:$A$300,A115))</f>
        <v/>
      </c>
      <c r="H115" s="124" t="str">
        <f>IF(ISBLANK('Beladung des Speichers'!A115),"",'Beladung des Speichers'!C115)</f>
        <v/>
      </c>
      <c r="I115" s="168" t="str">
        <f>IF(ISBLANK('Beladung des Speichers'!A115),"",SUMIFS('Beladung des Speichers'!$E$17:$E$1001,'Beladung des Speichers'!$A$17:$A$1001,'Ergebnis (detailliert)'!A115))</f>
        <v/>
      </c>
      <c r="J115" s="125" t="str">
        <f>IF(ISBLANK('Beladung des Speichers'!A115),"",'Beladung des Speichers'!E115)</f>
        <v/>
      </c>
      <c r="K115" s="168" t="str">
        <f>IF(ISBLANK('Beladung des Speichers'!A115),"",SUMIFS('Entladung des Speichers'!$C$17:$C$1001,'Entladung des Speichers'!$A$17:$A$1001,'Ergebnis (detailliert)'!A115))</f>
        <v/>
      </c>
      <c r="L115" s="169" t="str">
        <f t="shared" si="6"/>
        <v/>
      </c>
      <c r="M115" s="169" t="str">
        <f>IF(ISBLANK('Entladung des Speichers'!A115),"",'Entladung des Speichers'!C115)</f>
        <v/>
      </c>
      <c r="N115" s="168" t="str">
        <f>IF(ISBLANK('Beladung des Speichers'!A115),"",SUMIFS('Entladung des Speichers'!$E$17:$E$1001,'Entladung des Speichers'!$A$17:$A$1001,'Ergebnis (detailliert)'!$A$17:$A$300))</f>
        <v/>
      </c>
      <c r="O115" s="125" t="str">
        <f t="shared" si="7"/>
        <v/>
      </c>
      <c r="P115" s="20" t="str">
        <f>IFERROR(IF(A115="","",N115*'Ergebnis (detailliert)'!J115/'Ergebnis (detailliert)'!I115),0)</f>
        <v/>
      </c>
      <c r="Q115" s="106" t="str">
        <f t="shared" si="8"/>
        <v/>
      </c>
      <c r="R115" s="107" t="str">
        <f t="shared" si="9"/>
        <v/>
      </c>
      <c r="S115" s="108" t="str">
        <f>IF(A115="","",IF(LOOKUP(A115,Stammdaten!$A$17:$A$1001,Stammdaten!$G$17:$G$1001)="Nein",0,IF(ISBLANK('Beladung des Speichers'!A115),"",ROUND(MIN(J115,Q115)*-1,2))))</f>
        <v/>
      </c>
    </row>
    <row r="116" spans="1:19" x14ac:dyDescent="0.2">
      <c r="A116" s="109" t="str">
        <f>IF('Beladung des Speichers'!A116="","",'Beladung des Speichers'!A116)</f>
        <v/>
      </c>
      <c r="B116" s="109" t="str">
        <f>IF('Beladung des Speichers'!B116="","",'Beladung des Speichers'!B116)</f>
        <v/>
      </c>
      <c r="C116" s="163" t="str">
        <f>IF(ISBLANK('Beladung des Speichers'!A116),"",SUMIFS('Beladung des Speichers'!$C$17:$C$300,'Beladung des Speichers'!$A$17:$A$300,A116)-SUMIFS('Entladung des Speichers'!$C$17:$C$300,'Entladung des Speichers'!$A$17:$A$300,A116)+SUMIFS(Füllstände!$B$17:$B$299,Füllstände!$A$17:$A$299,A116)-SUMIFS(Füllstände!$C$17:$C$299,Füllstände!$A$17:$A$299,A116))</f>
        <v/>
      </c>
      <c r="D116" s="164" t="str">
        <f>IF(ISBLANK('Beladung des Speichers'!A116),"",C116*'Beladung des Speichers'!C116/SUMIFS('Beladung des Speichers'!$C$17:$C$300,'Beladung des Speichers'!$A$17:$A$300,A116))</f>
        <v/>
      </c>
      <c r="E116" s="165" t="str">
        <f>IF(ISBLANK('Beladung des Speichers'!A116),"",1/SUMIFS('Beladung des Speichers'!$C$17:$C$300,'Beladung des Speichers'!$A$17:$A$300,A116)*C116*SUMIF($A$17:$A$300,A116,'Beladung des Speichers'!$E$17:$E$300))</f>
        <v/>
      </c>
      <c r="F116" s="166" t="str">
        <f>IF(ISBLANK('Beladung des Speichers'!A116),"",IF(C116=0,"0,00",D116/C116*E116))</f>
        <v/>
      </c>
      <c r="G116" s="167" t="str">
        <f>IF(ISBLANK('Beladung des Speichers'!A116),"",SUMIFS('Beladung des Speichers'!$C$17:$C$300,'Beladung des Speichers'!$A$17:$A$300,A116))</f>
        <v/>
      </c>
      <c r="H116" s="124" t="str">
        <f>IF(ISBLANK('Beladung des Speichers'!A116),"",'Beladung des Speichers'!C116)</f>
        <v/>
      </c>
      <c r="I116" s="168" t="str">
        <f>IF(ISBLANK('Beladung des Speichers'!A116),"",SUMIFS('Beladung des Speichers'!$E$17:$E$1001,'Beladung des Speichers'!$A$17:$A$1001,'Ergebnis (detailliert)'!A116))</f>
        <v/>
      </c>
      <c r="J116" s="125" t="str">
        <f>IF(ISBLANK('Beladung des Speichers'!A116),"",'Beladung des Speichers'!E116)</f>
        <v/>
      </c>
      <c r="K116" s="168" t="str">
        <f>IF(ISBLANK('Beladung des Speichers'!A116),"",SUMIFS('Entladung des Speichers'!$C$17:$C$1001,'Entladung des Speichers'!$A$17:$A$1001,'Ergebnis (detailliert)'!A116))</f>
        <v/>
      </c>
      <c r="L116" s="169" t="str">
        <f t="shared" si="6"/>
        <v/>
      </c>
      <c r="M116" s="169" t="str">
        <f>IF(ISBLANK('Entladung des Speichers'!A116),"",'Entladung des Speichers'!C116)</f>
        <v/>
      </c>
      <c r="N116" s="168" t="str">
        <f>IF(ISBLANK('Beladung des Speichers'!A116),"",SUMIFS('Entladung des Speichers'!$E$17:$E$1001,'Entladung des Speichers'!$A$17:$A$1001,'Ergebnis (detailliert)'!$A$17:$A$300))</f>
        <v/>
      </c>
      <c r="O116" s="125" t="str">
        <f t="shared" si="7"/>
        <v/>
      </c>
      <c r="P116" s="20" t="str">
        <f>IFERROR(IF(A116="","",N116*'Ergebnis (detailliert)'!J116/'Ergebnis (detailliert)'!I116),0)</f>
        <v/>
      </c>
      <c r="Q116" s="106" t="str">
        <f t="shared" si="8"/>
        <v/>
      </c>
      <c r="R116" s="107" t="str">
        <f t="shared" si="9"/>
        <v/>
      </c>
      <c r="S116" s="108" t="str">
        <f>IF(A116="","",IF(LOOKUP(A116,Stammdaten!$A$17:$A$1001,Stammdaten!$G$17:$G$1001)="Nein",0,IF(ISBLANK('Beladung des Speichers'!A116),"",ROUND(MIN(J116,Q116)*-1,2))))</f>
        <v/>
      </c>
    </row>
    <row r="117" spans="1:19" x14ac:dyDescent="0.2">
      <c r="A117" s="109" t="str">
        <f>IF('Beladung des Speichers'!A117="","",'Beladung des Speichers'!A117)</f>
        <v/>
      </c>
      <c r="B117" s="109" t="str">
        <f>IF('Beladung des Speichers'!B117="","",'Beladung des Speichers'!B117)</f>
        <v/>
      </c>
      <c r="C117" s="163" t="str">
        <f>IF(ISBLANK('Beladung des Speichers'!A117),"",SUMIFS('Beladung des Speichers'!$C$17:$C$300,'Beladung des Speichers'!$A$17:$A$300,A117)-SUMIFS('Entladung des Speichers'!$C$17:$C$300,'Entladung des Speichers'!$A$17:$A$300,A117)+SUMIFS(Füllstände!$B$17:$B$299,Füllstände!$A$17:$A$299,A117)-SUMIFS(Füllstände!$C$17:$C$299,Füllstände!$A$17:$A$299,A117))</f>
        <v/>
      </c>
      <c r="D117" s="164" t="str">
        <f>IF(ISBLANK('Beladung des Speichers'!A117),"",C117*'Beladung des Speichers'!C117/SUMIFS('Beladung des Speichers'!$C$17:$C$300,'Beladung des Speichers'!$A$17:$A$300,A117))</f>
        <v/>
      </c>
      <c r="E117" s="165" t="str">
        <f>IF(ISBLANK('Beladung des Speichers'!A117),"",1/SUMIFS('Beladung des Speichers'!$C$17:$C$300,'Beladung des Speichers'!$A$17:$A$300,A117)*C117*SUMIF($A$17:$A$300,A117,'Beladung des Speichers'!$E$17:$E$300))</f>
        <v/>
      </c>
      <c r="F117" s="166" t="str">
        <f>IF(ISBLANK('Beladung des Speichers'!A117),"",IF(C117=0,"0,00",D117/C117*E117))</f>
        <v/>
      </c>
      <c r="G117" s="167" t="str">
        <f>IF(ISBLANK('Beladung des Speichers'!A117),"",SUMIFS('Beladung des Speichers'!$C$17:$C$300,'Beladung des Speichers'!$A$17:$A$300,A117))</f>
        <v/>
      </c>
      <c r="H117" s="124" t="str">
        <f>IF(ISBLANK('Beladung des Speichers'!A117),"",'Beladung des Speichers'!C117)</f>
        <v/>
      </c>
      <c r="I117" s="168" t="str">
        <f>IF(ISBLANK('Beladung des Speichers'!A117),"",SUMIFS('Beladung des Speichers'!$E$17:$E$1001,'Beladung des Speichers'!$A$17:$A$1001,'Ergebnis (detailliert)'!A117))</f>
        <v/>
      </c>
      <c r="J117" s="125" t="str">
        <f>IF(ISBLANK('Beladung des Speichers'!A117),"",'Beladung des Speichers'!E117)</f>
        <v/>
      </c>
      <c r="K117" s="168" t="str">
        <f>IF(ISBLANK('Beladung des Speichers'!A117),"",SUMIFS('Entladung des Speichers'!$C$17:$C$1001,'Entladung des Speichers'!$A$17:$A$1001,'Ergebnis (detailliert)'!A117))</f>
        <v/>
      </c>
      <c r="L117" s="169" t="str">
        <f t="shared" si="6"/>
        <v/>
      </c>
      <c r="M117" s="169" t="str">
        <f>IF(ISBLANK('Entladung des Speichers'!A117),"",'Entladung des Speichers'!C117)</f>
        <v/>
      </c>
      <c r="N117" s="168" t="str">
        <f>IF(ISBLANK('Beladung des Speichers'!A117),"",SUMIFS('Entladung des Speichers'!$E$17:$E$1001,'Entladung des Speichers'!$A$17:$A$1001,'Ergebnis (detailliert)'!$A$17:$A$300))</f>
        <v/>
      </c>
      <c r="O117" s="125" t="str">
        <f t="shared" si="7"/>
        <v/>
      </c>
      <c r="P117" s="20" t="str">
        <f>IFERROR(IF(A117="","",N117*'Ergebnis (detailliert)'!J117/'Ergebnis (detailliert)'!I117),0)</f>
        <v/>
      </c>
      <c r="Q117" s="106" t="str">
        <f t="shared" si="8"/>
        <v/>
      </c>
      <c r="R117" s="107" t="str">
        <f t="shared" si="9"/>
        <v/>
      </c>
      <c r="S117" s="108" t="str">
        <f>IF(A117="","",IF(LOOKUP(A117,Stammdaten!$A$17:$A$1001,Stammdaten!$G$17:$G$1001)="Nein",0,IF(ISBLANK('Beladung des Speichers'!A117),"",ROUND(MIN(J117,Q117)*-1,2))))</f>
        <v/>
      </c>
    </row>
    <row r="118" spans="1:19" x14ac:dyDescent="0.2">
      <c r="A118" s="109" t="str">
        <f>IF('Beladung des Speichers'!A118="","",'Beladung des Speichers'!A118)</f>
        <v/>
      </c>
      <c r="B118" s="109" t="str">
        <f>IF('Beladung des Speichers'!B118="","",'Beladung des Speichers'!B118)</f>
        <v/>
      </c>
      <c r="C118" s="163" t="str">
        <f>IF(ISBLANK('Beladung des Speichers'!A118),"",SUMIFS('Beladung des Speichers'!$C$17:$C$300,'Beladung des Speichers'!$A$17:$A$300,A118)-SUMIFS('Entladung des Speichers'!$C$17:$C$300,'Entladung des Speichers'!$A$17:$A$300,A118)+SUMIFS(Füllstände!$B$17:$B$299,Füllstände!$A$17:$A$299,A118)-SUMIFS(Füllstände!$C$17:$C$299,Füllstände!$A$17:$A$299,A118))</f>
        <v/>
      </c>
      <c r="D118" s="164" t="str">
        <f>IF(ISBLANK('Beladung des Speichers'!A118),"",C118*'Beladung des Speichers'!C118/SUMIFS('Beladung des Speichers'!$C$17:$C$300,'Beladung des Speichers'!$A$17:$A$300,A118))</f>
        <v/>
      </c>
      <c r="E118" s="165" t="str">
        <f>IF(ISBLANK('Beladung des Speichers'!A118),"",1/SUMIFS('Beladung des Speichers'!$C$17:$C$300,'Beladung des Speichers'!$A$17:$A$300,A118)*C118*SUMIF($A$17:$A$300,A118,'Beladung des Speichers'!$E$17:$E$300))</f>
        <v/>
      </c>
      <c r="F118" s="166" t="str">
        <f>IF(ISBLANK('Beladung des Speichers'!A118),"",IF(C118=0,"0,00",D118/C118*E118))</f>
        <v/>
      </c>
      <c r="G118" s="167" t="str">
        <f>IF(ISBLANK('Beladung des Speichers'!A118),"",SUMIFS('Beladung des Speichers'!$C$17:$C$300,'Beladung des Speichers'!$A$17:$A$300,A118))</f>
        <v/>
      </c>
      <c r="H118" s="124" t="str">
        <f>IF(ISBLANK('Beladung des Speichers'!A118),"",'Beladung des Speichers'!C118)</f>
        <v/>
      </c>
      <c r="I118" s="168" t="str">
        <f>IF(ISBLANK('Beladung des Speichers'!A118),"",SUMIFS('Beladung des Speichers'!$E$17:$E$1001,'Beladung des Speichers'!$A$17:$A$1001,'Ergebnis (detailliert)'!A118))</f>
        <v/>
      </c>
      <c r="J118" s="125" t="str">
        <f>IF(ISBLANK('Beladung des Speichers'!A118),"",'Beladung des Speichers'!E118)</f>
        <v/>
      </c>
      <c r="K118" s="168" t="str">
        <f>IF(ISBLANK('Beladung des Speichers'!A118),"",SUMIFS('Entladung des Speichers'!$C$17:$C$1001,'Entladung des Speichers'!$A$17:$A$1001,'Ergebnis (detailliert)'!A118))</f>
        <v/>
      </c>
      <c r="L118" s="169" t="str">
        <f t="shared" si="6"/>
        <v/>
      </c>
      <c r="M118" s="169" t="str">
        <f>IF(ISBLANK('Entladung des Speichers'!A118),"",'Entladung des Speichers'!C118)</f>
        <v/>
      </c>
      <c r="N118" s="168" t="str">
        <f>IF(ISBLANK('Beladung des Speichers'!A118),"",SUMIFS('Entladung des Speichers'!$E$17:$E$1001,'Entladung des Speichers'!$A$17:$A$1001,'Ergebnis (detailliert)'!$A$17:$A$300))</f>
        <v/>
      </c>
      <c r="O118" s="125" t="str">
        <f t="shared" si="7"/>
        <v/>
      </c>
      <c r="P118" s="20" t="str">
        <f>IFERROR(IF(A118="","",N118*'Ergebnis (detailliert)'!J118/'Ergebnis (detailliert)'!I118),0)</f>
        <v/>
      </c>
      <c r="Q118" s="106" t="str">
        <f t="shared" si="8"/>
        <v/>
      </c>
      <c r="R118" s="107" t="str">
        <f t="shared" si="9"/>
        <v/>
      </c>
      <c r="S118" s="108" t="str">
        <f>IF(A118="","",IF(LOOKUP(A118,Stammdaten!$A$17:$A$1001,Stammdaten!$G$17:$G$1001)="Nein",0,IF(ISBLANK('Beladung des Speichers'!A118),"",ROUND(MIN(J118,Q118)*-1,2))))</f>
        <v/>
      </c>
    </row>
    <row r="119" spans="1:19" x14ac:dyDescent="0.2">
      <c r="A119" s="109" t="str">
        <f>IF('Beladung des Speichers'!A119="","",'Beladung des Speichers'!A119)</f>
        <v/>
      </c>
      <c r="B119" s="109" t="str">
        <f>IF('Beladung des Speichers'!B119="","",'Beladung des Speichers'!B119)</f>
        <v/>
      </c>
      <c r="C119" s="163" t="str">
        <f>IF(ISBLANK('Beladung des Speichers'!A119),"",SUMIFS('Beladung des Speichers'!$C$17:$C$300,'Beladung des Speichers'!$A$17:$A$300,A119)-SUMIFS('Entladung des Speichers'!$C$17:$C$300,'Entladung des Speichers'!$A$17:$A$300,A119)+SUMIFS(Füllstände!$B$17:$B$299,Füllstände!$A$17:$A$299,A119)-SUMIFS(Füllstände!$C$17:$C$299,Füllstände!$A$17:$A$299,A119))</f>
        <v/>
      </c>
      <c r="D119" s="164" t="str">
        <f>IF(ISBLANK('Beladung des Speichers'!A119),"",C119*'Beladung des Speichers'!C119/SUMIFS('Beladung des Speichers'!$C$17:$C$300,'Beladung des Speichers'!$A$17:$A$300,A119))</f>
        <v/>
      </c>
      <c r="E119" s="165" t="str">
        <f>IF(ISBLANK('Beladung des Speichers'!A119),"",1/SUMIFS('Beladung des Speichers'!$C$17:$C$300,'Beladung des Speichers'!$A$17:$A$300,A119)*C119*SUMIF($A$17:$A$300,A119,'Beladung des Speichers'!$E$17:$E$300))</f>
        <v/>
      </c>
      <c r="F119" s="166" t="str">
        <f>IF(ISBLANK('Beladung des Speichers'!A119),"",IF(C119=0,"0,00",D119/C119*E119))</f>
        <v/>
      </c>
      <c r="G119" s="167" t="str">
        <f>IF(ISBLANK('Beladung des Speichers'!A119),"",SUMIFS('Beladung des Speichers'!$C$17:$C$300,'Beladung des Speichers'!$A$17:$A$300,A119))</f>
        <v/>
      </c>
      <c r="H119" s="124" t="str">
        <f>IF(ISBLANK('Beladung des Speichers'!A119),"",'Beladung des Speichers'!C119)</f>
        <v/>
      </c>
      <c r="I119" s="168" t="str">
        <f>IF(ISBLANK('Beladung des Speichers'!A119),"",SUMIFS('Beladung des Speichers'!$E$17:$E$1001,'Beladung des Speichers'!$A$17:$A$1001,'Ergebnis (detailliert)'!A119))</f>
        <v/>
      </c>
      <c r="J119" s="125" t="str">
        <f>IF(ISBLANK('Beladung des Speichers'!A119),"",'Beladung des Speichers'!E119)</f>
        <v/>
      </c>
      <c r="K119" s="168" t="str">
        <f>IF(ISBLANK('Beladung des Speichers'!A119),"",SUMIFS('Entladung des Speichers'!$C$17:$C$1001,'Entladung des Speichers'!$A$17:$A$1001,'Ergebnis (detailliert)'!A119))</f>
        <v/>
      </c>
      <c r="L119" s="169" t="str">
        <f t="shared" si="6"/>
        <v/>
      </c>
      <c r="M119" s="169" t="str">
        <f>IF(ISBLANK('Entladung des Speichers'!A119),"",'Entladung des Speichers'!C119)</f>
        <v/>
      </c>
      <c r="N119" s="168" t="str">
        <f>IF(ISBLANK('Beladung des Speichers'!A119),"",SUMIFS('Entladung des Speichers'!$E$17:$E$1001,'Entladung des Speichers'!$A$17:$A$1001,'Ergebnis (detailliert)'!$A$17:$A$300))</f>
        <v/>
      </c>
      <c r="O119" s="125" t="str">
        <f t="shared" si="7"/>
        <v/>
      </c>
      <c r="P119" s="20" t="str">
        <f>IFERROR(IF(A119="","",N119*'Ergebnis (detailliert)'!J119/'Ergebnis (detailliert)'!I119),0)</f>
        <v/>
      </c>
      <c r="Q119" s="106" t="str">
        <f t="shared" si="8"/>
        <v/>
      </c>
      <c r="R119" s="107" t="str">
        <f t="shared" si="9"/>
        <v/>
      </c>
      <c r="S119" s="108" t="str">
        <f>IF(A119="","",IF(LOOKUP(A119,Stammdaten!$A$17:$A$1001,Stammdaten!$G$17:$G$1001)="Nein",0,IF(ISBLANK('Beladung des Speichers'!A119),"",ROUND(MIN(J119,Q119)*-1,2))))</f>
        <v/>
      </c>
    </row>
    <row r="120" spans="1:19" x14ac:dyDescent="0.2">
      <c r="A120" s="109" t="str">
        <f>IF('Beladung des Speichers'!A120="","",'Beladung des Speichers'!A120)</f>
        <v/>
      </c>
      <c r="B120" s="109" t="str">
        <f>IF('Beladung des Speichers'!B120="","",'Beladung des Speichers'!B120)</f>
        <v/>
      </c>
      <c r="C120" s="163" t="str">
        <f>IF(ISBLANK('Beladung des Speichers'!A120),"",SUMIFS('Beladung des Speichers'!$C$17:$C$300,'Beladung des Speichers'!$A$17:$A$300,A120)-SUMIFS('Entladung des Speichers'!$C$17:$C$300,'Entladung des Speichers'!$A$17:$A$300,A120)+SUMIFS(Füllstände!$B$17:$B$299,Füllstände!$A$17:$A$299,A120)-SUMIFS(Füllstände!$C$17:$C$299,Füllstände!$A$17:$A$299,A120))</f>
        <v/>
      </c>
      <c r="D120" s="164" t="str">
        <f>IF(ISBLANK('Beladung des Speichers'!A120),"",C120*'Beladung des Speichers'!C120/SUMIFS('Beladung des Speichers'!$C$17:$C$300,'Beladung des Speichers'!$A$17:$A$300,A120))</f>
        <v/>
      </c>
      <c r="E120" s="165" t="str">
        <f>IF(ISBLANK('Beladung des Speichers'!A120),"",1/SUMIFS('Beladung des Speichers'!$C$17:$C$300,'Beladung des Speichers'!$A$17:$A$300,A120)*C120*SUMIF($A$17:$A$300,A120,'Beladung des Speichers'!$E$17:$E$300))</f>
        <v/>
      </c>
      <c r="F120" s="166" t="str">
        <f>IF(ISBLANK('Beladung des Speichers'!A120),"",IF(C120=0,"0,00",D120/C120*E120))</f>
        <v/>
      </c>
      <c r="G120" s="167" t="str">
        <f>IF(ISBLANK('Beladung des Speichers'!A120),"",SUMIFS('Beladung des Speichers'!$C$17:$C$300,'Beladung des Speichers'!$A$17:$A$300,A120))</f>
        <v/>
      </c>
      <c r="H120" s="124" t="str">
        <f>IF(ISBLANK('Beladung des Speichers'!A120),"",'Beladung des Speichers'!C120)</f>
        <v/>
      </c>
      <c r="I120" s="168" t="str">
        <f>IF(ISBLANK('Beladung des Speichers'!A120),"",SUMIFS('Beladung des Speichers'!$E$17:$E$1001,'Beladung des Speichers'!$A$17:$A$1001,'Ergebnis (detailliert)'!A120))</f>
        <v/>
      </c>
      <c r="J120" s="125" t="str">
        <f>IF(ISBLANK('Beladung des Speichers'!A120),"",'Beladung des Speichers'!E120)</f>
        <v/>
      </c>
      <c r="K120" s="168" t="str">
        <f>IF(ISBLANK('Beladung des Speichers'!A120),"",SUMIFS('Entladung des Speichers'!$C$17:$C$1001,'Entladung des Speichers'!$A$17:$A$1001,'Ergebnis (detailliert)'!A120))</f>
        <v/>
      </c>
      <c r="L120" s="169" t="str">
        <f t="shared" si="6"/>
        <v/>
      </c>
      <c r="M120" s="169" t="str">
        <f>IF(ISBLANK('Entladung des Speichers'!A120),"",'Entladung des Speichers'!C120)</f>
        <v/>
      </c>
      <c r="N120" s="168" t="str">
        <f>IF(ISBLANK('Beladung des Speichers'!A120),"",SUMIFS('Entladung des Speichers'!$E$17:$E$1001,'Entladung des Speichers'!$A$17:$A$1001,'Ergebnis (detailliert)'!$A$17:$A$300))</f>
        <v/>
      </c>
      <c r="O120" s="125" t="str">
        <f t="shared" si="7"/>
        <v/>
      </c>
      <c r="P120" s="20" t="str">
        <f>IFERROR(IF(A120="","",N120*'Ergebnis (detailliert)'!J120/'Ergebnis (detailliert)'!I120),0)</f>
        <v/>
      </c>
      <c r="Q120" s="106" t="str">
        <f t="shared" si="8"/>
        <v/>
      </c>
      <c r="R120" s="107" t="str">
        <f t="shared" si="9"/>
        <v/>
      </c>
      <c r="S120" s="108" t="str">
        <f>IF(A120="","",IF(LOOKUP(A120,Stammdaten!$A$17:$A$1001,Stammdaten!$G$17:$G$1001)="Nein",0,IF(ISBLANK('Beladung des Speichers'!A120),"",ROUND(MIN(J120,Q120)*-1,2))))</f>
        <v/>
      </c>
    </row>
    <row r="121" spans="1:19" x14ac:dyDescent="0.2">
      <c r="A121" s="109" t="str">
        <f>IF('Beladung des Speichers'!A121="","",'Beladung des Speichers'!A121)</f>
        <v/>
      </c>
      <c r="B121" s="109" t="str">
        <f>IF('Beladung des Speichers'!B121="","",'Beladung des Speichers'!B121)</f>
        <v/>
      </c>
      <c r="C121" s="163" t="str">
        <f>IF(ISBLANK('Beladung des Speichers'!A121),"",SUMIFS('Beladung des Speichers'!$C$17:$C$300,'Beladung des Speichers'!$A$17:$A$300,A121)-SUMIFS('Entladung des Speichers'!$C$17:$C$300,'Entladung des Speichers'!$A$17:$A$300,A121)+SUMIFS(Füllstände!$B$17:$B$299,Füllstände!$A$17:$A$299,A121)-SUMIFS(Füllstände!$C$17:$C$299,Füllstände!$A$17:$A$299,A121))</f>
        <v/>
      </c>
      <c r="D121" s="164" t="str">
        <f>IF(ISBLANK('Beladung des Speichers'!A121),"",C121*'Beladung des Speichers'!C121/SUMIFS('Beladung des Speichers'!$C$17:$C$300,'Beladung des Speichers'!$A$17:$A$300,A121))</f>
        <v/>
      </c>
      <c r="E121" s="165" t="str">
        <f>IF(ISBLANK('Beladung des Speichers'!A121),"",1/SUMIFS('Beladung des Speichers'!$C$17:$C$300,'Beladung des Speichers'!$A$17:$A$300,A121)*C121*SUMIF($A$17:$A$300,A121,'Beladung des Speichers'!$E$17:$E$300))</f>
        <v/>
      </c>
      <c r="F121" s="166" t="str">
        <f>IF(ISBLANK('Beladung des Speichers'!A121),"",IF(C121=0,"0,00",D121/C121*E121))</f>
        <v/>
      </c>
      <c r="G121" s="167" t="str">
        <f>IF(ISBLANK('Beladung des Speichers'!A121),"",SUMIFS('Beladung des Speichers'!$C$17:$C$300,'Beladung des Speichers'!$A$17:$A$300,A121))</f>
        <v/>
      </c>
      <c r="H121" s="124" t="str">
        <f>IF(ISBLANK('Beladung des Speichers'!A121),"",'Beladung des Speichers'!C121)</f>
        <v/>
      </c>
      <c r="I121" s="168" t="str">
        <f>IF(ISBLANK('Beladung des Speichers'!A121),"",SUMIFS('Beladung des Speichers'!$E$17:$E$1001,'Beladung des Speichers'!$A$17:$A$1001,'Ergebnis (detailliert)'!A121))</f>
        <v/>
      </c>
      <c r="J121" s="125" t="str">
        <f>IF(ISBLANK('Beladung des Speichers'!A121),"",'Beladung des Speichers'!E121)</f>
        <v/>
      </c>
      <c r="K121" s="168" t="str">
        <f>IF(ISBLANK('Beladung des Speichers'!A121),"",SUMIFS('Entladung des Speichers'!$C$17:$C$1001,'Entladung des Speichers'!$A$17:$A$1001,'Ergebnis (detailliert)'!A121))</f>
        <v/>
      </c>
      <c r="L121" s="169" t="str">
        <f t="shared" si="6"/>
        <v/>
      </c>
      <c r="M121" s="169" t="str">
        <f>IF(ISBLANK('Entladung des Speichers'!A121),"",'Entladung des Speichers'!C121)</f>
        <v/>
      </c>
      <c r="N121" s="168" t="str">
        <f>IF(ISBLANK('Beladung des Speichers'!A121),"",SUMIFS('Entladung des Speichers'!$E$17:$E$1001,'Entladung des Speichers'!$A$17:$A$1001,'Ergebnis (detailliert)'!$A$17:$A$300))</f>
        <v/>
      </c>
      <c r="O121" s="125" t="str">
        <f t="shared" si="7"/>
        <v/>
      </c>
      <c r="P121" s="20" t="str">
        <f>IFERROR(IF(A121="","",N121*'Ergebnis (detailliert)'!J121/'Ergebnis (detailliert)'!I121),0)</f>
        <v/>
      </c>
      <c r="Q121" s="106" t="str">
        <f t="shared" si="8"/>
        <v/>
      </c>
      <c r="R121" s="107" t="str">
        <f t="shared" si="9"/>
        <v/>
      </c>
      <c r="S121" s="108" t="str">
        <f>IF(A121="","",IF(LOOKUP(A121,Stammdaten!$A$17:$A$1001,Stammdaten!$G$17:$G$1001)="Nein",0,IF(ISBLANK('Beladung des Speichers'!A121),"",ROUND(MIN(J121,Q121)*-1,2))))</f>
        <v/>
      </c>
    </row>
    <row r="122" spans="1:19" x14ac:dyDescent="0.2">
      <c r="A122" s="109" t="str">
        <f>IF('Beladung des Speichers'!A122="","",'Beladung des Speichers'!A122)</f>
        <v/>
      </c>
      <c r="B122" s="109" t="str">
        <f>IF('Beladung des Speichers'!B122="","",'Beladung des Speichers'!B122)</f>
        <v/>
      </c>
      <c r="C122" s="163" t="str">
        <f>IF(ISBLANK('Beladung des Speichers'!A122),"",SUMIFS('Beladung des Speichers'!$C$17:$C$300,'Beladung des Speichers'!$A$17:$A$300,A122)-SUMIFS('Entladung des Speichers'!$C$17:$C$300,'Entladung des Speichers'!$A$17:$A$300,A122)+SUMIFS(Füllstände!$B$17:$B$299,Füllstände!$A$17:$A$299,A122)-SUMIFS(Füllstände!$C$17:$C$299,Füllstände!$A$17:$A$299,A122))</f>
        <v/>
      </c>
      <c r="D122" s="164" t="str">
        <f>IF(ISBLANK('Beladung des Speichers'!A122),"",C122*'Beladung des Speichers'!C122/SUMIFS('Beladung des Speichers'!$C$17:$C$300,'Beladung des Speichers'!$A$17:$A$300,A122))</f>
        <v/>
      </c>
      <c r="E122" s="165" t="str">
        <f>IF(ISBLANK('Beladung des Speichers'!A122),"",1/SUMIFS('Beladung des Speichers'!$C$17:$C$300,'Beladung des Speichers'!$A$17:$A$300,A122)*C122*SUMIF($A$17:$A$300,A122,'Beladung des Speichers'!$E$17:$E$300))</f>
        <v/>
      </c>
      <c r="F122" s="166" t="str">
        <f>IF(ISBLANK('Beladung des Speichers'!A122),"",IF(C122=0,"0,00",D122/C122*E122))</f>
        <v/>
      </c>
      <c r="G122" s="167" t="str">
        <f>IF(ISBLANK('Beladung des Speichers'!A122),"",SUMIFS('Beladung des Speichers'!$C$17:$C$300,'Beladung des Speichers'!$A$17:$A$300,A122))</f>
        <v/>
      </c>
      <c r="H122" s="124" t="str">
        <f>IF(ISBLANK('Beladung des Speichers'!A122),"",'Beladung des Speichers'!C122)</f>
        <v/>
      </c>
      <c r="I122" s="168" t="str">
        <f>IF(ISBLANK('Beladung des Speichers'!A122),"",SUMIFS('Beladung des Speichers'!$E$17:$E$1001,'Beladung des Speichers'!$A$17:$A$1001,'Ergebnis (detailliert)'!A122))</f>
        <v/>
      </c>
      <c r="J122" s="125" t="str">
        <f>IF(ISBLANK('Beladung des Speichers'!A122),"",'Beladung des Speichers'!E122)</f>
        <v/>
      </c>
      <c r="K122" s="168" t="str">
        <f>IF(ISBLANK('Beladung des Speichers'!A122),"",SUMIFS('Entladung des Speichers'!$C$17:$C$1001,'Entladung des Speichers'!$A$17:$A$1001,'Ergebnis (detailliert)'!A122))</f>
        <v/>
      </c>
      <c r="L122" s="169" t="str">
        <f t="shared" si="6"/>
        <v/>
      </c>
      <c r="M122" s="169" t="str">
        <f>IF(ISBLANK('Entladung des Speichers'!A122),"",'Entladung des Speichers'!C122)</f>
        <v/>
      </c>
      <c r="N122" s="168" t="str">
        <f>IF(ISBLANK('Beladung des Speichers'!A122),"",SUMIFS('Entladung des Speichers'!$E$17:$E$1001,'Entladung des Speichers'!$A$17:$A$1001,'Ergebnis (detailliert)'!$A$17:$A$300))</f>
        <v/>
      </c>
      <c r="O122" s="125" t="str">
        <f t="shared" si="7"/>
        <v/>
      </c>
      <c r="P122" s="20" t="str">
        <f>IFERROR(IF(A122="","",N122*'Ergebnis (detailliert)'!J122/'Ergebnis (detailliert)'!I122),0)</f>
        <v/>
      </c>
      <c r="Q122" s="106" t="str">
        <f t="shared" si="8"/>
        <v/>
      </c>
      <c r="R122" s="107" t="str">
        <f t="shared" si="9"/>
        <v/>
      </c>
      <c r="S122" s="108" t="str">
        <f>IF(A122="","",IF(LOOKUP(A122,Stammdaten!$A$17:$A$1001,Stammdaten!$G$17:$G$1001)="Nein",0,IF(ISBLANK('Beladung des Speichers'!A122),"",ROUND(MIN(J122,Q122)*-1,2))))</f>
        <v/>
      </c>
    </row>
    <row r="123" spans="1:19" x14ac:dyDescent="0.2">
      <c r="A123" s="109" t="str">
        <f>IF('Beladung des Speichers'!A123="","",'Beladung des Speichers'!A123)</f>
        <v/>
      </c>
      <c r="B123" s="109" t="str">
        <f>IF('Beladung des Speichers'!B123="","",'Beladung des Speichers'!B123)</f>
        <v/>
      </c>
      <c r="C123" s="163" t="str">
        <f>IF(ISBLANK('Beladung des Speichers'!A123),"",SUMIFS('Beladung des Speichers'!$C$17:$C$300,'Beladung des Speichers'!$A$17:$A$300,A123)-SUMIFS('Entladung des Speichers'!$C$17:$C$300,'Entladung des Speichers'!$A$17:$A$300,A123)+SUMIFS(Füllstände!$B$17:$B$299,Füllstände!$A$17:$A$299,A123)-SUMIFS(Füllstände!$C$17:$C$299,Füllstände!$A$17:$A$299,A123))</f>
        <v/>
      </c>
      <c r="D123" s="164" t="str">
        <f>IF(ISBLANK('Beladung des Speichers'!A123),"",C123*'Beladung des Speichers'!C123/SUMIFS('Beladung des Speichers'!$C$17:$C$300,'Beladung des Speichers'!$A$17:$A$300,A123))</f>
        <v/>
      </c>
      <c r="E123" s="165" t="str">
        <f>IF(ISBLANK('Beladung des Speichers'!A123),"",1/SUMIFS('Beladung des Speichers'!$C$17:$C$300,'Beladung des Speichers'!$A$17:$A$300,A123)*C123*SUMIF($A$17:$A$300,A123,'Beladung des Speichers'!$E$17:$E$300))</f>
        <v/>
      </c>
      <c r="F123" s="166" t="str">
        <f>IF(ISBLANK('Beladung des Speichers'!A123),"",IF(C123=0,"0,00",D123/C123*E123))</f>
        <v/>
      </c>
      <c r="G123" s="167" t="str">
        <f>IF(ISBLANK('Beladung des Speichers'!A123),"",SUMIFS('Beladung des Speichers'!$C$17:$C$300,'Beladung des Speichers'!$A$17:$A$300,A123))</f>
        <v/>
      </c>
      <c r="H123" s="124" t="str">
        <f>IF(ISBLANK('Beladung des Speichers'!A123),"",'Beladung des Speichers'!C123)</f>
        <v/>
      </c>
      <c r="I123" s="168" t="str">
        <f>IF(ISBLANK('Beladung des Speichers'!A123),"",SUMIFS('Beladung des Speichers'!$E$17:$E$1001,'Beladung des Speichers'!$A$17:$A$1001,'Ergebnis (detailliert)'!A123))</f>
        <v/>
      </c>
      <c r="J123" s="125" t="str">
        <f>IF(ISBLANK('Beladung des Speichers'!A123),"",'Beladung des Speichers'!E123)</f>
        <v/>
      </c>
      <c r="K123" s="168" t="str">
        <f>IF(ISBLANK('Beladung des Speichers'!A123),"",SUMIFS('Entladung des Speichers'!$C$17:$C$1001,'Entladung des Speichers'!$A$17:$A$1001,'Ergebnis (detailliert)'!A123))</f>
        <v/>
      </c>
      <c r="L123" s="169" t="str">
        <f t="shared" si="6"/>
        <v/>
      </c>
      <c r="M123" s="169" t="str">
        <f>IF(ISBLANK('Entladung des Speichers'!A123),"",'Entladung des Speichers'!C123)</f>
        <v/>
      </c>
      <c r="N123" s="168" t="str">
        <f>IF(ISBLANK('Beladung des Speichers'!A123),"",SUMIFS('Entladung des Speichers'!$E$17:$E$1001,'Entladung des Speichers'!$A$17:$A$1001,'Ergebnis (detailliert)'!$A$17:$A$300))</f>
        <v/>
      </c>
      <c r="O123" s="125" t="str">
        <f t="shared" si="7"/>
        <v/>
      </c>
      <c r="P123" s="20" t="str">
        <f>IFERROR(IF(A123="","",N123*'Ergebnis (detailliert)'!J123/'Ergebnis (detailliert)'!I123),0)</f>
        <v/>
      </c>
      <c r="Q123" s="106" t="str">
        <f t="shared" si="8"/>
        <v/>
      </c>
      <c r="R123" s="107" t="str">
        <f t="shared" si="9"/>
        <v/>
      </c>
      <c r="S123" s="108" t="str">
        <f>IF(A123="","",IF(LOOKUP(A123,Stammdaten!$A$17:$A$1001,Stammdaten!$G$17:$G$1001)="Nein",0,IF(ISBLANK('Beladung des Speichers'!A123),"",ROUND(MIN(J123,Q123)*-1,2))))</f>
        <v/>
      </c>
    </row>
    <row r="124" spans="1:19" x14ac:dyDescent="0.2">
      <c r="A124" s="109" t="str">
        <f>IF('Beladung des Speichers'!A124="","",'Beladung des Speichers'!A124)</f>
        <v/>
      </c>
      <c r="B124" s="109" t="str">
        <f>IF('Beladung des Speichers'!B124="","",'Beladung des Speichers'!B124)</f>
        <v/>
      </c>
      <c r="C124" s="163" t="str">
        <f>IF(ISBLANK('Beladung des Speichers'!A124),"",SUMIFS('Beladung des Speichers'!$C$17:$C$300,'Beladung des Speichers'!$A$17:$A$300,A124)-SUMIFS('Entladung des Speichers'!$C$17:$C$300,'Entladung des Speichers'!$A$17:$A$300,A124)+SUMIFS(Füllstände!$B$17:$B$299,Füllstände!$A$17:$A$299,A124)-SUMIFS(Füllstände!$C$17:$C$299,Füllstände!$A$17:$A$299,A124))</f>
        <v/>
      </c>
      <c r="D124" s="164" t="str">
        <f>IF(ISBLANK('Beladung des Speichers'!A124),"",C124*'Beladung des Speichers'!C124/SUMIFS('Beladung des Speichers'!$C$17:$C$300,'Beladung des Speichers'!$A$17:$A$300,A124))</f>
        <v/>
      </c>
      <c r="E124" s="165" t="str">
        <f>IF(ISBLANK('Beladung des Speichers'!A124),"",1/SUMIFS('Beladung des Speichers'!$C$17:$C$300,'Beladung des Speichers'!$A$17:$A$300,A124)*C124*SUMIF($A$17:$A$300,A124,'Beladung des Speichers'!$E$17:$E$300))</f>
        <v/>
      </c>
      <c r="F124" s="166" t="str">
        <f>IF(ISBLANK('Beladung des Speichers'!A124),"",IF(C124=0,"0,00",D124/C124*E124))</f>
        <v/>
      </c>
      <c r="G124" s="167" t="str">
        <f>IF(ISBLANK('Beladung des Speichers'!A124),"",SUMIFS('Beladung des Speichers'!$C$17:$C$300,'Beladung des Speichers'!$A$17:$A$300,A124))</f>
        <v/>
      </c>
      <c r="H124" s="124" t="str">
        <f>IF(ISBLANK('Beladung des Speichers'!A124),"",'Beladung des Speichers'!C124)</f>
        <v/>
      </c>
      <c r="I124" s="168" t="str">
        <f>IF(ISBLANK('Beladung des Speichers'!A124),"",SUMIFS('Beladung des Speichers'!$E$17:$E$1001,'Beladung des Speichers'!$A$17:$A$1001,'Ergebnis (detailliert)'!A124))</f>
        <v/>
      </c>
      <c r="J124" s="125" t="str">
        <f>IF(ISBLANK('Beladung des Speichers'!A124),"",'Beladung des Speichers'!E124)</f>
        <v/>
      </c>
      <c r="K124" s="168" t="str">
        <f>IF(ISBLANK('Beladung des Speichers'!A124),"",SUMIFS('Entladung des Speichers'!$C$17:$C$1001,'Entladung des Speichers'!$A$17:$A$1001,'Ergebnis (detailliert)'!A124))</f>
        <v/>
      </c>
      <c r="L124" s="169" t="str">
        <f t="shared" si="6"/>
        <v/>
      </c>
      <c r="M124" s="169" t="str">
        <f>IF(ISBLANK('Entladung des Speichers'!A124),"",'Entladung des Speichers'!C124)</f>
        <v/>
      </c>
      <c r="N124" s="168" t="str">
        <f>IF(ISBLANK('Beladung des Speichers'!A124),"",SUMIFS('Entladung des Speichers'!$E$17:$E$1001,'Entladung des Speichers'!$A$17:$A$1001,'Ergebnis (detailliert)'!$A$17:$A$300))</f>
        <v/>
      </c>
      <c r="O124" s="125" t="str">
        <f t="shared" si="7"/>
        <v/>
      </c>
      <c r="P124" s="20" t="str">
        <f>IFERROR(IF(A124="","",N124*'Ergebnis (detailliert)'!J124/'Ergebnis (detailliert)'!I124),0)</f>
        <v/>
      </c>
      <c r="Q124" s="106" t="str">
        <f t="shared" si="8"/>
        <v/>
      </c>
      <c r="R124" s="107" t="str">
        <f t="shared" si="9"/>
        <v/>
      </c>
      <c r="S124" s="108" t="str">
        <f>IF(A124="","",IF(LOOKUP(A124,Stammdaten!$A$17:$A$1001,Stammdaten!$G$17:$G$1001)="Nein",0,IF(ISBLANK('Beladung des Speichers'!A124),"",ROUND(MIN(J124,Q124)*-1,2))))</f>
        <v/>
      </c>
    </row>
    <row r="125" spans="1:19" x14ac:dyDescent="0.2">
      <c r="A125" s="109" t="str">
        <f>IF('Beladung des Speichers'!A125="","",'Beladung des Speichers'!A125)</f>
        <v/>
      </c>
      <c r="B125" s="109" t="str">
        <f>IF('Beladung des Speichers'!B125="","",'Beladung des Speichers'!B125)</f>
        <v/>
      </c>
      <c r="C125" s="163" t="str">
        <f>IF(ISBLANK('Beladung des Speichers'!A125),"",SUMIFS('Beladung des Speichers'!$C$17:$C$300,'Beladung des Speichers'!$A$17:$A$300,A125)-SUMIFS('Entladung des Speichers'!$C$17:$C$300,'Entladung des Speichers'!$A$17:$A$300,A125)+SUMIFS(Füllstände!$B$17:$B$299,Füllstände!$A$17:$A$299,A125)-SUMIFS(Füllstände!$C$17:$C$299,Füllstände!$A$17:$A$299,A125))</f>
        <v/>
      </c>
      <c r="D125" s="164" t="str">
        <f>IF(ISBLANK('Beladung des Speichers'!A125),"",C125*'Beladung des Speichers'!C125/SUMIFS('Beladung des Speichers'!$C$17:$C$300,'Beladung des Speichers'!$A$17:$A$300,A125))</f>
        <v/>
      </c>
      <c r="E125" s="165" t="str">
        <f>IF(ISBLANK('Beladung des Speichers'!A125),"",1/SUMIFS('Beladung des Speichers'!$C$17:$C$300,'Beladung des Speichers'!$A$17:$A$300,A125)*C125*SUMIF($A$17:$A$300,A125,'Beladung des Speichers'!$E$17:$E$300))</f>
        <v/>
      </c>
      <c r="F125" s="166" t="str">
        <f>IF(ISBLANK('Beladung des Speichers'!A125),"",IF(C125=0,"0,00",D125/C125*E125))</f>
        <v/>
      </c>
      <c r="G125" s="167" t="str">
        <f>IF(ISBLANK('Beladung des Speichers'!A125),"",SUMIFS('Beladung des Speichers'!$C$17:$C$300,'Beladung des Speichers'!$A$17:$A$300,A125))</f>
        <v/>
      </c>
      <c r="H125" s="124" t="str">
        <f>IF(ISBLANK('Beladung des Speichers'!A125),"",'Beladung des Speichers'!C125)</f>
        <v/>
      </c>
      <c r="I125" s="168" t="str">
        <f>IF(ISBLANK('Beladung des Speichers'!A125),"",SUMIFS('Beladung des Speichers'!$E$17:$E$1001,'Beladung des Speichers'!$A$17:$A$1001,'Ergebnis (detailliert)'!A125))</f>
        <v/>
      </c>
      <c r="J125" s="125" t="str">
        <f>IF(ISBLANK('Beladung des Speichers'!A125),"",'Beladung des Speichers'!E125)</f>
        <v/>
      </c>
      <c r="K125" s="168" t="str">
        <f>IF(ISBLANK('Beladung des Speichers'!A125),"",SUMIFS('Entladung des Speichers'!$C$17:$C$1001,'Entladung des Speichers'!$A$17:$A$1001,'Ergebnis (detailliert)'!A125))</f>
        <v/>
      </c>
      <c r="L125" s="169" t="str">
        <f t="shared" si="6"/>
        <v/>
      </c>
      <c r="M125" s="169" t="str">
        <f>IF(ISBLANK('Entladung des Speichers'!A125),"",'Entladung des Speichers'!C125)</f>
        <v/>
      </c>
      <c r="N125" s="168" t="str">
        <f>IF(ISBLANK('Beladung des Speichers'!A125),"",SUMIFS('Entladung des Speichers'!$E$17:$E$1001,'Entladung des Speichers'!$A$17:$A$1001,'Ergebnis (detailliert)'!$A$17:$A$300))</f>
        <v/>
      </c>
      <c r="O125" s="125" t="str">
        <f t="shared" si="7"/>
        <v/>
      </c>
      <c r="P125" s="20" t="str">
        <f>IFERROR(IF(A125="","",N125*'Ergebnis (detailliert)'!J125/'Ergebnis (detailliert)'!I125),0)</f>
        <v/>
      </c>
      <c r="Q125" s="106" t="str">
        <f t="shared" si="8"/>
        <v/>
      </c>
      <c r="R125" s="107" t="str">
        <f t="shared" si="9"/>
        <v/>
      </c>
      <c r="S125" s="108" t="str">
        <f>IF(A125="","",IF(LOOKUP(A125,Stammdaten!$A$17:$A$1001,Stammdaten!$G$17:$G$1001)="Nein",0,IF(ISBLANK('Beladung des Speichers'!A125),"",ROUND(MIN(J125,Q125)*-1,2))))</f>
        <v/>
      </c>
    </row>
    <row r="126" spans="1:19" x14ac:dyDescent="0.2">
      <c r="A126" s="109" t="str">
        <f>IF('Beladung des Speichers'!A126="","",'Beladung des Speichers'!A126)</f>
        <v/>
      </c>
      <c r="B126" s="109" t="str">
        <f>IF('Beladung des Speichers'!B126="","",'Beladung des Speichers'!B126)</f>
        <v/>
      </c>
      <c r="C126" s="163" t="str">
        <f>IF(ISBLANK('Beladung des Speichers'!A126),"",SUMIFS('Beladung des Speichers'!$C$17:$C$300,'Beladung des Speichers'!$A$17:$A$300,A126)-SUMIFS('Entladung des Speichers'!$C$17:$C$300,'Entladung des Speichers'!$A$17:$A$300,A126)+SUMIFS(Füllstände!$B$17:$B$299,Füllstände!$A$17:$A$299,A126)-SUMIFS(Füllstände!$C$17:$C$299,Füllstände!$A$17:$A$299,A126))</f>
        <v/>
      </c>
      <c r="D126" s="164" t="str">
        <f>IF(ISBLANK('Beladung des Speichers'!A126),"",C126*'Beladung des Speichers'!C126/SUMIFS('Beladung des Speichers'!$C$17:$C$300,'Beladung des Speichers'!$A$17:$A$300,A126))</f>
        <v/>
      </c>
      <c r="E126" s="165" t="str">
        <f>IF(ISBLANK('Beladung des Speichers'!A126),"",1/SUMIFS('Beladung des Speichers'!$C$17:$C$300,'Beladung des Speichers'!$A$17:$A$300,A126)*C126*SUMIF($A$17:$A$300,A126,'Beladung des Speichers'!$E$17:$E$300))</f>
        <v/>
      </c>
      <c r="F126" s="166" t="str">
        <f>IF(ISBLANK('Beladung des Speichers'!A126),"",IF(C126=0,"0,00",D126/C126*E126))</f>
        <v/>
      </c>
      <c r="G126" s="167" t="str">
        <f>IF(ISBLANK('Beladung des Speichers'!A126),"",SUMIFS('Beladung des Speichers'!$C$17:$C$300,'Beladung des Speichers'!$A$17:$A$300,A126))</f>
        <v/>
      </c>
      <c r="H126" s="124" t="str">
        <f>IF(ISBLANK('Beladung des Speichers'!A126),"",'Beladung des Speichers'!C126)</f>
        <v/>
      </c>
      <c r="I126" s="168" t="str">
        <f>IF(ISBLANK('Beladung des Speichers'!A126),"",SUMIFS('Beladung des Speichers'!$E$17:$E$1001,'Beladung des Speichers'!$A$17:$A$1001,'Ergebnis (detailliert)'!A126))</f>
        <v/>
      </c>
      <c r="J126" s="125" t="str">
        <f>IF(ISBLANK('Beladung des Speichers'!A126),"",'Beladung des Speichers'!E126)</f>
        <v/>
      </c>
      <c r="K126" s="168" t="str">
        <f>IF(ISBLANK('Beladung des Speichers'!A126),"",SUMIFS('Entladung des Speichers'!$C$17:$C$1001,'Entladung des Speichers'!$A$17:$A$1001,'Ergebnis (detailliert)'!A126))</f>
        <v/>
      </c>
      <c r="L126" s="169" t="str">
        <f t="shared" si="6"/>
        <v/>
      </c>
      <c r="M126" s="169" t="str">
        <f>IF(ISBLANK('Entladung des Speichers'!A126),"",'Entladung des Speichers'!C126)</f>
        <v/>
      </c>
      <c r="N126" s="168" t="str">
        <f>IF(ISBLANK('Beladung des Speichers'!A126),"",SUMIFS('Entladung des Speichers'!$E$17:$E$1001,'Entladung des Speichers'!$A$17:$A$1001,'Ergebnis (detailliert)'!$A$17:$A$300))</f>
        <v/>
      </c>
      <c r="O126" s="125" t="str">
        <f t="shared" si="7"/>
        <v/>
      </c>
      <c r="P126" s="20" t="str">
        <f>IFERROR(IF(A126="","",N126*'Ergebnis (detailliert)'!J126/'Ergebnis (detailliert)'!I126),0)</f>
        <v/>
      </c>
      <c r="Q126" s="106" t="str">
        <f t="shared" si="8"/>
        <v/>
      </c>
      <c r="R126" s="107" t="str">
        <f t="shared" si="9"/>
        <v/>
      </c>
      <c r="S126" s="108" t="str">
        <f>IF(A126="","",IF(LOOKUP(A126,Stammdaten!$A$17:$A$1001,Stammdaten!$G$17:$G$1001)="Nein",0,IF(ISBLANK('Beladung des Speichers'!A126),"",ROUND(MIN(J126,Q126)*-1,2))))</f>
        <v/>
      </c>
    </row>
    <row r="127" spans="1:19" x14ac:dyDescent="0.2">
      <c r="A127" s="109" t="str">
        <f>IF('Beladung des Speichers'!A127="","",'Beladung des Speichers'!A127)</f>
        <v/>
      </c>
      <c r="B127" s="109" t="str">
        <f>IF('Beladung des Speichers'!B127="","",'Beladung des Speichers'!B127)</f>
        <v/>
      </c>
      <c r="C127" s="163" t="str">
        <f>IF(ISBLANK('Beladung des Speichers'!A127),"",SUMIFS('Beladung des Speichers'!$C$17:$C$300,'Beladung des Speichers'!$A$17:$A$300,A127)-SUMIFS('Entladung des Speichers'!$C$17:$C$300,'Entladung des Speichers'!$A$17:$A$300,A127)+SUMIFS(Füllstände!$B$17:$B$299,Füllstände!$A$17:$A$299,A127)-SUMIFS(Füllstände!$C$17:$C$299,Füllstände!$A$17:$A$299,A127))</f>
        <v/>
      </c>
      <c r="D127" s="164" t="str">
        <f>IF(ISBLANK('Beladung des Speichers'!A127),"",C127*'Beladung des Speichers'!C127/SUMIFS('Beladung des Speichers'!$C$17:$C$300,'Beladung des Speichers'!$A$17:$A$300,A127))</f>
        <v/>
      </c>
      <c r="E127" s="165" t="str">
        <f>IF(ISBLANK('Beladung des Speichers'!A127),"",1/SUMIFS('Beladung des Speichers'!$C$17:$C$300,'Beladung des Speichers'!$A$17:$A$300,A127)*C127*SUMIF($A$17:$A$300,A127,'Beladung des Speichers'!$E$17:$E$300))</f>
        <v/>
      </c>
      <c r="F127" s="166" t="str">
        <f>IF(ISBLANK('Beladung des Speichers'!A127),"",IF(C127=0,"0,00",D127/C127*E127))</f>
        <v/>
      </c>
      <c r="G127" s="167" t="str">
        <f>IF(ISBLANK('Beladung des Speichers'!A127),"",SUMIFS('Beladung des Speichers'!$C$17:$C$300,'Beladung des Speichers'!$A$17:$A$300,A127))</f>
        <v/>
      </c>
      <c r="H127" s="124" t="str">
        <f>IF(ISBLANK('Beladung des Speichers'!A127),"",'Beladung des Speichers'!C127)</f>
        <v/>
      </c>
      <c r="I127" s="168" t="str">
        <f>IF(ISBLANK('Beladung des Speichers'!A127),"",SUMIFS('Beladung des Speichers'!$E$17:$E$1001,'Beladung des Speichers'!$A$17:$A$1001,'Ergebnis (detailliert)'!A127))</f>
        <v/>
      </c>
      <c r="J127" s="125" t="str">
        <f>IF(ISBLANK('Beladung des Speichers'!A127),"",'Beladung des Speichers'!E127)</f>
        <v/>
      </c>
      <c r="K127" s="168" t="str">
        <f>IF(ISBLANK('Beladung des Speichers'!A127),"",SUMIFS('Entladung des Speichers'!$C$17:$C$1001,'Entladung des Speichers'!$A$17:$A$1001,'Ergebnis (detailliert)'!A127))</f>
        <v/>
      </c>
      <c r="L127" s="169" t="str">
        <f t="shared" si="6"/>
        <v/>
      </c>
      <c r="M127" s="169" t="str">
        <f>IF(ISBLANK('Entladung des Speichers'!A127),"",'Entladung des Speichers'!C127)</f>
        <v/>
      </c>
      <c r="N127" s="168" t="str">
        <f>IF(ISBLANK('Beladung des Speichers'!A127),"",SUMIFS('Entladung des Speichers'!$E$17:$E$1001,'Entladung des Speichers'!$A$17:$A$1001,'Ergebnis (detailliert)'!$A$17:$A$300))</f>
        <v/>
      </c>
      <c r="O127" s="125" t="str">
        <f t="shared" si="7"/>
        <v/>
      </c>
      <c r="P127" s="20" t="str">
        <f>IFERROR(IF(A127="","",N127*'Ergebnis (detailliert)'!J127/'Ergebnis (detailliert)'!I127),0)</f>
        <v/>
      </c>
      <c r="Q127" s="106" t="str">
        <f t="shared" si="8"/>
        <v/>
      </c>
      <c r="R127" s="107" t="str">
        <f t="shared" si="9"/>
        <v/>
      </c>
      <c r="S127" s="108" t="str">
        <f>IF(A127="","",IF(LOOKUP(A127,Stammdaten!$A$17:$A$1001,Stammdaten!$G$17:$G$1001)="Nein",0,IF(ISBLANK('Beladung des Speichers'!A127),"",ROUND(MIN(J127,Q127)*-1,2))))</f>
        <v/>
      </c>
    </row>
    <row r="128" spans="1:19" x14ac:dyDescent="0.2">
      <c r="A128" s="109" t="str">
        <f>IF('Beladung des Speichers'!A128="","",'Beladung des Speichers'!A128)</f>
        <v/>
      </c>
      <c r="B128" s="109" t="str">
        <f>IF('Beladung des Speichers'!B128="","",'Beladung des Speichers'!B128)</f>
        <v/>
      </c>
      <c r="C128" s="163" t="str">
        <f>IF(ISBLANK('Beladung des Speichers'!A128),"",SUMIFS('Beladung des Speichers'!$C$17:$C$300,'Beladung des Speichers'!$A$17:$A$300,A128)-SUMIFS('Entladung des Speichers'!$C$17:$C$300,'Entladung des Speichers'!$A$17:$A$300,A128)+SUMIFS(Füllstände!$B$17:$B$299,Füllstände!$A$17:$A$299,A128)-SUMIFS(Füllstände!$C$17:$C$299,Füllstände!$A$17:$A$299,A128))</f>
        <v/>
      </c>
      <c r="D128" s="164" t="str">
        <f>IF(ISBLANK('Beladung des Speichers'!A128),"",C128*'Beladung des Speichers'!C128/SUMIFS('Beladung des Speichers'!$C$17:$C$300,'Beladung des Speichers'!$A$17:$A$300,A128))</f>
        <v/>
      </c>
      <c r="E128" s="165" t="str">
        <f>IF(ISBLANK('Beladung des Speichers'!A128),"",1/SUMIFS('Beladung des Speichers'!$C$17:$C$300,'Beladung des Speichers'!$A$17:$A$300,A128)*C128*SUMIF($A$17:$A$300,A128,'Beladung des Speichers'!$E$17:$E$300))</f>
        <v/>
      </c>
      <c r="F128" s="166" t="str">
        <f>IF(ISBLANK('Beladung des Speichers'!A128),"",IF(C128=0,"0,00",D128/C128*E128))</f>
        <v/>
      </c>
      <c r="G128" s="167" t="str">
        <f>IF(ISBLANK('Beladung des Speichers'!A128),"",SUMIFS('Beladung des Speichers'!$C$17:$C$300,'Beladung des Speichers'!$A$17:$A$300,A128))</f>
        <v/>
      </c>
      <c r="H128" s="124" t="str">
        <f>IF(ISBLANK('Beladung des Speichers'!A128),"",'Beladung des Speichers'!C128)</f>
        <v/>
      </c>
      <c r="I128" s="168" t="str">
        <f>IF(ISBLANK('Beladung des Speichers'!A128),"",SUMIFS('Beladung des Speichers'!$E$17:$E$1001,'Beladung des Speichers'!$A$17:$A$1001,'Ergebnis (detailliert)'!A128))</f>
        <v/>
      </c>
      <c r="J128" s="125" t="str">
        <f>IF(ISBLANK('Beladung des Speichers'!A128),"",'Beladung des Speichers'!E128)</f>
        <v/>
      </c>
      <c r="K128" s="168" t="str">
        <f>IF(ISBLANK('Beladung des Speichers'!A128),"",SUMIFS('Entladung des Speichers'!$C$17:$C$1001,'Entladung des Speichers'!$A$17:$A$1001,'Ergebnis (detailliert)'!A128))</f>
        <v/>
      </c>
      <c r="L128" s="169" t="str">
        <f t="shared" si="6"/>
        <v/>
      </c>
      <c r="M128" s="169" t="str">
        <f>IF(ISBLANK('Entladung des Speichers'!A128),"",'Entladung des Speichers'!C128)</f>
        <v/>
      </c>
      <c r="N128" s="168" t="str">
        <f>IF(ISBLANK('Beladung des Speichers'!A128),"",SUMIFS('Entladung des Speichers'!$E$17:$E$1001,'Entladung des Speichers'!$A$17:$A$1001,'Ergebnis (detailliert)'!$A$17:$A$300))</f>
        <v/>
      </c>
      <c r="O128" s="125" t="str">
        <f t="shared" si="7"/>
        <v/>
      </c>
      <c r="P128" s="20" t="str">
        <f>IFERROR(IF(A128="","",N128*'Ergebnis (detailliert)'!J128/'Ergebnis (detailliert)'!I128),0)</f>
        <v/>
      </c>
      <c r="Q128" s="106" t="str">
        <f t="shared" si="8"/>
        <v/>
      </c>
      <c r="R128" s="107" t="str">
        <f t="shared" si="9"/>
        <v/>
      </c>
      <c r="S128" s="108" t="str">
        <f>IF(A128="","",IF(LOOKUP(A128,Stammdaten!$A$17:$A$1001,Stammdaten!$G$17:$G$1001)="Nein",0,IF(ISBLANK('Beladung des Speichers'!A128),"",ROUND(MIN(J128,Q128)*-1,2))))</f>
        <v/>
      </c>
    </row>
    <row r="129" spans="1:19" x14ac:dyDescent="0.2">
      <c r="A129" s="109" t="str">
        <f>IF('Beladung des Speichers'!A129="","",'Beladung des Speichers'!A129)</f>
        <v/>
      </c>
      <c r="B129" s="109" t="str">
        <f>IF('Beladung des Speichers'!B129="","",'Beladung des Speichers'!B129)</f>
        <v/>
      </c>
      <c r="C129" s="163" t="str">
        <f>IF(ISBLANK('Beladung des Speichers'!A129),"",SUMIFS('Beladung des Speichers'!$C$17:$C$300,'Beladung des Speichers'!$A$17:$A$300,A129)-SUMIFS('Entladung des Speichers'!$C$17:$C$300,'Entladung des Speichers'!$A$17:$A$300,A129)+SUMIFS(Füllstände!$B$17:$B$299,Füllstände!$A$17:$A$299,A129)-SUMIFS(Füllstände!$C$17:$C$299,Füllstände!$A$17:$A$299,A129))</f>
        <v/>
      </c>
      <c r="D129" s="164" t="str">
        <f>IF(ISBLANK('Beladung des Speichers'!A129),"",C129*'Beladung des Speichers'!C129/SUMIFS('Beladung des Speichers'!$C$17:$C$300,'Beladung des Speichers'!$A$17:$A$300,A129))</f>
        <v/>
      </c>
      <c r="E129" s="165" t="str">
        <f>IF(ISBLANK('Beladung des Speichers'!A129),"",1/SUMIFS('Beladung des Speichers'!$C$17:$C$300,'Beladung des Speichers'!$A$17:$A$300,A129)*C129*SUMIF($A$17:$A$300,A129,'Beladung des Speichers'!$E$17:$E$300))</f>
        <v/>
      </c>
      <c r="F129" s="166" t="str">
        <f>IF(ISBLANK('Beladung des Speichers'!A129),"",IF(C129=0,"0,00",D129/C129*E129))</f>
        <v/>
      </c>
      <c r="G129" s="167" t="str">
        <f>IF(ISBLANK('Beladung des Speichers'!A129),"",SUMIFS('Beladung des Speichers'!$C$17:$C$300,'Beladung des Speichers'!$A$17:$A$300,A129))</f>
        <v/>
      </c>
      <c r="H129" s="124" t="str">
        <f>IF(ISBLANK('Beladung des Speichers'!A129),"",'Beladung des Speichers'!C129)</f>
        <v/>
      </c>
      <c r="I129" s="168" t="str">
        <f>IF(ISBLANK('Beladung des Speichers'!A129),"",SUMIFS('Beladung des Speichers'!$E$17:$E$1001,'Beladung des Speichers'!$A$17:$A$1001,'Ergebnis (detailliert)'!A129))</f>
        <v/>
      </c>
      <c r="J129" s="125" t="str">
        <f>IF(ISBLANK('Beladung des Speichers'!A129),"",'Beladung des Speichers'!E129)</f>
        <v/>
      </c>
      <c r="K129" s="168" t="str">
        <f>IF(ISBLANK('Beladung des Speichers'!A129),"",SUMIFS('Entladung des Speichers'!$C$17:$C$1001,'Entladung des Speichers'!$A$17:$A$1001,'Ergebnis (detailliert)'!A129))</f>
        <v/>
      </c>
      <c r="L129" s="169" t="str">
        <f t="shared" si="6"/>
        <v/>
      </c>
      <c r="M129" s="169" t="str">
        <f>IF(ISBLANK('Entladung des Speichers'!A129),"",'Entladung des Speichers'!C129)</f>
        <v/>
      </c>
      <c r="N129" s="168" t="str">
        <f>IF(ISBLANK('Beladung des Speichers'!A129),"",SUMIFS('Entladung des Speichers'!$E$17:$E$1001,'Entladung des Speichers'!$A$17:$A$1001,'Ergebnis (detailliert)'!$A$17:$A$300))</f>
        <v/>
      </c>
      <c r="O129" s="125" t="str">
        <f t="shared" si="7"/>
        <v/>
      </c>
      <c r="P129" s="20" t="str">
        <f>IFERROR(IF(A129="","",N129*'Ergebnis (detailliert)'!J129/'Ergebnis (detailliert)'!I129),0)</f>
        <v/>
      </c>
      <c r="Q129" s="106" t="str">
        <f t="shared" si="8"/>
        <v/>
      </c>
      <c r="R129" s="107" t="str">
        <f t="shared" si="9"/>
        <v/>
      </c>
      <c r="S129" s="108" t="str">
        <f>IF(A129="","",IF(LOOKUP(A129,Stammdaten!$A$17:$A$1001,Stammdaten!$G$17:$G$1001)="Nein",0,IF(ISBLANK('Beladung des Speichers'!A129),"",ROUND(MIN(J129,Q129)*-1,2))))</f>
        <v/>
      </c>
    </row>
    <row r="130" spans="1:19" x14ac:dyDescent="0.2">
      <c r="A130" s="109" t="str">
        <f>IF('Beladung des Speichers'!A130="","",'Beladung des Speichers'!A130)</f>
        <v/>
      </c>
      <c r="B130" s="109" t="str">
        <f>IF('Beladung des Speichers'!B130="","",'Beladung des Speichers'!B130)</f>
        <v/>
      </c>
      <c r="C130" s="163" t="str">
        <f>IF(ISBLANK('Beladung des Speichers'!A130),"",SUMIFS('Beladung des Speichers'!$C$17:$C$300,'Beladung des Speichers'!$A$17:$A$300,A130)-SUMIFS('Entladung des Speichers'!$C$17:$C$300,'Entladung des Speichers'!$A$17:$A$300,A130)+SUMIFS(Füllstände!$B$17:$B$299,Füllstände!$A$17:$A$299,A130)-SUMIFS(Füllstände!$C$17:$C$299,Füllstände!$A$17:$A$299,A130))</f>
        <v/>
      </c>
      <c r="D130" s="164" t="str">
        <f>IF(ISBLANK('Beladung des Speichers'!A130),"",C130*'Beladung des Speichers'!C130/SUMIFS('Beladung des Speichers'!$C$17:$C$300,'Beladung des Speichers'!$A$17:$A$300,A130))</f>
        <v/>
      </c>
      <c r="E130" s="165" t="str">
        <f>IF(ISBLANK('Beladung des Speichers'!A130),"",1/SUMIFS('Beladung des Speichers'!$C$17:$C$300,'Beladung des Speichers'!$A$17:$A$300,A130)*C130*SUMIF($A$17:$A$300,A130,'Beladung des Speichers'!$E$17:$E$300))</f>
        <v/>
      </c>
      <c r="F130" s="166" t="str">
        <f>IF(ISBLANK('Beladung des Speichers'!A130),"",IF(C130=0,"0,00",D130/C130*E130))</f>
        <v/>
      </c>
      <c r="G130" s="167" t="str">
        <f>IF(ISBLANK('Beladung des Speichers'!A130),"",SUMIFS('Beladung des Speichers'!$C$17:$C$300,'Beladung des Speichers'!$A$17:$A$300,A130))</f>
        <v/>
      </c>
      <c r="H130" s="124" t="str">
        <f>IF(ISBLANK('Beladung des Speichers'!A130),"",'Beladung des Speichers'!C130)</f>
        <v/>
      </c>
      <c r="I130" s="168" t="str">
        <f>IF(ISBLANK('Beladung des Speichers'!A130),"",SUMIFS('Beladung des Speichers'!$E$17:$E$1001,'Beladung des Speichers'!$A$17:$A$1001,'Ergebnis (detailliert)'!A130))</f>
        <v/>
      </c>
      <c r="J130" s="125" t="str">
        <f>IF(ISBLANK('Beladung des Speichers'!A130),"",'Beladung des Speichers'!E130)</f>
        <v/>
      </c>
      <c r="K130" s="168" t="str">
        <f>IF(ISBLANK('Beladung des Speichers'!A130),"",SUMIFS('Entladung des Speichers'!$C$17:$C$1001,'Entladung des Speichers'!$A$17:$A$1001,'Ergebnis (detailliert)'!A130))</f>
        <v/>
      </c>
      <c r="L130" s="169" t="str">
        <f t="shared" si="6"/>
        <v/>
      </c>
      <c r="M130" s="169" t="str">
        <f>IF(ISBLANK('Entladung des Speichers'!A130),"",'Entladung des Speichers'!C130)</f>
        <v/>
      </c>
      <c r="N130" s="168" t="str">
        <f>IF(ISBLANK('Beladung des Speichers'!A130),"",SUMIFS('Entladung des Speichers'!$E$17:$E$1001,'Entladung des Speichers'!$A$17:$A$1001,'Ergebnis (detailliert)'!$A$17:$A$300))</f>
        <v/>
      </c>
      <c r="O130" s="125" t="str">
        <f t="shared" si="7"/>
        <v/>
      </c>
      <c r="P130" s="20" t="str">
        <f>IFERROR(IF(A130="","",N130*'Ergebnis (detailliert)'!J130/'Ergebnis (detailliert)'!I130),0)</f>
        <v/>
      </c>
      <c r="Q130" s="106" t="str">
        <f t="shared" si="8"/>
        <v/>
      </c>
      <c r="R130" s="107" t="str">
        <f t="shared" si="9"/>
        <v/>
      </c>
      <c r="S130" s="108" t="str">
        <f>IF(A130="","",IF(LOOKUP(A130,Stammdaten!$A$17:$A$1001,Stammdaten!$G$17:$G$1001)="Nein",0,IF(ISBLANK('Beladung des Speichers'!A130),"",ROUND(MIN(J130,Q130)*-1,2))))</f>
        <v/>
      </c>
    </row>
    <row r="131" spans="1:19" x14ac:dyDescent="0.2">
      <c r="A131" s="109" t="str">
        <f>IF('Beladung des Speichers'!A131="","",'Beladung des Speichers'!A131)</f>
        <v/>
      </c>
      <c r="B131" s="109" t="str">
        <f>IF('Beladung des Speichers'!B131="","",'Beladung des Speichers'!B131)</f>
        <v/>
      </c>
      <c r="C131" s="163" t="str">
        <f>IF(ISBLANK('Beladung des Speichers'!A131),"",SUMIFS('Beladung des Speichers'!$C$17:$C$300,'Beladung des Speichers'!$A$17:$A$300,A131)-SUMIFS('Entladung des Speichers'!$C$17:$C$300,'Entladung des Speichers'!$A$17:$A$300,A131)+SUMIFS(Füllstände!$B$17:$B$299,Füllstände!$A$17:$A$299,A131)-SUMIFS(Füllstände!$C$17:$C$299,Füllstände!$A$17:$A$299,A131))</f>
        <v/>
      </c>
      <c r="D131" s="164" t="str">
        <f>IF(ISBLANK('Beladung des Speichers'!A131),"",C131*'Beladung des Speichers'!C131/SUMIFS('Beladung des Speichers'!$C$17:$C$300,'Beladung des Speichers'!$A$17:$A$300,A131))</f>
        <v/>
      </c>
      <c r="E131" s="165" t="str">
        <f>IF(ISBLANK('Beladung des Speichers'!A131),"",1/SUMIFS('Beladung des Speichers'!$C$17:$C$300,'Beladung des Speichers'!$A$17:$A$300,A131)*C131*SUMIF($A$17:$A$300,A131,'Beladung des Speichers'!$E$17:$E$300))</f>
        <v/>
      </c>
      <c r="F131" s="166" t="str">
        <f>IF(ISBLANK('Beladung des Speichers'!A131),"",IF(C131=0,"0,00",D131/C131*E131))</f>
        <v/>
      </c>
      <c r="G131" s="167" t="str">
        <f>IF(ISBLANK('Beladung des Speichers'!A131),"",SUMIFS('Beladung des Speichers'!$C$17:$C$300,'Beladung des Speichers'!$A$17:$A$300,A131))</f>
        <v/>
      </c>
      <c r="H131" s="124" t="str">
        <f>IF(ISBLANK('Beladung des Speichers'!A131),"",'Beladung des Speichers'!C131)</f>
        <v/>
      </c>
      <c r="I131" s="168" t="str">
        <f>IF(ISBLANK('Beladung des Speichers'!A131),"",SUMIFS('Beladung des Speichers'!$E$17:$E$1001,'Beladung des Speichers'!$A$17:$A$1001,'Ergebnis (detailliert)'!A131))</f>
        <v/>
      </c>
      <c r="J131" s="125" t="str">
        <f>IF(ISBLANK('Beladung des Speichers'!A131),"",'Beladung des Speichers'!E131)</f>
        <v/>
      </c>
      <c r="K131" s="168" t="str">
        <f>IF(ISBLANK('Beladung des Speichers'!A131),"",SUMIFS('Entladung des Speichers'!$C$17:$C$1001,'Entladung des Speichers'!$A$17:$A$1001,'Ergebnis (detailliert)'!A131))</f>
        <v/>
      </c>
      <c r="L131" s="169" t="str">
        <f t="shared" si="6"/>
        <v/>
      </c>
      <c r="M131" s="169" t="str">
        <f>IF(ISBLANK('Entladung des Speichers'!A131),"",'Entladung des Speichers'!C131)</f>
        <v/>
      </c>
      <c r="N131" s="168" t="str">
        <f>IF(ISBLANK('Beladung des Speichers'!A131),"",SUMIFS('Entladung des Speichers'!$E$17:$E$1001,'Entladung des Speichers'!$A$17:$A$1001,'Ergebnis (detailliert)'!$A$17:$A$300))</f>
        <v/>
      </c>
      <c r="O131" s="125" t="str">
        <f t="shared" si="7"/>
        <v/>
      </c>
      <c r="P131" s="20" t="str">
        <f>IFERROR(IF(A131="","",N131*'Ergebnis (detailliert)'!J131/'Ergebnis (detailliert)'!I131),0)</f>
        <v/>
      </c>
      <c r="Q131" s="106" t="str">
        <f t="shared" si="8"/>
        <v/>
      </c>
      <c r="R131" s="107" t="str">
        <f t="shared" si="9"/>
        <v/>
      </c>
      <c r="S131" s="108" t="str">
        <f>IF(A131="","",IF(LOOKUP(A131,Stammdaten!$A$17:$A$1001,Stammdaten!$G$17:$G$1001)="Nein",0,IF(ISBLANK('Beladung des Speichers'!A131),"",ROUND(MIN(J131,Q131)*-1,2))))</f>
        <v/>
      </c>
    </row>
    <row r="132" spans="1:19" x14ac:dyDescent="0.2">
      <c r="A132" s="109" t="str">
        <f>IF('Beladung des Speichers'!A132="","",'Beladung des Speichers'!A132)</f>
        <v/>
      </c>
      <c r="B132" s="109" t="str">
        <f>IF('Beladung des Speichers'!B132="","",'Beladung des Speichers'!B132)</f>
        <v/>
      </c>
      <c r="C132" s="163" t="str">
        <f>IF(ISBLANK('Beladung des Speichers'!A132),"",SUMIFS('Beladung des Speichers'!$C$17:$C$300,'Beladung des Speichers'!$A$17:$A$300,A132)-SUMIFS('Entladung des Speichers'!$C$17:$C$300,'Entladung des Speichers'!$A$17:$A$300,A132)+SUMIFS(Füllstände!$B$17:$B$299,Füllstände!$A$17:$A$299,A132)-SUMIFS(Füllstände!$C$17:$C$299,Füllstände!$A$17:$A$299,A132))</f>
        <v/>
      </c>
      <c r="D132" s="164" t="str">
        <f>IF(ISBLANK('Beladung des Speichers'!A132),"",C132*'Beladung des Speichers'!C132/SUMIFS('Beladung des Speichers'!$C$17:$C$300,'Beladung des Speichers'!$A$17:$A$300,A132))</f>
        <v/>
      </c>
      <c r="E132" s="165" t="str">
        <f>IF(ISBLANK('Beladung des Speichers'!A132),"",1/SUMIFS('Beladung des Speichers'!$C$17:$C$300,'Beladung des Speichers'!$A$17:$A$300,A132)*C132*SUMIF($A$17:$A$300,A132,'Beladung des Speichers'!$E$17:$E$300))</f>
        <v/>
      </c>
      <c r="F132" s="166" t="str">
        <f>IF(ISBLANK('Beladung des Speichers'!A132),"",IF(C132=0,"0,00",D132/C132*E132))</f>
        <v/>
      </c>
      <c r="G132" s="167" t="str">
        <f>IF(ISBLANK('Beladung des Speichers'!A132),"",SUMIFS('Beladung des Speichers'!$C$17:$C$300,'Beladung des Speichers'!$A$17:$A$300,A132))</f>
        <v/>
      </c>
      <c r="H132" s="124" t="str">
        <f>IF(ISBLANK('Beladung des Speichers'!A132),"",'Beladung des Speichers'!C132)</f>
        <v/>
      </c>
      <c r="I132" s="168" t="str">
        <f>IF(ISBLANK('Beladung des Speichers'!A132),"",SUMIFS('Beladung des Speichers'!$E$17:$E$1001,'Beladung des Speichers'!$A$17:$A$1001,'Ergebnis (detailliert)'!A132))</f>
        <v/>
      </c>
      <c r="J132" s="125" t="str">
        <f>IF(ISBLANK('Beladung des Speichers'!A132),"",'Beladung des Speichers'!E132)</f>
        <v/>
      </c>
      <c r="K132" s="168" t="str">
        <f>IF(ISBLANK('Beladung des Speichers'!A132),"",SUMIFS('Entladung des Speichers'!$C$17:$C$1001,'Entladung des Speichers'!$A$17:$A$1001,'Ergebnis (detailliert)'!A132))</f>
        <v/>
      </c>
      <c r="L132" s="169" t="str">
        <f t="shared" si="6"/>
        <v/>
      </c>
      <c r="M132" s="169" t="str">
        <f>IF(ISBLANK('Entladung des Speichers'!A132),"",'Entladung des Speichers'!C132)</f>
        <v/>
      </c>
      <c r="N132" s="168" t="str">
        <f>IF(ISBLANK('Beladung des Speichers'!A132),"",SUMIFS('Entladung des Speichers'!$E$17:$E$1001,'Entladung des Speichers'!$A$17:$A$1001,'Ergebnis (detailliert)'!$A$17:$A$300))</f>
        <v/>
      </c>
      <c r="O132" s="125" t="str">
        <f t="shared" si="7"/>
        <v/>
      </c>
      <c r="P132" s="20" t="str">
        <f>IFERROR(IF(A132="","",N132*'Ergebnis (detailliert)'!J132/'Ergebnis (detailliert)'!I132),0)</f>
        <v/>
      </c>
      <c r="Q132" s="106" t="str">
        <f t="shared" si="8"/>
        <v/>
      </c>
      <c r="R132" s="107" t="str">
        <f t="shared" si="9"/>
        <v/>
      </c>
      <c r="S132" s="108" t="str">
        <f>IF(A132="","",IF(LOOKUP(A132,Stammdaten!$A$17:$A$1001,Stammdaten!$G$17:$G$1001)="Nein",0,IF(ISBLANK('Beladung des Speichers'!A132),"",ROUND(MIN(J132,Q132)*-1,2))))</f>
        <v/>
      </c>
    </row>
    <row r="133" spans="1:19" x14ac:dyDescent="0.2">
      <c r="A133" s="109" t="str">
        <f>IF('Beladung des Speichers'!A133="","",'Beladung des Speichers'!A133)</f>
        <v/>
      </c>
      <c r="B133" s="109" t="str">
        <f>IF('Beladung des Speichers'!B133="","",'Beladung des Speichers'!B133)</f>
        <v/>
      </c>
      <c r="C133" s="163" t="str">
        <f>IF(ISBLANK('Beladung des Speichers'!A133),"",SUMIFS('Beladung des Speichers'!$C$17:$C$300,'Beladung des Speichers'!$A$17:$A$300,A133)-SUMIFS('Entladung des Speichers'!$C$17:$C$300,'Entladung des Speichers'!$A$17:$A$300,A133)+SUMIFS(Füllstände!$B$17:$B$299,Füllstände!$A$17:$A$299,A133)-SUMIFS(Füllstände!$C$17:$C$299,Füllstände!$A$17:$A$299,A133))</f>
        <v/>
      </c>
      <c r="D133" s="164" t="str">
        <f>IF(ISBLANK('Beladung des Speichers'!A133),"",C133*'Beladung des Speichers'!C133/SUMIFS('Beladung des Speichers'!$C$17:$C$300,'Beladung des Speichers'!$A$17:$A$300,A133))</f>
        <v/>
      </c>
      <c r="E133" s="165" t="str">
        <f>IF(ISBLANK('Beladung des Speichers'!A133),"",1/SUMIFS('Beladung des Speichers'!$C$17:$C$300,'Beladung des Speichers'!$A$17:$A$300,A133)*C133*SUMIF($A$17:$A$300,A133,'Beladung des Speichers'!$E$17:$E$300))</f>
        <v/>
      </c>
      <c r="F133" s="166" t="str">
        <f>IF(ISBLANK('Beladung des Speichers'!A133),"",IF(C133=0,"0,00",D133/C133*E133))</f>
        <v/>
      </c>
      <c r="G133" s="167" t="str">
        <f>IF(ISBLANK('Beladung des Speichers'!A133),"",SUMIFS('Beladung des Speichers'!$C$17:$C$300,'Beladung des Speichers'!$A$17:$A$300,A133))</f>
        <v/>
      </c>
      <c r="H133" s="124" t="str">
        <f>IF(ISBLANK('Beladung des Speichers'!A133),"",'Beladung des Speichers'!C133)</f>
        <v/>
      </c>
      <c r="I133" s="168" t="str">
        <f>IF(ISBLANK('Beladung des Speichers'!A133),"",SUMIFS('Beladung des Speichers'!$E$17:$E$1001,'Beladung des Speichers'!$A$17:$A$1001,'Ergebnis (detailliert)'!A133))</f>
        <v/>
      </c>
      <c r="J133" s="125" t="str">
        <f>IF(ISBLANK('Beladung des Speichers'!A133),"",'Beladung des Speichers'!E133)</f>
        <v/>
      </c>
      <c r="K133" s="168" t="str">
        <f>IF(ISBLANK('Beladung des Speichers'!A133),"",SUMIFS('Entladung des Speichers'!$C$17:$C$1001,'Entladung des Speichers'!$A$17:$A$1001,'Ergebnis (detailliert)'!A133))</f>
        <v/>
      </c>
      <c r="L133" s="169" t="str">
        <f t="shared" si="6"/>
        <v/>
      </c>
      <c r="M133" s="169" t="str">
        <f>IF(ISBLANK('Entladung des Speichers'!A133),"",'Entladung des Speichers'!C133)</f>
        <v/>
      </c>
      <c r="N133" s="168" t="str">
        <f>IF(ISBLANK('Beladung des Speichers'!A133),"",SUMIFS('Entladung des Speichers'!$E$17:$E$1001,'Entladung des Speichers'!$A$17:$A$1001,'Ergebnis (detailliert)'!$A$17:$A$300))</f>
        <v/>
      </c>
      <c r="O133" s="125" t="str">
        <f t="shared" si="7"/>
        <v/>
      </c>
      <c r="P133" s="20" t="str">
        <f>IFERROR(IF(A133="","",N133*'Ergebnis (detailliert)'!J133/'Ergebnis (detailliert)'!I133),0)</f>
        <v/>
      </c>
      <c r="Q133" s="106" t="str">
        <f t="shared" si="8"/>
        <v/>
      </c>
      <c r="R133" s="107" t="str">
        <f t="shared" si="9"/>
        <v/>
      </c>
      <c r="S133" s="108" t="str">
        <f>IF(A133="","",IF(LOOKUP(A133,Stammdaten!$A$17:$A$1001,Stammdaten!$G$17:$G$1001)="Nein",0,IF(ISBLANK('Beladung des Speichers'!A133),"",ROUND(MIN(J133,Q133)*-1,2))))</f>
        <v/>
      </c>
    </row>
    <row r="134" spans="1:19" x14ac:dyDescent="0.2">
      <c r="A134" s="109" t="str">
        <f>IF('Beladung des Speichers'!A134="","",'Beladung des Speichers'!A134)</f>
        <v/>
      </c>
      <c r="B134" s="109" t="str">
        <f>IF('Beladung des Speichers'!B134="","",'Beladung des Speichers'!B134)</f>
        <v/>
      </c>
      <c r="C134" s="163" t="str">
        <f>IF(ISBLANK('Beladung des Speichers'!A134),"",SUMIFS('Beladung des Speichers'!$C$17:$C$300,'Beladung des Speichers'!$A$17:$A$300,A134)-SUMIFS('Entladung des Speichers'!$C$17:$C$300,'Entladung des Speichers'!$A$17:$A$300,A134)+SUMIFS(Füllstände!$B$17:$B$299,Füllstände!$A$17:$A$299,A134)-SUMIFS(Füllstände!$C$17:$C$299,Füllstände!$A$17:$A$299,A134))</f>
        <v/>
      </c>
      <c r="D134" s="164" t="str">
        <f>IF(ISBLANK('Beladung des Speichers'!A134),"",C134*'Beladung des Speichers'!C134/SUMIFS('Beladung des Speichers'!$C$17:$C$300,'Beladung des Speichers'!$A$17:$A$300,A134))</f>
        <v/>
      </c>
      <c r="E134" s="165" t="str">
        <f>IF(ISBLANK('Beladung des Speichers'!A134),"",1/SUMIFS('Beladung des Speichers'!$C$17:$C$300,'Beladung des Speichers'!$A$17:$A$300,A134)*C134*SUMIF($A$17:$A$300,A134,'Beladung des Speichers'!$E$17:$E$300))</f>
        <v/>
      </c>
      <c r="F134" s="166" t="str">
        <f>IF(ISBLANK('Beladung des Speichers'!A134),"",IF(C134=0,"0,00",D134/C134*E134))</f>
        <v/>
      </c>
      <c r="G134" s="167" t="str">
        <f>IF(ISBLANK('Beladung des Speichers'!A134),"",SUMIFS('Beladung des Speichers'!$C$17:$C$300,'Beladung des Speichers'!$A$17:$A$300,A134))</f>
        <v/>
      </c>
      <c r="H134" s="124" t="str">
        <f>IF(ISBLANK('Beladung des Speichers'!A134),"",'Beladung des Speichers'!C134)</f>
        <v/>
      </c>
      <c r="I134" s="168" t="str">
        <f>IF(ISBLANK('Beladung des Speichers'!A134),"",SUMIFS('Beladung des Speichers'!$E$17:$E$1001,'Beladung des Speichers'!$A$17:$A$1001,'Ergebnis (detailliert)'!A134))</f>
        <v/>
      </c>
      <c r="J134" s="125" t="str">
        <f>IF(ISBLANK('Beladung des Speichers'!A134),"",'Beladung des Speichers'!E134)</f>
        <v/>
      </c>
      <c r="K134" s="168" t="str">
        <f>IF(ISBLANK('Beladung des Speichers'!A134),"",SUMIFS('Entladung des Speichers'!$C$17:$C$1001,'Entladung des Speichers'!$A$17:$A$1001,'Ergebnis (detailliert)'!A134))</f>
        <v/>
      </c>
      <c r="L134" s="169" t="str">
        <f t="shared" si="6"/>
        <v/>
      </c>
      <c r="M134" s="169" t="str">
        <f>IF(ISBLANK('Entladung des Speichers'!A134),"",'Entladung des Speichers'!C134)</f>
        <v/>
      </c>
      <c r="N134" s="168" t="str">
        <f>IF(ISBLANK('Beladung des Speichers'!A134),"",SUMIFS('Entladung des Speichers'!$E$17:$E$1001,'Entladung des Speichers'!$A$17:$A$1001,'Ergebnis (detailliert)'!$A$17:$A$300))</f>
        <v/>
      </c>
      <c r="O134" s="125" t="str">
        <f t="shared" si="7"/>
        <v/>
      </c>
      <c r="P134" s="20" t="str">
        <f>IFERROR(IF(A134="","",N134*'Ergebnis (detailliert)'!J134/'Ergebnis (detailliert)'!I134),0)</f>
        <v/>
      </c>
      <c r="Q134" s="106" t="str">
        <f t="shared" si="8"/>
        <v/>
      </c>
      <c r="R134" s="107" t="str">
        <f t="shared" si="9"/>
        <v/>
      </c>
      <c r="S134" s="108" t="str">
        <f>IF(A134="","",IF(LOOKUP(A134,Stammdaten!$A$17:$A$1001,Stammdaten!$G$17:$G$1001)="Nein",0,IF(ISBLANK('Beladung des Speichers'!A134),"",ROUND(MIN(J134,Q134)*-1,2))))</f>
        <v/>
      </c>
    </row>
    <row r="135" spans="1:19" x14ac:dyDescent="0.2">
      <c r="A135" s="109" t="str">
        <f>IF('Beladung des Speichers'!A135="","",'Beladung des Speichers'!A135)</f>
        <v/>
      </c>
      <c r="B135" s="109" t="str">
        <f>IF('Beladung des Speichers'!B135="","",'Beladung des Speichers'!B135)</f>
        <v/>
      </c>
      <c r="C135" s="163" t="str">
        <f>IF(ISBLANK('Beladung des Speichers'!A135),"",SUMIFS('Beladung des Speichers'!$C$17:$C$300,'Beladung des Speichers'!$A$17:$A$300,A135)-SUMIFS('Entladung des Speichers'!$C$17:$C$300,'Entladung des Speichers'!$A$17:$A$300,A135)+SUMIFS(Füllstände!$B$17:$B$299,Füllstände!$A$17:$A$299,A135)-SUMIFS(Füllstände!$C$17:$C$299,Füllstände!$A$17:$A$299,A135))</f>
        <v/>
      </c>
      <c r="D135" s="164" t="str">
        <f>IF(ISBLANK('Beladung des Speichers'!A135),"",C135*'Beladung des Speichers'!C135/SUMIFS('Beladung des Speichers'!$C$17:$C$300,'Beladung des Speichers'!$A$17:$A$300,A135))</f>
        <v/>
      </c>
      <c r="E135" s="165" t="str">
        <f>IF(ISBLANK('Beladung des Speichers'!A135),"",1/SUMIFS('Beladung des Speichers'!$C$17:$C$300,'Beladung des Speichers'!$A$17:$A$300,A135)*C135*SUMIF($A$17:$A$300,A135,'Beladung des Speichers'!$E$17:$E$300))</f>
        <v/>
      </c>
      <c r="F135" s="166" t="str">
        <f>IF(ISBLANK('Beladung des Speichers'!A135),"",IF(C135=0,"0,00",D135/C135*E135))</f>
        <v/>
      </c>
      <c r="G135" s="167" t="str">
        <f>IF(ISBLANK('Beladung des Speichers'!A135),"",SUMIFS('Beladung des Speichers'!$C$17:$C$300,'Beladung des Speichers'!$A$17:$A$300,A135))</f>
        <v/>
      </c>
      <c r="H135" s="124" t="str">
        <f>IF(ISBLANK('Beladung des Speichers'!A135),"",'Beladung des Speichers'!C135)</f>
        <v/>
      </c>
      <c r="I135" s="168" t="str">
        <f>IF(ISBLANK('Beladung des Speichers'!A135),"",SUMIFS('Beladung des Speichers'!$E$17:$E$1001,'Beladung des Speichers'!$A$17:$A$1001,'Ergebnis (detailliert)'!A135))</f>
        <v/>
      </c>
      <c r="J135" s="125" t="str">
        <f>IF(ISBLANK('Beladung des Speichers'!A135),"",'Beladung des Speichers'!E135)</f>
        <v/>
      </c>
      <c r="K135" s="168" t="str">
        <f>IF(ISBLANK('Beladung des Speichers'!A135),"",SUMIFS('Entladung des Speichers'!$C$17:$C$1001,'Entladung des Speichers'!$A$17:$A$1001,'Ergebnis (detailliert)'!A135))</f>
        <v/>
      </c>
      <c r="L135" s="169" t="str">
        <f t="shared" si="6"/>
        <v/>
      </c>
      <c r="M135" s="169" t="str">
        <f>IF(ISBLANK('Entladung des Speichers'!A135),"",'Entladung des Speichers'!C135)</f>
        <v/>
      </c>
      <c r="N135" s="168" t="str">
        <f>IF(ISBLANK('Beladung des Speichers'!A135),"",SUMIFS('Entladung des Speichers'!$E$17:$E$1001,'Entladung des Speichers'!$A$17:$A$1001,'Ergebnis (detailliert)'!$A$17:$A$300))</f>
        <v/>
      </c>
      <c r="O135" s="125" t="str">
        <f t="shared" si="7"/>
        <v/>
      </c>
      <c r="P135" s="20" t="str">
        <f>IFERROR(IF(A135="","",N135*'Ergebnis (detailliert)'!J135/'Ergebnis (detailliert)'!I135),0)</f>
        <v/>
      </c>
      <c r="Q135" s="106" t="str">
        <f t="shared" si="8"/>
        <v/>
      </c>
      <c r="R135" s="107" t="str">
        <f t="shared" si="9"/>
        <v/>
      </c>
      <c r="S135" s="108" t="str">
        <f>IF(A135="","",IF(LOOKUP(A135,Stammdaten!$A$17:$A$1001,Stammdaten!$G$17:$G$1001)="Nein",0,IF(ISBLANK('Beladung des Speichers'!A135),"",ROUND(MIN(J135,Q135)*-1,2))))</f>
        <v/>
      </c>
    </row>
    <row r="136" spans="1:19" x14ac:dyDescent="0.2">
      <c r="A136" s="109" t="str">
        <f>IF('Beladung des Speichers'!A136="","",'Beladung des Speichers'!A136)</f>
        <v/>
      </c>
      <c r="B136" s="109" t="str">
        <f>IF('Beladung des Speichers'!B136="","",'Beladung des Speichers'!B136)</f>
        <v/>
      </c>
      <c r="C136" s="163" t="str">
        <f>IF(ISBLANK('Beladung des Speichers'!A136),"",SUMIFS('Beladung des Speichers'!$C$17:$C$300,'Beladung des Speichers'!$A$17:$A$300,A136)-SUMIFS('Entladung des Speichers'!$C$17:$C$300,'Entladung des Speichers'!$A$17:$A$300,A136)+SUMIFS(Füllstände!$B$17:$B$299,Füllstände!$A$17:$A$299,A136)-SUMIFS(Füllstände!$C$17:$C$299,Füllstände!$A$17:$A$299,A136))</f>
        <v/>
      </c>
      <c r="D136" s="164" t="str">
        <f>IF(ISBLANK('Beladung des Speichers'!A136),"",C136*'Beladung des Speichers'!C136/SUMIFS('Beladung des Speichers'!$C$17:$C$300,'Beladung des Speichers'!$A$17:$A$300,A136))</f>
        <v/>
      </c>
      <c r="E136" s="165" t="str">
        <f>IF(ISBLANK('Beladung des Speichers'!A136),"",1/SUMIFS('Beladung des Speichers'!$C$17:$C$300,'Beladung des Speichers'!$A$17:$A$300,A136)*C136*SUMIF($A$17:$A$300,A136,'Beladung des Speichers'!$E$17:$E$300))</f>
        <v/>
      </c>
      <c r="F136" s="166" t="str">
        <f>IF(ISBLANK('Beladung des Speichers'!A136),"",IF(C136=0,"0,00",D136/C136*E136))</f>
        <v/>
      </c>
      <c r="G136" s="167" t="str">
        <f>IF(ISBLANK('Beladung des Speichers'!A136),"",SUMIFS('Beladung des Speichers'!$C$17:$C$300,'Beladung des Speichers'!$A$17:$A$300,A136))</f>
        <v/>
      </c>
      <c r="H136" s="124" t="str">
        <f>IF(ISBLANK('Beladung des Speichers'!A136),"",'Beladung des Speichers'!C136)</f>
        <v/>
      </c>
      <c r="I136" s="168" t="str">
        <f>IF(ISBLANK('Beladung des Speichers'!A136),"",SUMIFS('Beladung des Speichers'!$E$17:$E$1001,'Beladung des Speichers'!$A$17:$A$1001,'Ergebnis (detailliert)'!A136))</f>
        <v/>
      </c>
      <c r="J136" s="125" t="str">
        <f>IF(ISBLANK('Beladung des Speichers'!A136),"",'Beladung des Speichers'!E136)</f>
        <v/>
      </c>
      <c r="K136" s="168" t="str">
        <f>IF(ISBLANK('Beladung des Speichers'!A136),"",SUMIFS('Entladung des Speichers'!$C$17:$C$1001,'Entladung des Speichers'!$A$17:$A$1001,'Ergebnis (detailliert)'!A136))</f>
        <v/>
      </c>
      <c r="L136" s="169" t="str">
        <f t="shared" si="6"/>
        <v/>
      </c>
      <c r="M136" s="169" t="str">
        <f>IF(ISBLANK('Entladung des Speichers'!A136),"",'Entladung des Speichers'!C136)</f>
        <v/>
      </c>
      <c r="N136" s="168" t="str">
        <f>IF(ISBLANK('Beladung des Speichers'!A136),"",SUMIFS('Entladung des Speichers'!$E$17:$E$1001,'Entladung des Speichers'!$A$17:$A$1001,'Ergebnis (detailliert)'!$A$17:$A$300))</f>
        <v/>
      </c>
      <c r="O136" s="125" t="str">
        <f t="shared" si="7"/>
        <v/>
      </c>
      <c r="P136" s="20" t="str">
        <f>IFERROR(IF(A136="","",N136*'Ergebnis (detailliert)'!J136/'Ergebnis (detailliert)'!I136),0)</f>
        <v/>
      </c>
      <c r="Q136" s="106" t="str">
        <f t="shared" si="8"/>
        <v/>
      </c>
      <c r="R136" s="107" t="str">
        <f t="shared" si="9"/>
        <v/>
      </c>
      <c r="S136" s="108" t="str">
        <f>IF(A136="","",IF(LOOKUP(A136,Stammdaten!$A$17:$A$1001,Stammdaten!$G$17:$G$1001)="Nein",0,IF(ISBLANK('Beladung des Speichers'!A136),"",ROUND(MIN(J136,Q136)*-1,2))))</f>
        <v/>
      </c>
    </row>
    <row r="137" spans="1:19" x14ac:dyDescent="0.2">
      <c r="A137" s="109" t="str">
        <f>IF('Beladung des Speichers'!A137="","",'Beladung des Speichers'!A137)</f>
        <v/>
      </c>
      <c r="B137" s="109" t="str">
        <f>IF('Beladung des Speichers'!B137="","",'Beladung des Speichers'!B137)</f>
        <v/>
      </c>
      <c r="C137" s="163" t="str">
        <f>IF(ISBLANK('Beladung des Speichers'!A137),"",SUMIFS('Beladung des Speichers'!$C$17:$C$300,'Beladung des Speichers'!$A$17:$A$300,A137)-SUMIFS('Entladung des Speichers'!$C$17:$C$300,'Entladung des Speichers'!$A$17:$A$300,A137)+SUMIFS(Füllstände!$B$17:$B$299,Füllstände!$A$17:$A$299,A137)-SUMIFS(Füllstände!$C$17:$C$299,Füllstände!$A$17:$A$299,A137))</f>
        <v/>
      </c>
      <c r="D137" s="164" t="str">
        <f>IF(ISBLANK('Beladung des Speichers'!A137),"",C137*'Beladung des Speichers'!C137/SUMIFS('Beladung des Speichers'!$C$17:$C$300,'Beladung des Speichers'!$A$17:$A$300,A137))</f>
        <v/>
      </c>
      <c r="E137" s="165" t="str">
        <f>IF(ISBLANK('Beladung des Speichers'!A137),"",1/SUMIFS('Beladung des Speichers'!$C$17:$C$300,'Beladung des Speichers'!$A$17:$A$300,A137)*C137*SUMIF($A$17:$A$300,A137,'Beladung des Speichers'!$E$17:$E$300))</f>
        <v/>
      </c>
      <c r="F137" s="166" t="str">
        <f>IF(ISBLANK('Beladung des Speichers'!A137),"",IF(C137=0,"0,00",D137/C137*E137))</f>
        <v/>
      </c>
      <c r="G137" s="167" t="str">
        <f>IF(ISBLANK('Beladung des Speichers'!A137),"",SUMIFS('Beladung des Speichers'!$C$17:$C$300,'Beladung des Speichers'!$A$17:$A$300,A137))</f>
        <v/>
      </c>
      <c r="H137" s="124" t="str">
        <f>IF(ISBLANK('Beladung des Speichers'!A137),"",'Beladung des Speichers'!C137)</f>
        <v/>
      </c>
      <c r="I137" s="168" t="str">
        <f>IF(ISBLANK('Beladung des Speichers'!A137),"",SUMIFS('Beladung des Speichers'!$E$17:$E$1001,'Beladung des Speichers'!$A$17:$A$1001,'Ergebnis (detailliert)'!A137))</f>
        <v/>
      </c>
      <c r="J137" s="125" t="str">
        <f>IF(ISBLANK('Beladung des Speichers'!A137),"",'Beladung des Speichers'!E137)</f>
        <v/>
      </c>
      <c r="K137" s="168" t="str">
        <f>IF(ISBLANK('Beladung des Speichers'!A137),"",SUMIFS('Entladung des Speichers'!$C$17:$C$1001,'Entladung des Speichers'!$A$17:$A$1001,'Ergebnis (detailliert)'!A137))</f>
        <v/>
      </c>
      <c r="L137" s="169" t="str">
        <f t="shared" si="6"/>
        <v/>
      </c>
      <c r="M137" s="169" t="str">
        <f>IF(ISBLANK('Entladung des Speichers'!A137),"",'Entladung des Speichers'!C137)</f>
        <v/>
      </c>
      <c r="N137" s="168" t="str">
        <f>IF(ISBLANK('Beladung des Speichers'!A137),"",SUMIFS('Entladung des Speichers'!$E$17:$E$1001,'Entladung des Speichers'!$A$17:$A$1001,'Ergebnis (detailliert)'!$A$17:$A$300))</f>
        <v/>
      </c>
      <c r="O137" s="125" t="str">
        <f t="shared" si="7"/>
        <v/>
      </c>
      <c r="P137" s="20" t="str">
        <f>IFERROR(IF(A137="","",N137*'Ergebnis (detailliert)'!J137/'Ergebnis (detailliert)'!I137),0)</f>
        <v/>
      </c>
      <c r="Q137" s="106" t="str">
        <f t="shared" si="8"/>
        <v/>
      </c>
      <c r="R137" s="107" t="str">
        <f t="shared" si="9"/>
        <v/>
      </c>
      <c r="S137" s="108" t="str">
        <f>IF(A137="","",IF(LOOKUP(A137,Stammdaten!$A$17:$A$1001,Stammdaten!$G$17:$G$1001)="Nein",0,IF(ISBLANK('Beladung des Speichers'!A137),"",ROUND(MIN(J137,Q137)*-1,2))))</f>
        <v/>
      </c>
    </row>
    <row r="138" spans="1:19" x14ac:dyDescent="0.2">
      <c r="A138" s="109" t="str">
        <f>IF('Beladung des Speichers'!A138="","",'Beladung des Speichers'!A138)</f>
        <v/>
      </c>
      <c r="B138" s="109" t="str">
        <f>IF('Beladung des Speichers'!B138="","",'Beladung des Speichers'!B138)</f>
        <v/>
      </c>
      <c r="C138" s="163" t="str">
        <f>IF(ISBLANK('Beladung des Speichers'!A138),"",SUMIFS('Beladung des Speichers'!$C$17:$C$300,'Beladung des Speichers'!$A$17:$A$300,A138)-SUMIFS('Entladung des Speichers'!$C$17:$C$300,'Entladung des Speichers'!$A$17:$A$300,A138)+SUMIFS(Füllstände!$B$17:$B$299,Füllstände!$A$17:$A$299,A138)-SUMIFS(Füllstände!$C$17:$C$299,Füllstände!$A$17:$A$299,A138))</f>
        <v/>
      </c>
      <c r="D138" s="164" t="str">
        <f>IF(ISBLANK('Beladung des Speichers'!A138),"",C138*'Beladung des Speichers'!C138/SUMIFS('Beladung des Speichers'!$C$17:$C$300,'Beladung des Speichers'!$A$17:$A$300,A138))</f>
        <v/>
      </c>
      <c r="E138" s="165" t="str">
        <f>IF(ISBLANK('Beladung des Speichers'!A138),"",1/SUMIFS('Beladung des Speichers'!$C$17:$C$300,'Beladung des Speichers'!$A$17:$A$300,A138)*C138*SUMIF($A$17:$A$300,A138,'Beladung des Speichers'!$E$17:$E$300))</f>
        <v/>
      </c>
      <c r="F138" s="166" t="str">
        <f>IF(ISBLANK('Beladung des Speichers'!A138),"",IF(C138=0,"0,00",D138/C138*E138))</f>
        <v/>
      </c>
      <c r="G138" s="167" t="str">
        <f>IF(ISBLANK('Beladung des Speichers'!A138),"",SUMIFS('Beladung des Speichers'!$C$17:$C$300,'Beladung des Speichers'!$A$17:$A$300,A138))</f>
        <v/>
      </c>
      <c r="H138" s="124" t="str">
        <f>IF(ISBLANK('Beladung des Speichers'!A138),"",'Beladung des Speichers'!C138)</f>
        <v/>
      </c>
      <c r="I138" s="168" t="str">
        <f>IF(ISBLANK('Beladung des Speichers'!A138),"",SUMIFS('Beladung des Speichers'!$E$17:$E$1001,'Beladung des Speichers'!$A$17:$A$1001,'Ergebnis (detailliert)'!A138))</f>
        <v/>
      </c>
      <c r="J138" s="125" t="str">
        <f>IF(ISBLANK('Beladung des Speichers'!A138),"",'Beladung des Speichers'!E138)</f>
        <v/>
      </c>
      <c r="K138" s="168" t="str">
        <f>IF(ISBLANK('Beladung des Speichers'!A138),"",SUMIFS('Entladung des Speichers'!$C$17:$C$1001,'Entladung des Speichers'!$A$17:$A$1001,'Ergebnis (detailliert)'!A138))</f>
        <v/>
      </c>
      <c r="L138" s="169" t="str">
        <f t="shared" si="6"/>
        <v/>
      </c>
      <c r="M138" s="169" t="str">
        <f>IF(ISBLANK('Entladung des Speichers'!A138),"",'Entladung des Speichers'!C138)</f>
        <v/>
      </c>
      <c r="N138" s="168" t="str">
        <f>IF(ISBLANK('Beladung des Speichers'!A138),"",SUMIFS('Entladung des Speichers'!$E$17:$E$1001,'Entladung des Speichers'!$A$17:$A$1001,'Ergebnis (detailliert)'!$A$17:$A$300))</f>
        <v/>
      </c>
      <c r="O138" s="125" t="str">
        <f t="shared" si="7"/>
        <v/>
      </c>
      <c r="P138" s="20" t="str">
        <f>IFERROR(IF(A138="","",N138*'Ergebnis (detailliert)'!J138/'Ergebnis (detailliert)'!I138),0)</f>
        <v/>
      </c>
      <c r="Q138" s="106" t="str">
        <f t="shared" si="8"/>
        <v/>
      </c>
      <c r="R138" s="107" t="str">
        <f t="shared" si="9"/>
        <v/>
      </c>
      <c r="S138" s="108" t="str">
        <f>IF(A138="","",IF(LOOKUP(A138,Stammdaten!$A$17:$A$1001,Stammdaten!$G$17:$G$1001)="Nein",0,IF(ISBLANK('Beladung des Speichers'!A138),"",ROUND(MIN(J138,Q138)*-1,2))))</f>
        <v/>
      </c>
    </row>
    <row r="139" spans="1:19" x14ac:dyDescent="0.2">
      <c r="A139" s="109" t="str">
        <f>IF('Beladung des Speichers'!A139="","",'Beladung des Speichers'!A139)</f>
        <v/>
      </c>
      <c r="B139" s="109" t="str">
        <f>IF('Beladung des Speichers'!B139="","",'Beladung des Speichers'!B139)</f>
        <v/>
      </c>
      <c r="C139" s="163" t="str">
        <f>IF(ISBLANK('Beladung des Speichers'!A139),"",SUMIFS('Beladung des Speichers'!$C$17:$C$300,'Beladung des Speichers'!$A$17:$A$300,A139)-SUMIFS('Entladung des Speichers'!$C$17:$C$300,'Entladung des Speichers'!$A$17:$A$300,A139)+SUMIFS(Füllstände!$B$17:$B$299,Füllstände!$A$17:$A$299,A139)-SUMIFS(Füllstände!$C$17:$C$299,Füllstände!$A$17:$A$299,A139))</f>
        <v/>
      </c>
      <c r="D139" s="164" t="str">
        <f>IF(ISBLANK('Beladung des Speichers'!A139),"",C139*'Beladung des Speichers'!C139/SUMIFS('Beladung des Speichers'!$C$17:$C$300,'Beladung des Speichers'!$A$17:$A$300,A139))</f>
        <v/>
      </c>
      <c r="E139" s="165" t="str">
        <f>IF(ISBLANK('Beladung des Speichers'!A139),"",1/SUMIFS('Beladung des Speichers'!$C$17:$C$300,'Beladung des Speichers'!$A$17:$A$300,A139)*C139*SUMIF($A$17:$A$300,A139,'Beladung des Speichers'!$E$17:$E$300))</f>
        <v/>
      </c>
      <c r="F139" s="166" t="str">
        <f>IF(ISBLANK('Beladung des Speichers'!A139),"",IF(C139=0,"0,00",D139/C139*E139))</f>
        <v/>
      </c>
      <c r="G139" s="167" t="str">
        <f>IF(ISBLANK('Beladung des Speichers'!A139),"",SUMIFS('Beladung des Speichers'!$C$17:$C$300,'Beladung des Speichers'!$A$17:$A$300,A139))</f>
        <v/>
      </c>
      <c r="H139" s="124" t="str">
        <f>IF(ISBLANK('Beladung des Speichers'!A139),"",'Beladung des Speichers'!C139)</f>
        <v/>
      </c>
      <c r="I139" s="168" t="str">
        <f>IF(ISBLANK('Beladung des Speichers'!A139),"",SUMIFS('Beladung des Speichers'!$E$17:$E$1001,'Beladung des Speichers'!$A$17:$A$1001,'Ergebnis (detailliert)'!A139))</f>
        <v/>
      </c>
      <c r="J139" s="125" t="str">
        <f>IF(ISBLANK('Beladung des Speichers'!A139),"",'Beladung des Speichers'!E139)</f>
        <v/>
      </c>
      <c r="K139" s="168" t="str">
        <f>IF(ISBLANK('Beladung des Speichers'!A139),"",SUMIFS('Entladung des Speichers'!$C$17:$C$1001,'Entladung des Speichers'!$A$17:$A$1001,'Ergebnis (detailliert)'!A139))</f>
        <v/>
      </c>
      <c r="L139" s="169" t="str">
        <f t="shared" si="6"/>
        <v/>
      </c>
      <c r="M139" s="169" t="str">
        <f>IF(ISBLANK('Entladung des Speichers'!A139),"",'Entladung des Speichers'!C139)</f>
        <v/>
      </c>
      <c r="N139" s="168" t="str">
        <f>IF(ISBLANK('Beladung des Speichers'!A139),"",SUMIFS('Entladung des Speichers'!$E$17:$E$1001,'Entladung des Speichers'!$A$17:$A$1001,'Ergebnis (detailliert)'!$A$17:$A$300))</f>
        <v/>
      </c>
      <c r="O139" s="125" t="str">
        <f t="shared" si="7"/>
        <v/>
      </c>
      <c r="P139" s="20" t="str">
        <f>IFERROR(IF(A139="","",N139*'Ergebnis (detailliert)'!J139/'Ergebnis (detailliert)'!I139),0)</f>
        <v/>
      </c>
      <c r="Q139" s="106" t="str">
        <f t="shared" si="8"/>
        <v/>
      </c>
      <c r="R139" s="107" t="str">
        <f t="shared" si="9"/>
        <v/>
      </c>
      <c r="S139" s="108" t="str">
        <f>IF(A139="","",IF(LOOKUP(A139,Stammdaten!$A$17:$A$1001,Stammdaten!$G$17:$G$1001)="Nein",0,IF(ISBLANK('Beladung des Speichers'!A139),"",ROUND(MIN(J139,Q139)*-1,2))))</f>
        <v/>
      </c>
    </row>
    <row r="140" spans="1:19" x14ac:dyDescent="0.2">
      <c r="A140" s="109" t="str">
        <f>IF('Beladung des Speichers'!A140="","",'Beladung des Speichers'!A140)</f>
        <v/>
      </c>
      <c r="B140" s="109" t="str">
        <f>IF('Beladung des Speichers'!B140="","",'Beladung des Speichers'!B140)</f>
        <v/>
      </c>
      <c r="C140" s="163" t="str">
        <f>IF(ISBLANK('Beladung des Speichers'!A140),"",SUMIFS('Beladung des Speichers'!$C$17:$C$300,'Beladung des Speichers'!$A$17:$A$300,A140)-SUMIFS('Entladung des Speichers'!$C$17:$C$300,'Entladung des Speichers'!$A$17:$A$300,A140)+SUMIFS(Füllstände!$B$17:$B$299,Füllstände!$A$17:$A$299,A140)-SUMIFS(Füllstände!$C$17:$C$299,Füllstände!$A$17:$A$299,A140))</f>
        <v/>
      </c>
      <c r="D140" s="164" t="str">
        <f>IF(ISBLANK('Beladung des Speichers'!A140),"",C140*'Beladung des Speichers'!C140/SUMIFS('Beladung des Speichers'!$C$17:$C$300,'Beladung des Speichers'!$A$17:$A$300,A140))</f>
        <v/>
      </c>
      <c r="E140" s="165" t="str">
        <f>IF(ISBLANK('Beladung des Speichers'!A140),"",1/SUMIFS('Beladung des Speichers'!$C$17:$C$300,'Beladung des Speichers'!$A$17:$A$300,A140)*C140*SUMIF($A$17:$A$300,A140,'Beladung des Speichers'!$E$17:$E$300))</f>
        <v/>
      </c>
      <c r="F140" s="166" t="str">
        <f>IF(ISBLANK('Beladung des Speichers'!A140),"",IF(C140=0,"0,00",D140/C140*E140))</f>
        <v/>
      </c>
      <c r="G140" s="167" t="str">
        <f>IF(ISBLANK('Beladung des Speichers'!A140),"",SUMIFS('Beladung des Speichers'!$C$17:$C$300,'Beladung des Speichers'!$A$17:$A$300,A140))</f>
        <v/>
      </c>
      <c r="H140" s="124" t="str">
        <f>IF(ISBLANK('Beladung des Speichers'!A140),"",'Beladung des Speichers'!C140)</f>
        <v/>
      </c>
      <c r="I140" s="168" t="str">
        <f>IF(ISBLANK('Beladung des Speichers'!A140),"",SUMIFS('Beladung des Speichers'!$E$17:$E$1001,'Beladung des Speichers'!$A$17:$A$1001,'Ergebnis (detailliert)'!A140))</f>
        <v/>
      </c>
      <c r="J140" s="125" t="str">
        <f>IF(ISBLANK('Beladung des Speichers'!A140),"",'Beladung des Speichers'!E140)</f>
        <v/>
      </c>
      <c r="K140" s="168" t="str">
        <f>IF(ISBLANK('Beladung des Speichers'!A140),"",SUMIFS('Entladung des Speichers'!$C$17:$C$1001,'Entladung des Speichers'!$A$17:$A$1001,'Ergebnis (detailliert)'!A140))</f>
        <v/>
      </c>
      <c r="L140" s="169" t="str">
        <f t="shared" si="6"/>
        <v/>
      </c>
      <c r="M140" s="169" t="str">
        <f>IF(ISBLANK('Entladung des Speichers'!A140),"",'Entladung des Speichers'!C140)</f>
        <v/>
      </c>
      <c r="N140" s="168" t="str">
        <f>IF(ISBLANK('Beladung des Speichers'!A140),"",SUMIFS('Entladung des Speichers'!$E$17:$E$1001,'Entladung des Speichers'!$A$17:$A$1001,'Ergebnis (detailliert)'!$A$17:$A$300))</f>
        <v/>
      </c>
      <c r="O140" s="125" t="str">
        <f t="shared" si="7"/>
        <v/>
      </c>
      <c r="P140" s="20" t="str">
        <f>IFERROR(IF(A140="","",N140*'Ergebnis (detailliert)'!J140/'Ergebnis (detailliert)'!I140),0)</f>
        <v/>
      </c>
      <c r="Q140" s="106" t="str">
        <f t="shared" si="8"/>
        <v/>
      </c>
      <c r="R140" s="107" t="str">
        <f t="shared" si="9"/>
        <v/>
      </c>
      <c r="S140" s="108" t="str">
        <f>IF(A140="","",IF(LOOKUP(A140,Stammdaten!$A$17:$A$1001,Stammdaten!$G$17:$G$1001)="Nein",0,IF(ISBLANK('Beladung des Speichers'!A140),"",ROUND(MIN(J140,Q140)*-1,2))))</f>
        <v/>
      </c>
    </row>
    <row r="141" spans="1:19" x14ac:dyDescent="0.2">
      <c r="A141" s="109" t="str">
        <f>IF('Beladung des Speichers'!A141="","",'Beladung des Speichers'!A141)</f>
        <v/>
      </c>
      <c r="B141" s="109" t="str">
        <f>IF('Beladung des Speichers'!B141="","",'Beladung des Speichers'!B141)</f>
        <v/>
      </c>
      <c r="C141" s="163" t="str">
        <f>IF(ISBLANK('Beladung des Speichers'!A141),"",SUMIFS('Beladung des Speichers'!$C$17:$C$300,'Beladung des Speichers'!$A$17:$A$300,A141)-SUMIFS('Entladung des Speichers'!$C$17:$C$300,'Entladung des Speichers'!$A$17:$A$300,A141)+SUMIFS(Füllstände!$B$17:$B$299,Füllstände!$A$17:$A$299,A141)-SUMIFS(Füllstände!$C$17:$C$299,Füllstände!$A$17:$A$299,A141))</f>
        <v/>
      </c>
      <c r="D141" s="164" t="str">
        <f>IF(ISBLANK('Beladung des Speichers'!A141),"",C141*'Beladung des Speichers'!C141/SUMIFS('Beladung des Speichers'!$C$17:$C$300,'Beladung des Speichers'!$A$17:$A$300,A141))</f>
        <v/>
      </c>
      <c r="E141" s="165" t="str">
        <f>IF(ISBLANK('Beladung des Speichers'!A141),"",1/SUMIFS('Beladung des Speichers'!$C$17:$C$300,'Beladung des Speichers'!$A$17:$A$300,A141)*C141*SUMIF($A$17:$A$300,A141,'Beladung des Speichers'!$E$17:$E$300))</f>
        <v/>
      </c>
      <c r="F141" s="166" t="str">
        <f>IF(ISBLANK('Beladung des Speichers'!A141),"",IF(C141=0,"0,00",D141/C141*E141))</f>
        <v/>
      </c>
      <c r="G141" s="167" t="str">
        <f>IF(ISBLANK('Beladung des Speichers'!A141),"",SUMIFS('Beladung des Speichers'!$C$17:$C$300,'Beladung des Speichers'!$A$17:$A$300,A141))</f>
        <v/>
      </c>
      <c r="H141" s="124" t="str">
        <f>IF(ISBLANK('Beladung des Speichers'!A141),"",'Beladung des Speichers'!C141)</f>
        <v/>
      </c>
      <c r="I141" s="168" t="str">
        <f>IF(ISBLANK('Beladung des Speichers'!A141),"",SUMIFS('Beladung des Speichers'!$E$17:$E$1001,'Beladung des Speichers'!$A$17:$A$1001,'Ergebnis (detailliert)'!A141))</f>
        <v/>
      </c>
      <c r="J141" s="125" t="str">
        <f>IF(ISBLANK('Beladung des Speichers'!A141),"",'Beladung des Speichers'!E141)</f>
        <v/>
      </c>
      <c r="K141" s="168" t="str">
        <f>IF(ISBLANK('Beladung des Speichers'!A141),"",SUMIFS('Entladung des Speichers'!$C$17:$C$1001,'Entladung des Speichers'!$A$17:$A$1001,'Ergebnis (detailliert)'!A141))</f>
        <v/>
      </c>
      <c r="L141" s="169" t="str">
        <f t="shared" si="6"/>
        <v/>
      </c>
      <c r="M141" s="169" t="str">
        <f>IF(ISBLANK('Entladung des Speichers'!A141),"",'Entladung des Speichers'!C141)</f>
        <v/>
      </c>
      <c r="N141" s="168" t="str">
        <f>IF(ISBLANK('Beladung des Speichers'!A141),"",SUMIFS('Entladung des Speichers'!$E$17:$E$1001,'Entladung des Speichers'!$A$17:$A$1001,'Ergebnis (detailliert)'!$A$17:$A$300))</f>
        <v/>
      </c>
      <c r="O141" s="125" t="str">
        <f t="shared" si="7"/>
        <v/>
      </c>
      <c r="P141" s="20" t="str">
        <f>IFERROR(IF(A141="","",N141*'Ergebnis (detailliert)'!J141/'Ergebnis (detailliert)'!I141),0)</f>
        <v/>
      </c>
      <c r="Q141" s="106" t="str">
        <f t="shared" si="8"/>
        <v/>
      </c>
      <c r="R141" s="107" t="str">
        <f t="shared" si="9"/>
        <v/>
      </c>
      <c r="S141" s="108" t="str">
        <f>IF(A141="","",IF(LOOKUP(A141,Stammdaten!$A$17:$A$1001,Stammdaten!$G$17:$G$1001)="Nein",0,IF(ISBLANK('Beladung des Speichers'!A141),"",ROUND(MIN(J141,Q141)*-1,2))))</f>
        <v/>
      </c>
    </row>
    <row r="142" spans="1:19" x14ac:dyDescent="0.2">
      <c r="A142" s="109" t="str">
        <f>IF('Beladung des Speichers'!A142="","",'Beladung des Speichers'!A142)</f>
        <v/>
      </c>
      <c r="B142" s="109" t="str">
        <f>IF('Beladung des Speichers'!B142="","",'Beladung des Speichers'!B142)</f>
        <v/>
      </c>
      <c r="C142" s="163" t="str">
        <f>IF(ISBLANK('Beladung des Speichers'!A142),"",SUMIFS('Beladung des Speichers'!$C$17:$C$300,'Beladung des Speichers'!$A$17:$A$300,A142)-SUMIFS('Entladung des Speichers'!$C$17:$C$300,'Entladung des Speichers'!$A$17:$A$300,A142)+SUMIFS(Füllstände!$B$17:$B$299,Füllstände!$A$17:$A$299,A142)-SUMIFS(Füllstände!$C$17:$C$299,Füllstände!$A$17:$A$299,A142))</f>
        <v/>
      </c>
      <c r="D142" s="164" t="str">
        <f>IF(ISBLANK('Beladung des Speichers'!A142),"",C142*'Beladung des Speichers'!C142/SUMIFS('Beladung des Speichers'!$C$17:$C$300,'Beladung des Speichers'!$A$17:$A$300,A142))</f>
        <v/>
      </c>
      <c r="E142" s="165" t="str">
        <f>IF(ISBLANK('Beladung des Speichers'!A142),"",1/SUMIFS('Beladung des Speichers'!$C$17:$C$300,'Beladung des Speichers'!$A$17:$A$300,A142)*C142*SUMIF($A$17:$A$300,A142,'Beladung des Speichers'!$E$17:$E$300))</f>
        <v/>
      </c>
      <c r="F142" s="166" t="str">
        <f>IF(ISBLANK('Beladung des Speichers'!A142),"",IF(C142=0,"0,00",D142/C142*E142))</f>
        <v/>
      </c>
      <c r="G142" s="167" t="str">
        <f>IF(ISBLANK('Beladung des Speichers'!A142),"",SUMIFS('Beladung des Speichers'!$C$17:$C$300,'Beladung des Speichers'!$A$17:$A$300,A142))</f>
        <v/>
      </c>
      <c r="H142" s="124" t="str">
        <f>IF(ISBLANK('Beladung des Speichers'!A142),"",'Beladung des Speichers'!C142)</f>
        <v/>
      </c>
      <c r="I142" s="168" t="str">
        <f>IF(ISBLANK('Beladung des Speichers'!A142),"",SUMIFS('Beladung des Speichers'!$E$17:$E$1001,'Beladung des Speichers'!$A$17:$A$1001,'Ergebnis (detailliert)'!A142))</f>
        <v/>
      </c>
      <c r="J142" s="125" t="str">
        <f>IF(ISBLANK('Beladung des Speichers'!A142),"",'Beladung des Speichers'!E142)</f>
        <v/>
      </c>
      <c r="K142" s="168" t="str">
        <f>IF(ISBLANK('Beladung des Speichers'!A142),"",SUMIFS('Entladung des Speichers'!$C$17:$C$1001,'Entladung des Speichers'!$A$17:$A$1001,'Ergebnis (detailliert)'!A142))</f>
        <v/>
      </c>
      <c r="L142" s="169" t="str">
        <f t="shared" si="6"/>
        <v/>
      </c>
      <c r="M142" s="169" t="str">
        <f>IF(ISBLANK('Entladung des Speichers'!A142),"",'Entladung des Speichers'!C142)</f>
        <v/>
      </c>
      <c r="N142" s="168" t="str">
        <f>IF(ISBLANK('Beladung des Speichers'!A142),"",SUMIFS('Entladung des Speichers'!$E$17:$E$1001,'Entladung des Speichers'!$A$17:$A$1001,'Ergebnis (detailliert)'!$A$17:$A$300))</f>
        <v/>
      </c>
      <c r="O142" s="125" t="str">
        <f t="shared" si="7"/>
        <v/>
      </c>
      <c r="P142" s="20" t="str">
        <f>IFERROR(IF(A142="","",N142*'Ergebnis (detailliert)'!J142/'Ergebnis (detailliert)'!I142),0)</f>
        <v/>
      </c>
      <c r="Q142" s="106" t="str">
        <f t="shared" si="8"/>
        <v/>
      </c>
      <c r="R142" s="107" t="str">
        <f t="shared" si="9"/>
        <v/>
      </c>
      <c r="S142" s="108" t="str">
        <f>IF(A142="","",IF(LOOKUP(A142,Stammdaten!$A$17:$A$1001,Stammdaten!$G$17:$G$1001)="Nein",0,IF(ISBLANK('Beladung des Speichers'!A142),"",ROUND(MIN(J142,Q142)*-1,2))))</f>
        <v/>
      </c>
    </row>
    <row r="143" spans="1:19" x14ac:dyDescent="0.2">
      <c r="A143" s="109" t="str">
        <f>IF('Beladung des Speichers'!A143="","",'Beladung des Speichers'!A143)</f>
        <v/>
      </c>
      <c r="B143" s="109" t="str">
        <f>IF('Beladung des Speichers'!B143="","",'Beladung des Speichers'!B143)</f>
        <v/>
      </c>
      <c r="C143" s="163" t="str">
        <f>IF(ISBLANK('Beladung des Speichers'!A143),"",SUMIFS('Beladung des Speichers'!$C$17:$C$300,'Beladung des Speichers'!$A$17:$A$300,A143)-SUMIFS('Entladung des Speichers'!$C$17:$C$300,'Entladung des Speichers'!$A$17:$A$300,A143)+SUMIFS(Füllstände!$B$17:$B$299,Füllstände!$A$17:$A$299,A143)-SUMIFS(Füllstände!$C$17:$C$299,Füllstände!$A$17:$A$299,A143))</f>
        <v/>
      </c>
      <c r="D143" s="164" t="str">
        <f>IF(ISBLANK('Beladung des Speichers'!A143),"",C143*'Beladung des Speichers'!C143/SUMIFS('Beladung des Speichers'!$C$17:$C$300,'Beladung des Speichers'!$A$17:$A$300,A143))</f>
        <v/>
      </c>
      <c r="E143" s="165" t="str">
        <f>IF(ISBLANK('Beladung des Speichers'!A143),"",1/SUMIFS('Beladung des Speichers'!$C$17:$C$300,'Beladung des Speichers'!$A$17:$A$300,A143)*C143*SUMIF($A$17:$A$300,A143,'Beladung des Speichers'!$E$17:$E$300))</f>
        <v/>
      </c>
      <c r="F143" s="166" t="str">
        <f>IF(ISBLANK('Beladung des Speichers'!A143),"",IF(C143=0,"0,00",D143/C143*E143))</f>
        <v/>
      </c>
      <c r="G143" s="167" t="str">
        <f>IF(ISBLANK('Beladung des Speichers'!A143),"",SUMIFS('Beladung des Speichers'!$C$17:$C$300,'Beladung des Speichers'!$A$17:$A$300,A143))</f>
        <v/>
      </c>
      <c r="H143" s="124" t="str">
        <f>IF(ISBLANK('Beladung des Speichers'!A143),"",'Beladung des Speichers'!C143)</f>
        <v/>
      </c>
      <c r="I143" s="168" t="str">
        <f>IF(ISBLANK('Beladung des Speichers'!A143),"",SUMIFS('Beladung des Speichers'!$E$17:$E$1001,'Beladung des Speichers'!$A$17:$A$1001,'Ergebnis (detailliert)'!A143))</f>
        <v/>
      </c>
      <c r="J143" s="125" t="str">
        <f>IF(ISBLANK('Beladung des Speichers'!A143),"",'Beladung des Speichers'!E143)</f>
        <v/>
      </c>
      <c r="K143" s="168" t="str">
        <f>IF(ISBLANK('Beladung des Speichers'!A143),"",SUMIFS('Entladung des Speichers'!$C$17:$C$1001,'Entladung des Speichers'!$A$17:$A$1001,'Ergebnis (detailliert)'!A143))</f>
        <v/>
      </c>
      <c r="L143" s="169" t="str">
        <f t="shared" si="6"/>
        <v/>
      </c>
      <c r="M143" s="169" t="str">
        <f>IF(ISBLANK('Entladung des Speichers'!A143),"",'Entladung des Speichers'!C143)</f>
        <v/>
      </c>
      <c r="N143" s="168" t="str">
        <f>IF(ISBLANK('Beladung des Speichers'!A143),"",SUMIFS('Entladung des Speichers'!$E$17:$E$1001,'Entladung des Speichers'!$A$17:$A$1001,'Ergebnis (detailliert)'!$A$17:$A$300))</f>
        <v/>
      </c>
      <c r="O143" s="125" t="str">
        <f t="shared" si="7"/>
        <v/>
      </c>
      <c r="P143" s="20" t="str">
        <f>IFERROR(IF(A143="","",N143*'Ergebnis (detailliert)'!J143/'Ergebnis (detailliert)'!I143),0)</f>
        <v/>
      </c>
      <c r="Q143" s="106" t="str">
        <f t="shared" si="8"/>
        <v/>
      </c>
      <c r="R143" s="107" t="str">
        <f t="shared" si="9"/>
        <v/>
      </c>
      <c r="S143" s="108" t="str">
        <f>IF(A143="","",IF(LOOKUP(A143,Stammdaten!$A$17:$A$1001,Stammdaten!$G$17:$G$1001)="Nein",0,IF(ISBLANK('Beladung des Speichers'!A143),"",ROUND(MIN(J143,Q143)*-1,2))))</f>
        <v/>
      </c>
    </row>
    <row r="144" spans="1:19" x14ac:dyDescent="0.2">
      <c r="A144" s="109" t="str">
        <f>IF('Beladung des Speichers'!A144="","",'Beladung des Speichers'!A144)</f>
        <v/>
      </c>
      <c r="B144" s="109" t="str">
        <f>IF('Beladung des Speichers'!B144="","",'Beladung des Speichers'!B144)</f>
        <v/>
      </c>
      <c r="C144" s="163" t="str">
        <f>IF(ISBLANK('Beladung des Speichers'!A144),"",SUMIFS('Beladung des Speichers'!$C$17:$C$300,'Beladung des Speichers'!$A$17:$A$300,A144)-SUMIFS('Entladung des Speichers'!$C$17:$C$300,'Entladung des Speichers'!$A$17:$A$300,A144)+SUMIFS(Füllstände!$B$17:$B$299,Füllstände!$A$17:$A$299,A144)-SUMIFS(Füllstände!$C$17:$C$299,Füllstände!$A$17:$A$299,A144))</f>
        <v/>
      </c>
      <c r="D144" s="164" t="str">
        <f>IF(ISBLANK('Beladung des Speichers'!A144),"",C144*'Beladung des Speichers'!C144/SUMIFS('Beladung des Speichers'!$C$17:$C$300,'Beladung des Speichers'!$A$17:$A$300,A144))</f>
        <v/>
      </c>
      <c r="E144" s="165" t="str">
        <f>IF(ISBLANK('Beladung des Speichers'!A144),"",1/SUMIFS('Beladung des Speichers'!$C$17:$C$300,'Beladung des Speichers'!$A$17:$A$300,A144)*C144*SUMIF($A$17:$A$300,A144,'Beladung des Speichers'!$E$17:$E$300))</f>
        <v/>
      </c>
      <c r="F144" s="166" t="str">
        <f>IF(ISBLANK('Beladung des Speichers'!A144),"",IF(C144=0,"0,00",D144/C144*E144))</f>
        <v/>
      </c>
      <c r="G144" s="167" t="str">
        <f>IF(ISBLANK('Beladung des Speichers'!A144),"",SUMIFS('Beladung des Speichers'!$C$17:$C$300,'Beladung des Speichers'!$A$17:$A$300,A144))</f>
        <v/>
      </c>
      <c r="H144" s="124" t="str">
        <f>IF(ISBLANK('Beladung des Speichers'!A144),"",'Beladung des Speichers'!C144)</f>
        <v/>
      </c>
      <c r="I144" s="168" t="str">
        <f>IF(ISBLANK('Beladung des Speichers'!A144),"",SUMIFS('Beladung des Speichers'!$E$17:$E$1001,'Beladung des Speichers'!$A$17:$A$1001,'Ergebnis (detailliert)'!A144))</f>
        <v/>
      </c>
      <c r="J144" s="125" t="str">
        <f>IF(ISBLANK('Beladung des Speichers'!A144),"",'Beladung des Speichers'!E144)</f>
        <v/>
      </c>
      <c r="K144" s="168" t="str">
        <f>IF(ISBLANK('Beladung des Speichers'!A144),"",SUMIFS('Entladung des Speichers'!$C$17:$C$1001,'Entladung des Speichers'!$A$17:$A$1001,'Ergebnis (detailliert)'!A144))</f>
        <v/>
      </c>
      <c r="L144" s="169" t="str">
        <f t="shared" si="6"/>
        <v/>
      </c>
      <c r="M144" s="169" t="str">
        <f>IF(ISBLANK('Entladung des Speichers'!A144),"",'Entladung des Speichers'!C144)</f>
        <v/>
      </c>
      <c r="N144" s="168" t="str">
        <f>IF(ISBLANK('Beladung des Speichers'!A144),"",SUMIFS('Entladung des Speichers'!$E$17:$E$1001,'Entladung des Speichers'!$A$17:$A$1001,'Ergebnis (detailliert)'!$A$17:$A$300))</f>
        <v/>
      </c>
      <c r="O144" s="125" t="str">
        <f t="shared" si="7"/>
        <v/>
      </c>
      <c r="P144" s="20" t="str">
        <f>IFERROR(IF(A144="","",N144*'Ergebnis (detailliert)'!J144/'Ergebnis (detailliert)'!I144),0)</f>
        <v/>
      </c>
      <c r="Q144" s="106" t="str">
        <f t="shared" si="8"/>
        <v/>
      </c>
      <c r="R144" s="107" t="str">
        <f t="shared" si="9"/>
        <v/>
      </c>
      <c r="S144" s="108" t="str">
        <f>IF(A144="","",IF(LOOKUP(A144,Stammdaten!$A$17:$A$1001,Stammdaten!$G$17:$G$1001)="Nein",0,IF(ISBLANK('Beladung des Speichers'!A144),"",ROUND(MIN(J144,Q144)*-1,2))))</f>
        <v/>
      </c>
    </row>
    <row r="145" spans="1:19" x14ac:dyDescent="0.2">
      <c r="A145" s="109" t="str">
        <f>IF('Beladung des Speichers'!A145="","",'Beladung des Speichers'!A145)</f>
        <v/>
      </c>
      <c r="B145" s="109" t="str">
        <f>IF('Beladung des Speichers'!B145="","",'Beladung des Speichers'!B145)</f>
        <v/>
      </c>
      <c r="C145" s="163" t="str">
        <f>IF(ISBLANK('Beladung des Speichers'!A145),"",SUMIFS('Beladung des Speichers'!$C$17:$C$300,'Beladung des Speichers'!$A$17:$A$300,A145)-SUMIFS('Entladung des Speichers'!$C$17:$C$300,'Entladung des Speichers'!$A$17:$A$300,A145)+SUMIFS(Füllstände!$B$17:$B$299,Füllstände!$A$17:$A$299,A145)-SUMIFS(Füllstände!$C$17:$C$299,Füllstände!$A$17:$A$299,A145))</f>
        <v/>
      </c>
      <c r="D145" s="164" t="str">
        <f>IF(ISBLANK('Beladung des Speichers'!A145),"",C145*'Beladung des Speichers'!C145/SUMIFS('Beladung des Speichers'!$C$17:$C$300,'Beladung des Speichers'!$A$17:$A$300,A145))</f>
        <v/>
      </c>
      <c r="E145" s="165" t="str">
        <f>IF(ISBLANK('Beladung des Speichers'!A145),"",1/SUMIFS('Beladung des Speichers'!$C$17:$C$300,'Beladung des Speichers'!$A$17:$A$300,A145)*C145*SUMIF($A$17:$A$300,A145,'Beladung des Speichers'!$E$17:$E$300))</f>
        <v/>
      </c>
      <c r="F145" s="166" t="str">
        <f>IF(ISBLANK('Beladung des Speichers'!A145),"",IF(C145=0,"0,00",D145/C145*E145))</f>
        <v/>
      </c>
      <c r="G145" s="167" t="str">
        <f>IF(ISBLANK('Beladung des Speichers'!A145),"",SUMIFS('Beladung des Speichers'!$C$17:$C$300,'Beladung des Speichers'!$A$17:$A$300,A145))</f>
        <v/>
      </c>
      <c r="H145" s="124" t="str">
        <f>IF(ISBLANK('Beladung des Speichers'!A145),"",'Beladung des Speichers'!C145)</f>
        <v/>
      </c>
      <c r="I145" s="168" t="str">
        <f>IF(ISBLANK('Beladung des Speichers'!A145),"",SUMIFS('Beladung des Speichers'!$E$17:$E$1001,'Beladung des Speichers'!$A$17:$A$1001,'Ergebnis (detailliert)'!A145))</f>
        <v/>
      </c>
      <c r="J145" s="125" t="str">
        <f>IF(ISBLANK('Beladung des Speichers'!A145),"",'Beladung des Speichers'!E145)</f>
        <v/>
      </c>
      <c r="K145" s="168" t="str">
        <f>IF(ISBLANK('Beladung des Speichers'!A145),"",SUMIFS('Entladung des Speichers'!$C$17:$C$1001,'Entladung des Speichers'!$A$17:$A$1001,'Ergebnis (detailliert)'!A145))</f>
        <v/>
      </c>
      <c r="L145" s="169" t="str">
        <f t="shared" si="6"/>
        <v/>
      </c>
      <c r="M145" s="169" t="str">
        <f>IF(ISBLANK('Entladung des Speichers'!A145),"",'Entladung des Speichers'!C145)</f>
        <v/>
      </c>
      <c r="N145" s="168" t="str">
        <f>IF(ISBLANK('Beladung des Speichers'!A145),"",SUMIFS('Entladung des Speichers'!$E$17:$E$1001,'Entladung des Speichers'!$A$17:$A$1001,'Ergebnis (detailliert)'!$A$17:$A$300))</f>
        <v/>
      </c>
      <c r="O145" s="125" t="str">
        <f t="shared" si="7"/>
        <v/>
      </c>
      <c r="P145" s="20" t="str">
        <f>IFERROR(IF(A145="","",N145*'Ergebnis (detailliert)'!J145/'Ergebnis (detailliert)'!I145),0)</f>
        <v/>
      </c>
      <c r="Q145" s="106" t="str">
        <f t="shared" si="8"/>
        <v/>
      </c>
      <c r="R145" s="107" t="str">
        <f t="shared" si="9"/>
        <v/>
      </c>
      <c r="S145" s="108" t="str">
        <f>IF(A145="","",IF(LOOKUP(A145,Stammdaten!$A$17:$A$1001,Stammdaten!$G$17:$G$1001)="Nein",0,IF(ISBLANK('Beladung des Speichers'!A145),"",ROUND(MIN(J145,Q145)*-1,2))))</f>
        <v/>
      </c>
    </row>
    <row r="146" spans="1:19" x14ac:dyDescent="0.2">
      <c r="A146" s="109" t="str">
        <f>IF('Beladung des Speichers'!A146="","",'Beladung des Speichers'!A146)</f>
        <v/>
      </c>
      <c r="B146" s="109" t="str">
        <f>IF('Beladung des Speichers'!B146="","",'Beladung des Speichers'!B146)</f>
        <v/>
      </c>
      <c r="C146" s="163" t="str">
        <f>IF(ISBLANK('Beladung des Speichers'!A146),"",SUMIFS('Beladung des Speichers'!$C$17:$C$300,'Beladung des Speichers'!$A$17:$A$300,A146)-SUMIFS('Entladung des Speichers'!$C$17:$C$300,'Entladung des Speichers'!$A$17:$A$300,A146)+SUMIFS(Füllstände!$B$17:$B$299,Füllstände!$A$17:$A$299,A146)-SUMIFS(Füllstände!$C$17:$C$299,Füllstände!$A$17:$A$299,A146))</f>
        <v/>
      </c>
      <c r="D146" s="164" t="str">
        <f>IF(ISBLANK('Beladung des Speichers'!A146),"",C146*'Beladung des Speichers'!C146/SUMIFS('Beladung des Speichers'!$C$17:$C$300,'Beladung des Speichers'!$A$17:$A$300,A146))</f>
        <v/>
      </c>
      <c r="E146" s="165" t="str">
        <f>IF(ISBLANK('Beladung des Speichers'!A146),"",1/SUMIFS('Beladung des Speichers'!$C$17:$C$300,'Beladung des Speichers'!$A$17:$A$300,A146)*C146*SUMIF($A$17:$A$300,A146,'Beladung des Speichers'!$E$17:$E$300))</f>
        <v/>
      </c>
      <c r="F146" s="166" t="str">
        <f>IF(ISBLANK('Beladung des Speichers'!A146),"",IF(C146=0,"0,00",D146/C146*E146))</f>
        <v/>
      </c>
      <c r="G146" s="167" t="str">
        <f>IF(ISBLANK('Beladung des Speichers'!A146),"",SUMIFS('Beladung des Speichers'!$C$17:$C$300,'Beladung des Speichers'!$A$17:$A$300,A146))</f>
        <v/>
      </c>
      <c r="H146" s="124" t="str">
        <f>IF(ISBLANK('Beladung des Speichers'!A146),"",'Beladung des Speichers'!C146)</f>
        <v/>
      </c>
      <c r="I146" s="168" t="str">
        <f>IF(ISBLANK('Beladung des Speichers'!A146),"",SUMIFS('Beladung des Speichers'!$E$17:$E$1001,'Beladung des Speichers'!$A$17:$A$1001,'Ergebnis (detailliert)'!A146))</f>
        <v/>
      </c>
      <c r="J146" s="125" t="str">
        <f>IF(ISBLANK('Beladung des Speichers'!A146),"",'Beladung des Speichers'!E146)</f>
        <v/>
      </c>
      <c r="K146" s="168" t="str">
        <f>IF(ISBLANK('Beladung des Speichers'!A146),"",SUMIFS('Entladung des Speichers'!$C$17:$C$1001,'Entladung des Speichers'!$A$17:$A$1001,'Ergebnis (detailliert)'!A146))</f>
        <v/>
      </c>
      <c r="L146" s="169" t="str">
        <f t="shared" ref="L146:L209" si="10">IF(A146="","",K146+C146)</f>
        <v/>
      </c>
      <c r="M146" s="169" t="str">
        <f>IF(ISBLANK('Entladung des Speichers'!A146),"",'Entladung des Speichers'!C146)</f>
        <v/>
      </c>
      <c r="N146" s="168" t="str">
        <f>IF(ISBLANK('Beladung des Speichers'!A146),"",SUMIFS('Entladung des Speichers'!$E$17:$E$1001,'Entladung des Speichers'!$A$17:$A$1001,'Ergebnis (detailliert)'!$A$17:$A$300))</f>
        <v/>
      </c>
      <c r="O146" s="125" t="str">
        <f t="shared" ref="O146:O209" si="11">IF(A146="","",N146+E146)</f>
        <v/>
      </c>
      <c r="P146" s="20" t="str">
        <f>IFERROR(IF(A146="","",N146*'Ergebnis (detailliert)'!J146/'Ergebnis (detailliert)'!I146),0)</f>
        <v/>
      </c>
      <c r="Q146" s="106" t="str">
        <f t="shared" ref="Q146:Q209" si="12">IFERROR(IF(A146="","",P146+E146*H146/G146),0)</f>
        <v/>
      </c>
      <c r="R146" s="107" t="str">
        <f t="shared" ref="R146:R209" si="13">H146</f>
        <v/>
      </c>
      <c r="S146" s="108" t="str">
        <f>IF(A146="","",IF(LOOKUP(A146,Stammdaten!$A$17:$A$1001,Stammdaten!$G$17:$G$1001)="Nein",0,IF(ISBLANK('Beladung des Speichers'!A146),"",ROUND(MIN(J146,Q146)*-1,2))))</f>
        <v/>
      </c>
    </row>
    <row r="147" spans="1:19" x14ac:dyDescent="0.2">
      <c r="A147" s="109" t="str">
        <f>IF('Beladung des Speichers'!A147="","",'Beladung des Speichers'!A147)</f>
        <v/>
      </c>
      <c r="B147" s="109" t="str">
        <f>IF('Beladung des Speichers'!B147="","",'Beladung des Speichers'!B147)</f>
        <v/>
      </c>
      <c r="C147" s="163" t="str">
        <f>IF(ISBLANK('Beladung des Speichers'!A147),"",SUMIFS('Beladung des Speichers'!$C$17:$C$300,'Beladung des Speichers'!$A$17:$A$300,A147)-SUMIFS('Entladung des Speichers'!$C$17:$C$300,'Entladung des Speichers'!$A$17:$A$300,A147)+SUMIFS(Füllstände!$B$17:$B$299,Füllstände!$A$17:$A$299,A147)-SUMIFS(Füllstände!$C$17:$C$299,Füllstände!$A$17:$A$299,A147))</f>
        <v/>
      </c>
      <c r="D147" s="164" t="str">
        <f>IF(ISBLANK('Beladung des Speichers'!A147),"",C147*'Beladung des Speichers'!C147/SUMIFS('Beladung des Speichers'!$C$17:$C$300,'Beladung des Speichers'!$A$17:$A$300,A147))</f>
        <v/>
      </c>
      <c r="E147" s="165" t="str">
        <f>IF(ISBLANK('Beladung des Speichers'!A147),"",1/SUMIFS('Beladung des Speichers'!$C$17:$C$300,'Beladung des Speichers'!$A$17:$A$300,A147)*C147*SUMIF($A$17:$A$300,A147,'Beladung des Speichers'!$E$17:$E$300))</f>
        <v/>
      </c>
      <c r="F147" s="166" t="str">
        <f>IF(ISBLANK('Beladung des Speichers'!A147),"",IF(C147=0,"0,00",D147/C147*E147))</f>
        <v/>
      </c>
      <c r="G147" s="167" t="str">
        <f>IF(ISBLANK('Beladung des Speichers'!A147),"",SUMIFS('Beladung des Speichers'!$C$17:$C$300,'Beladung des Speichers'!$A$17:$A$300,A147))</f>
        <v/>
      </c>
      <c r="H147" s="124" t="str">
        <f>IF(ISBLANK('Beladung des Speichers'!A147),"",'Beladung des Speichers'!C147)</f>
        <v/>
      </c>
      <c r="I147" s="168" t="str">
        <f>IF(ISBLANK('Beladung des Speichers'!A147),"",SUMIFS('Beladung des Speichers'!$E$17:$E$1001,'Beladung des Speichers'!$A$17:$A$1001,'Ergebnis (detailliert)'!A147))</f>
        <v/>
      </c>
      <c r="J147" s="125" t="str">
        <f>IF(ISBLANK('Beladung des Speichers'!A147),"",'Beladung des Speichers'!E147)</f>
        <v/>
      </c>
      <c r="K147" s="168" t="str">
        <f>IF(ISBLANK('Beladung des Speichers'!A147),"",SUMIFS('Entladung des Speichers'!$C$17:$C$1001,'Entladung des Speichers'!$A$17:$A$1001,'Ergebnis (detailliert)'!A147))</f>
        <v/>
      </c>
      <c r="L147" s="169" t="str">
        <f t="shared" si="10"/>
        <v/>
      </c>
      <c r="M147" s="169" t="str">
        <f>IF(ISBLANK('Entladung des Speichers'!A147),"",'Entladung des Speichers'!C147)</f>
        <v/>
      </c>
      <c r="N147" s="168" t="str">
        <f>IF(ISBLANK('Beladung des Speichers'!A147),"",SUMIFS('Entladung des Speichers'!$E$17:$E$1001,'Entladung des Speichers'!$A$17:$A$1001,'Ergebnis (detailliert)'!$A$17:$A$300))</f>
        <v/>
      </c>
      <c r="O147" s="125" t="str">
        <f t="shared" si="11"/>
        <v/>
      </c>
      <c r="P147" s="20" t="str">
        <f>IFERROR(IF(A147="","",N147*'Ergebnis (detailliert)'!J147/'Ergebnis (detailliert)'!I147),0)</f>
        <v/>
      </c>
      <c r="Q147" s="106" t="str">
        <f t="shared" si="12"/>
        <v/>
      </c>
      <c r="R147" s="107" t="str">
        <f t="shared" si="13"/>
        <v/>
      </c>
      <c r="S147" s="108" t="str">
        <f>IF(A147="","",IF(LOOKUP(A147,Stammdaten!$A$17:$A$1001,Stammdaten!$G$17:$G$1001)="Nein",0,IF(ISBLANK('Beladung des Speichers'!A147),"",ROUND(MIN(J147,Q147)*-1,2))))</f>
        <v/>
      </c>
    </row>
    <row r="148" spans="1:19" x14ac:dyDescent="0.2">
      <c r="A148" s="109" t="str">
        <f>IF('Beladung des Speichers'!A148="","",'Beladung des Speichers'!A148)</f>
        <v/>
      </c>
      <c r="B148" s="109" t="str">
        <f>IF('Beladung des Speichers'!B148="","",'Beladung des Speichers'!B148)</f>
        <v/>
      </c>
      <c r="C148" s="163" t="str">
        <f>IF(ISBLANK('Beladung des Speichers'!A148),"",SUMIFS('Beladung des Speichers'!$C$17:$C$300,'Beladung des Speichers'!$A$17:$A$300,A148)-SUMIFS('Entladung des Speichers'!$C$17:$C$300,'Entladung des Speichers'!$A$17:$A$300,A148)+SUMIFS(Füllstände!$B$17:$B$299,Füllstände!$A$17:$A$299,A148)-SUMIFS(Füllstände!$C$17:$C$299,Füllstände!$A$17:$A$299,A148))</f>
        <v/>
      </c>
      <c r="D148" s="164" t="str">
        <f>IF(ISBLANK('Beladung des Speichers'!A148),"",C148*'Beladung des Speichers'!C148/SUMIFS('Beladung des Speichers'!$C$17:$C$300,'Beladung des Speichers'!$A$17:$A$300,A148))</f>
        <v/>
      </c>
      <c r="E148" s="165" t="str">
        <f>IF(ISBLANK('Beladung des Speichers'!A148),"",1/SUMIFS('Beladung des Speichers'!$C$17:$C$300,'Beladung des Speichers'!$A$17:$A$300,A148)*C148*SUMIF($A$17:$A$300,A148,'Beladung des Speichers'!$E$17:$E$300))</f>
        <v/>
      </c>
      <c r="F148" s="166" t="str">
        <f>IF(ISBLANK('Beladung des Speichers'!A148),"",IF(C148=0,"0,00",D148/C148*E148))</f>
        <v/>
      </c>
      <c r="G148" s="167" t="str">
        <f>IF(ISBLANK('Beladung des Speichers'!A148),"",SUMIFS('Beladung des Speichers'!$C$17:$C$300,'Beladung des Speichers'!$A$17:$A$300,A148))</f>
        <v/>
      </c>
      <c r="H148" s="124" t="str">
        <f>IF(ISBLANK('Beladung des Speichers'!A148),"",'Beladung des Speichers'!C148)</f>
        <v/>
      </c>
      <c r="I148" s="168" t="str">
        <f>IF(ISBLANK('Beladung des Speichers'!A148),"",SUMIFS('Beladung des Speichers'!$E$17:$E$1001,'Beladung des Speichers'!$A$17:$A$1001,'Ergebnis (detailliert)'!A148))</f>
        <v/>
      </c>
      <c r="J148" s="125" t="str">
        <f>IF(ISBLANK('Beladung des Speichers'!A148),"",'Beladung des Speichers'!E148)</f>
        <v/>
      </c>
      <c r="K148" s="168" t="str">
        <f>IF(ISBLANK('Beladung des Speichers'!A148),"",SUMIFS('Entladung des Speichers'!$C$17:$C$1001,'Entladung des Speichers'!$A$17:$A$1001,'Ergebnis (detailliert)'!A148))</f>
        <v/>
      </c>
      <c r="L148" s="169" t="str">
        <f t="shared" si="10"/>
        <v/>
      </c>
      <c r="M148" s="169" t="str">
        <f>IF(ISBLANK('Entladung des Speichers'!A148),"",'Entladung des Speichers'!C148)</f>
        <v/>
      </c>
      <c r="N148" s="168" t="str">
        <f>IF(ISBLANK('Beladung des Speichers'!A148),"",SUMIFS('Entladung des Speichers'!$E$17:$E$1001,'Entladung des Speichers'!$A$17:$A$1001,'Ergebnis (detailliert)'!$A$17:$A$300))</f>
        <v/>
      </c>
      <c r="O148" s="125" t="str">
        <f t="shared" si="11"/>
        <v/>
      </c>
      <c r="P148" s="20" t="str">
        <f>IFERROR(IF(A148="","",N148*'Ergebnis (detailliert)'!J148/'Ergebnis (detailliert)'!I148),0)</f>
        <v/>
      </c>
      <c r="Q148" s="106" t="str">
        <f t="shared" si="12"/>
        <v/>
      </c>
      <c r="R148" s="107" t="str">
        <f t="shared" si="13"/>
        <v/>
      </c>
      <c r="S148" s="108" t="str">
        <f>IF(A148="","",IF(LOOKUP(A148,Stammdaten!$A$17:$A$1001,Stammdaten!$G$17:$G$1001)="Nein",0,IF(ISBLANK('Beladung des Speichers'!A148),"",ROUND(MIN(J148,Q148)*-1,2))))</f>
        <v/>
      </c>
    </row>
    <row r="149" spans="1:19" x14ac:dyDescent="0.2">
      <c r="A149" s="109" t="str">
        <f>IF('Beladung des Speichers'!A149="","",'Beladung des Speichers'!A149)</f>
        <v/>
      </c>
      <c r="B149" s="109" t="str">
        <f>IF('Beladung des Speichers'!B149="","",'Beladung des Speichers'!B149)</f>
        <v/>
      </c>
      <c r="C149" s="163" t="str">
        <f>IF(ISBLANK('Beladung des Speichers'!A149),"",SUMIFS('Beladung des Speichers'!$C$17:$C$300,'Beladung des Speichers'!$A$17:$A$300,A149)-SUMIFS('Entladung des Speichers'!$C$17:$C$300,'Entladung des Speichers'!$A$17:$A$300,A149)+SUMIFS(Füllstände!$B$17:$B$299,Füllstände!$A$17:$A$299,A149)-SUMIFS(Füllstände!$C$17:$C$299,Füllstände!$A$17:$A$299,A149))</f>
        <v/>
      </c>
      <c r="D149" s="164" t="str">
        <f>IF(ISBLANK('Beladung des Speichers'!A149),"",C149*'Beladung des Speichers'!C149/SUMIFS('Beladung des Speichers'!$C$17:$C$300,'Beladung des Speichers'!$A$17:$A$300,A149))</f>
        <v/>
      </c>
      <c r="E149" s="165" t="str">
        <f>IF(ISBLANK('Beladung des Speichers'!A149),"",1/SUMIFS('Beladung des Speichers'!$C$17:$C$300,'Beladung des Speichers'!$A$17:$A$300,A149)*C149*SUMIF($A$17:$A$300,A149,'Beladung des Speichers'!$E$17:$E$300))</f>
        <v/>
      </c>
      <c r="F149" s="166" t="str">
        <f>IF(ISBLANK('Beladung des Speichers'!A149),"",IF(C149=0,"0,00",D149/C149*E149))</f>
        <v/>
      </c>
      <c r="G149" s="167" t="str">
        <f>IF(ISBLANK('Beladung des Speichers'!A149),"",SUMIFS('Beladung des Speichers'!$C$17:$C$300,'Beladung des Speichers'!$A$17:$A$300,A149))</f>
        <v/>
      </c>
      <c r="H149" s="124" t="str">
        <f>IF(ISBLANK('Beladung des Speichers'!A149),"",'Beladung des Speichers'!C149)</f>
        <v/>
      </c>
      <c r="I149" s="168" t="str">
        <f>IF(ISBLANK('Beladung des Speichers'!A149),"",SUMIFS('Beladung des Speichers'!$E$17:$E$1001,'Beladung des Speichers'!$A$17:$A$1001,'Ergebnis (detailliert)'!A149))</f>
        <v/>
      </c>
      <c r="J149" s="125" t="str">
        <f>IF(ISBLANK('Beladung des Speichers'!A149),"",'Beladung des Speichers'!E149)</f>
        <v/>
      </c>
      <c r="K149" s="168" t="str">
        <f>IF(ISBLANK('Beladung des Speichers'!A149),"",SUMIFS('Entladung des Speichers'!$C$17:$C$1001,'Entladung des Speichers'!$A$17:$A$1001,'Ergebnis (detailliert)'!A149))</f>
        <v/>
      </c>
      <c r="L149" s="169" t="str">
        <f t="shared" si="10"/>
        <v/>
      </c>
      <c r="M149" s="169" t="str">
        <f>IF(ISBLANK('Entladung des Speichers'!A149),"",'Entladung des Speichers'!C149)</f>
        <v/>
      </c>
      <c r="N149" s="168" t="str">
        <f>IF(ISBLANK('Beladung des Speichers'!A149),"",SUMIFS('Entladung des Speichers'!$E$17:$E$1001,'Entladung des Speichers'!$A$17:$A$1001,'Ergebnis (detailliert)'!$A$17:$A$300))</f>
        <v/>
      </c>
      <c r="O149" s="125" t="str">
        <f t="shared" si="11"/>
        <v/>
      </c>
      <c r="P149" s="20" t="str">
        <f>IFERROR(IF(A149="","",N149*'Ergebnis (detailliert)'!J149/'Ergebnis (detailliert)'!I149),0)</f>
        <v/>
      </c>
      <c r="Q149" s="106" t="str">
        <f t="shared" si="12"/>
        <v/>
      </c>
      <c r="R149" s="107" t="str">
        <f t="shared" si="13"/>
        <v/>
      </c>
      <c r="S149" s="108" t="str">
        <f>IF(A149="","",IF(LOOKUP(A149,Stammdaten!$A$17:$A$1001,Stammdaten!$G$17:$G$1001)="Nein",0,IF(ISBLANK('Beladung des Speichers'!A149),"",ROUND(MIN(J149,Q149)*-1,2))))</f>
        <v/>
      </c>
    </row>
    <row r="150" spans="1:19" x14ac:dyDescent="0.2">
      <c r="A150" s="109" t="str">
        <f>IF('Beladung des Speichers'!A150="","",'Beladung des Speichers'!A150)</f>
        <v/>
      </c>
      <c r="B150" s="109" t="str">
        <f>IF('Beladung des Speichers'!B150="","",'Beladung des Speichers'!B150)</f>
        <v/>
      </c>
      <c r="C150" s="163" t="str">
        <f>IF(ISBLANK('Beladung des Speichers'!A150),"",SUMIFS('Beladung des Speichers'!$C$17:$C$300,'Beladung des Speichers'!$A$17:$A$300,A150)-SUMIFS('Entladung des Speichers'!$C$17:$C$300,'Entladung des Speichers'!$A$17:$A$300,A150)+SUMIFS(Füllstände!$B$17:$B$299,Füllstände!$A$17:$A$299,A150)-SUMIFS(Füllstände!$C$17:$C$299,Füllstände!$A$17:$A$299,A150))</f>
        <v/>
      </c>
      <c r="D150" s="164" t="str">
        <f>IF(ISBLANK('Beladung des Speichers'!A150),"",C150*'Beladung des Speichers'!C150/SUMIFS('Beladung des Speichers'!$C$17:$C$300,'Beladung des Speichers'!$A$17:$A$300,A150))</f>
        <v/>
      </c>
      <c r="E150" s="165" t="str">
        <f>IF(ISBLANK('Beladung des Speichers'!A150),"",1/SUMIFS('Beladung des Speichers'!$C$17:$C$300,'Beladung des Speichers'!$A$17:$A$300,A150)*C150*SUMIF($A$17:$A$300,A150,'Beladung des Speichers'!$E$17:$E$300))</f>
        <v/>
      </c>
      <c r="F150" s="166" t="str">
        <f>IF(ISBLANK('Beladung des Speichers'!A150),"",IF(C150=0,"0,00",D150/C150*E150))</f>
        <v/>
      </c>
      <c r="G150" s="167" t="str">
        <f>IF(ISBLANK('Beladung des Speichers'!A150),"",SUMIFS('Beladung des Speichers'!$C$17:$C$300,'Beladung des Speichers'!$A$17:$A$300,A150))</f>
        <v/>
      </c>
      <c r="H150" s="124" t="str">
        <f>IF(ISBLANK('Beladung des Speichers'!A150),"",'Beladung des Speichers'!C150)</f>
        <v/>
      </c>
      <c r="I150" s="168" t="str">
        <f>IF(ISBLANK('Beladung des Speichers'!A150),"",SUMIFS('Beladung des Speichers'!$E$17:$E$1001,'Beladung des Speichers'!$A$17:$A$1001,'Ergebnis (detailliert)'!A150))</f>
        <v/>
      </c>
      <c r="J150" s="125" t="str">
        <f>IF(ISBLANK('Beladung des Speichers'!A150),"",'Beladung des Speichers'!E150)</f>
        <v/>
      </c>
      <c r="K150" s="168" t="str">
        <f>IF(ISBLANK('Beladung des Speichers'!A150),"",SUMIFS('Entladung des Speichers'!$C$17:$C$1001,'Entladung des Speichers'!$A$17:$A$1001,'Ergebnis (detailliert)'!A150))</f>
        <v/>
      </c>
      <c r="L150" s="169" t="str">
        <f t="shared" si="10"/>
        <v/>
      </c>
      <c r="M150" s="169" t="str">
        <f>IF(ISBLANK('Entladung des Speichers'!A150),"",'Entladung des Speichers'!C150)</f>
        <v/>
      </c>
      <c r="N150" s="168" t="str">
        <f>IF(ISBLANK('Beladung des Speichers'!A150),"",SUMIFS('Entladung des Speichers'!$E$17:$E$1001,'Entladung des Speichers'!$A$17:$A$1001,'Ergebnis (detailliert)'!$A$17:$A$300))</f>
        <v/>
      </c>
      <c r="O150" s="125" t="str">
        <f t="shared" si="11"/>
        <v/>
      </c>
      <c r="P150" s="20" t="str">
        <f>IFERROR(IF(A150="","",N150*'Ergebnis (detailliert)'!J150/'Ergebnis (detailliert)'!I150),0)</f>
        <v/>
      </c>
      <c r="Q150" s="106" t="str">
        <f t="shared" si="12"/>
        <v/>
      </c>
      <c r="R150" s="107" t="str">
        <f t="shared" si="13"/>
        <v/>
      </c>
      <c r="S150" s="108" t="str">
        <f>IF(A150="","",IF(LOOKUP(A150,Stammdaten!$A$17:$A$1001,Stammdaten!$G$17:$G$1001)="Nein",0,IF(ISBLANK('Beladung des Speichers'!A150),"",ROUND(MIN(J150,Q150)*-1,2))))</f>
        <v/>
      </c>
    </row>
    <row r="151" spans="1:19" x14ac:dyDescent="0.2">
      <c r="A151" s="109" t="str">
        <f>IF('Beladung des Speichers'!A151="","",'Beladung des Speichers'!A151)</f>
        <v/>
      </c>
      <c r="B151" s="109" t="str">
        <f>IF('Beladung des Speichers'!B151="","",'Beladung des Speichers'!B151)</f>
        <v/>
      </c>
      <c r="C151" s="163" t="str">
        <f>IF(ISBLANK('Beladung des Speichers'!A151),"",SUMIFS('Beladung des Speichers'!$C$17:$C$300,'Beladung des Speichers'!$A$17:$A$300,A151)-SUMIFS('Entladung des Speichers'!$C$17:$C$300,'Entladung des Speichers'!$A$17:$A$300,A151)+SUMIFS(Füllstände!$B$17:$B$299,Füllstände!$A$17:$A$299,A151)-SUMIFS(Füllstände!$C$17:$C$299,Füllstände!$A$17:$A$299,A151))</f>
        <v/>
      </c>
      <c r="D151" s="164" t="str">
        <f>IF(ISBLANK('Beladung des Speichers'!A151),"",C151*'Beladung des Speichers'!C151/SUMIFS('Beladung des Speichers'!$C$17:$C$300,'Beladung des Speichers'!$A$17:$A$300,A151))</f>
        <v/>
      </c>
      <c r="E151" s="165" t="str">
        <f>IF(ISBLANK('Beladung des Speichers'!A151),"",1/SUMIFS('Beladung des Speichers'!$C$17:$C$300,'Beladung des Speichers'!$A$17:$A$300,A151)*C151*SUMIF($A$17:$A$300,A151,'Beladung des Speichers'!$E$17:$E$300))</f>
        <v/>
      </c>
      <c r="F151" s="166" t="str">
        <f>IF(ISBLANK('Beladung des Speichers'!A151),"",IF(C151=0,"0,00",D151/C151*E151))</f>
        <v/>
      </c>
      <c r="G151" s="167" t="str">
        <f>IF(ISBLANK('Beladung des Speichers'!A151),"",SUMIFS('Beladung des Speichers'!$C$17:$C$300,'Beladung des Speichers'!$A$17:$A$300,A151))</f>
        <v/>
      </c>
      <c r="H151" s="124" t="str">
        <f>IF(ISBLANK('Beladung des Speichers'!A151),"",'Beladung des Speichers'!C151)</f>
        <v/>
      </c>
      <c r="I151" s="168" t="str">
        <f>IF(ISBLANK('Beladung des Speichers'!A151),"",SUMIFS('Beladung des Speichers'!$E$17:$E$1001,'Beladung des Speichers'!$A$17:$A$1001,'Ergebnis (detailliert)'!A151))</f>
        <v/>
      </c>
      <c r="J151" s="125" t="str">
        <f>IF(ISBLANK('Beladung des Speichers'!A151),"",'Beladung des Speichers'!E151)</f>
        <v/>
      </c>
      <c r="K151" s="168" t="str">
        <f>IF(ISBLANK('Beladung des Speichers'!A151),"",SUMIFS('Entladung des Speichers'!$C$17:$C$1001,'Entladung des Speichers'!$A$17:$A$1001,'Ergebnis (detailliert)'!A151))</f>
        <v/>
      </c>
      <c r="L151" s="169" t="str">
        <f t="shared" si="10"/>
        <v/>
      </c>
      <c r="M151" s="169" t="str">
        <f>IF(ISBLANK('Entladung des Speichers'!A151),"",'Entladung des Speichers'!C151)</f>
        <v/>
      </c>
      <c r="N151" s="168" t="str">
        <f>IF(ISBLANK('Beladung des Speichers'!A151),"",SUMIFS('Entladung des Speichers'!$E$17:$E$1001,'Entladung des Speichers'!$A$17:$A$1001,'Ergebnis (detailliert)'!$A$17:$A$300))</f>
        <v/>
      </c>
      <c r="O151" s="125" t="str">
        <f t="shared" si="11"/>
        <v/>
      </c>
      <c r="P151" s="20" t="str">
        <f>IFERROR(IF(A151="","",N151*'Ergebnis (detailliert)'!J151/'Ergebnis (detailliert)'!I151),0)</f>
        <v/>
      </c>
      <c r="Q151" s="106" t="str">
        <f t="shared" si="12"/>
        <v/>
      </c>
      <c r="R151" s="107" t="str">
        <f t="shared" si="13"/>
        <v/>
      </c>
      <c r="S151" s="108" t="str">
        <f>IF(A151="","",IF(LOOKUP(A151,Stammdaten!$A$17:$A$1001,Stammdaten!$G$17:$G$1001)="Nein",0,IF(ISBLANK('Beladung des Speichers'!A151),"",ROUND(MIN(J151,Q151)*-1,2))))</f>
        <v/>
      </c>
    </row>
    <row r="152" spans="1:19" x14ac:dyDescent="0.2">
      <c r="A152" s="109" t="str">
        <f>IF('Beladung des Speichers'!A152="","",'Beladung des Speichers'!A152)</f>
        <v/>
      </c>
      <c r="B152" s="109" t="str">
        <f>IF('Beladung des Speichers'!B152="","",'Beladung des Speichers'!B152)</f>
        <v/>
      </c>
      <c r="C152" s="163" t="str">
        <f>IF(ISBLANK('Beladung des Speichers'!A152),"",SUMIFS('Beladung des Speichers'!$C$17:$C$300,'Beladung des Speichers'!$A$17:$A$300,A152)-SUMIFS('Entladung des Speichers'!$C$17:$C$300,'Entladung des Speichers'!$A$17:$A$300,A152)+SUMIFS(Füllstände!$B$17:$B$299,Füllstände!$A$17:$A$299,A152)-SUMIFS(Füllstände!$C$17:$C$299,Füllstände!$A$17:$A$299,A152))</f>
        <v/>
      </c>
      <c r="D152" s="164" t="str">
        <f>IF(ISBLANK('Beladung des Speichers'!A152),"",C152*'Beladung des Speichers'!C152/SUMIFS('Beladung des Speichers'!$C$17:$C$300,'Beladung des Speichers'!$A$17:$A$300,A152))</f>
        <v/>
      </c>
      <c r="E152" s="165" t="str">
        <f>IF(ISBLANK('Beladung des Speichers'!A152),"",1/SUMIFS('Beladung des Speichers'!$C$17:$C$300,'Beladung des Speichers'!$A$17:$A$300,A152)*C152*SUMIF($A$17:$A$300,A152,'Beladung des Speichers'!$E$17:$E$300))</f>
        <v/>
      </c>
      <c r="F152" s="166" t="str">
        <f>IF(ISBLANK('Beladung des Speichers'!A152),"",IF(C152=0,"0,00",D152/C152*E152))</f>
        <v/>
      </c>
      <c r="G152" s="167" t="str">
        <f>IF(ISBLANK('Beladung des Speichers'!A152),"",SUMIFS('Beladung des Speichers'!$C$17:$C$300,'Beladung des Speichers'!$A$17:$A$300,A152))</f>
        <v/>
      </c>
      <c r="H152" s="124" t="str">
        <f>IF(ISBLANK('Beladung des Speichers'!A152),"",'Beladung des Speichers'!C152)</f>
        <v/>
      </c>
      <c r="I152" s="168" t="str">
        <f>IF(ISBLANK('Beladung des Speichers'!A152),"",SUMIFS('Beladung des Speichers'!$E$17:$E$1001,'Beladung des Speichers'!$A$17:$A$1001,'Ergebnis (detailliert)'!A152))</f>
        <v/>
      </c>
      <c r="J152" s="125" t="str">
        <f>IF(ISBLANK('Beladung des Speichers'!A152),"",'Beladung des Speichers'!E152)</f>
        <v/>
      </c>
      <c r="K152" s="168" t="str">
        <f>IF(ISBLANK('Beladung des Speichers'!A152),"",SUMIFS('Entladung des Speichers'!$C$17:$C$1001,'Entladung des Speichers'!$A$17:$A$1001,'Ergebnis (detailliert)'!A152))</f>
        <v/>
      </c>
      <c r="L152" s="169" t="str">
        <f t="shared" si="10"/>
        <v/>
      </c>
      <c r="M152" s="169" t="str">
        <f>IF(ISBLANK('Entladung des Speichers'!A152),"",'Entladung des Speichers'!C152)</f>
        <v/>
      </c>
      <c r="N152" s="168" t="str">
        <f>IF(ISBLANK('Beladung des Speichers'!A152),"",SUMIFS('Entladung des Speichers'!$E$17:$E$1001,'Entladung des Speichers'!$A$17:$A$1001,'Ergebnis (detailliert)'!$A$17:$A$300))</f>
        <v/>
      </c>
      <c r="O152" s="125" t="str">
        <f t="shared" si="11"/>
        <v/>
      </c>
      <c r="P152" s="20" t="str">
        <f>IFERROR(IF(A152="","",N152*'Ergebnis (detailliert)'!J152/'Ergebnis (detailliert)'!I152),0)</f>
        <v/>
      </c>
      <c r="Q152" s="106" t="str">
        <f t="shared" si="12"/>
        <v/>
      </c>
      <c r="R152" s="107" t="str">
        <f t="shared" si="13"/>
        <v/>
      </c>
      <c r="S152" s="108" t="str">
        <f>IF(A152="","",IF(LOOKUP(A152,Stammdaten!$A$17:$A$1001,Stammdaten!$G$17:$G$1001)="Nein",0,IF(ISBLANK('Beladung des Speichers'!A152),"",ROUND(MIN(J152,Q152)*-1,2))))</f>
        <v/>
      </c>
    </row>
    <row r="153" spans="1:19" x14ac:dyDescent="0.2">
      <c r="A153" s="109" t="str">
        <f>IF('Beladung des Speichers'!A153="","",'Beladung des Speichers'!A153)</f>
        <v/>
      </c>
      <c r="B153" s="109" t="str">
        <f>IF('Beladung des Speichers'!B153="","",'Beladung des Speichers'!B153)</f>
        <v/>
      </c>
      <c r="C153" s="163" t="str">
        <f>IF(ISBLANK('Beladung des Speichers'!A153),"",SUMIFS('Beladung des Speichers'!$C$17:$C$300,'Beladung des Speichers'!$A$17:$A$300,A153)-SUMIFS('Entladung des Speichers'!$C$17:$C$300,'Entladung des Speichers'!$A$17:$A$300,A153)+SUMIFS(Füllstände!$B$17:$B$299,Füllstände!$A$17:$A$299,A153)-SUMIFS(Füllstände!$C$17:$C$299,Füllstände!$A$17:$A$299,A153))</f>
        <v/>
      </c>
      <c r="D153" s="164" t="str">
        <f>IF(ISBLANK('Beladung des Speichers'!A153),"",C153*'Beladung des Speichers'!C153/SUMIFS('Beladung des Speichers'!$C$17:$C$300,'Beladung des Speichers'!$A$17:$A$300,A153))</f>
        <v/>
      </c>
      <c r="E153" s="165" t="str">
        <f>IF(ISBLANK('Beladung des Speichers'!A153),"",1/SUMIFS('Beladung des Speichers'!$C$17:$C$300,'Beladung des Speichers'!$A$17:$A$300,A153)*C153*SUMIF($A$17:$A$300,A153,'Beladung des Speichers'!$E$17:$E$300))</f>
        <v/>
      </c>
      <c r="F153" s="166" t="str">
        <f>IF(ISBLANK('Beladung des Speichers'!A153),"",IF(C153=0,"0,00",D153/C153*E153))</f>
        <v/>
      </c>
      <c r="G153" s="167" t="str">
        <f>IF(ISBLANK('Beladung des Speichers'!A153),"",SUMIFS('Beladung des Speichers'!$C$17:$C$300,'Beladung des Speichers'!$A$17:$A$300,A153))</f>
        <v/>
      </c>
      <c r="H153" s="124" t="str">
        <f>IF(ISBLANK('Beladung des Speichers'!A153),"",'Beladung des Speichers'!C153)</f>
        <v/>
      </c>
      <c r="I153" s="168" t="str">
        <f>IF(ISBLANK('Beladung des Speichers'!A153),"",SUMIFS('Beladung des Speichers'!$E$17:$E$1001,'Beladung des Speichers'!$A$17:$A$1001,'Ergebnis (detailliert)'!A153))</f>
        <v/>
      </c>
      <c r="J153" s="125" t="str">
        <f>IF(ISBLANK('Beladung des Speichers'!A153),"",'Beladung des Speichers'!E153)</f>
        <v/>
      </c>
      <c r="K153" s="168" t="str">
        <f>IF(ISBLANK('Beladung des Speichers'!A153),"",SUMIFS('Entladung des Speichers'!$C$17:$C$1001,'Entladung des Speichers'!$A$17:$A$1001,'Ergebnis (detailliert)'!A153))</f>
        <v/>
      </c>
      <c r="L153" s="169" t="str">
        <f t="shared" si="10"/>
        <v/>
      </c>
      <c r="M153" s="169" t="str">
        <f>IF(ISBLANK('Entladung des Speichers'!A153),"",'Entladung des Speichers'!C153)</f>
        <v/>
      </c>
      <c r="N153" s="168" t="str">
        <f>IF(ISBLANK('Beladung des Speichers'!A153),"",SUMIFS('Entladung des Speichers'!$E$17:$E$1001,'Entladung des Speichers'!$A$17:$A$1001,'Ergebnis (detailliert)'!$A$17:$A$300))</f>
        <v/>
      </c>
      <c r="O153" s="125" t="str">
        <f t="shared" si="11"/>
        <v/>
      </c>
      <c r="P153" s="20" t="str">
        <f>IFERROR(IF(A153="","",N153*'Ergebnis (detailliert)'!J153/'Ergebnis (detailliert)'!I153),0)</f>
        <v/>
      </c>
      <c r="Q153" s="106" t="str">
        <f t="shared" si="12"/>
        <v/>
      </c>
      <c r="R153" s="107" t="str">
        <f t="shared" si="13"/>
        <v/>
      </c>
      <c r="S153" s="108" t="str">
        <f>IF(A153="","",IF(LOOKUP(A153,Stammdaten!$A$17:$A$1001,Stammdaten!$G$17:$G$1001)="Nein",0,IF(ISBLANK('Beladung des Speichers'!A153),"",ROUND(MIN(J153,Q153)*-1,2))))</f>
        <v/>
      </c>
    </row>
    <row r="154" spans="1:19" x14ac:dyDescent="0.2">
      <c r="A154" s="109" t="str">
        <f>IF('Beladung des Speichers'!A154="","",'Beladung des Speichers'!A154)</f>
        <v/>
      </c>
      <c r="B154" s="109" t="str">
        <f>IF('Beladung des Speichers'!B154="","",'Beladung des Speichers'!B154)</f>
        <v/>
      </c>
      <c r="C154" s="163" t="str">
        <f>IF(ISBLANK('Beladung des Speichers'!A154),"",SUMIFS('Beladung des Speichers'!$C$17:$C$300,'Beladung des Speichers'!$A$17:$A$300,A154)-SUMIFS('Entladung des Speichers'!$C$17:$C$300,'Entladung des Speichers'!$A$17:$A$300,A154)+SUMIFS(Füllstände!$B$17:$B$299,Füllstände!$A$17:$A$299,A154)-SUMIFS(Füllstände!$C$17:$C$299,Füllstände!$A$17:$A$299,A154))</f>
        <v/>
      </c>
      <c r="D154" s="164" t="str">
        <f>IF(ISBLANK('Beladung des Speichers'!A154),"",C154*'Beladung des Speichers'!C154/SUMIFS('Beladung des Speichers'!$C$17:$C$300,'Beladung des Speichers'!$A$17:$A$300,A154))</f>
        <v/>
      </c>
      <c r="E154" s="165" t="str">
        <f>IF(ISBLANK('Beladung des Speichers'!A154),"",1/SUMIFS('Beladung des Speichers'!$C$17:$C$300,'Beladung des Speichers'!$A$17:$A$300,A154)*C154*SUMIF($A$17:$A$300,A154,'Beladung des Speichers'!$E$17:$E$300))</f>
        <v/>
      </c>
      <c r="F154" s="166" t="str">
        <f>IF(ISBLANK('Beladung des Speichers'!A154),"",IF(C154=0,"0,00",D154/C154*E154))</f>
        <v/>
      </c>
      <c r="G154" s="167" t="str">
        <f>IF(ISBLANK('Beladung des Speichers'!A154),"",SUMIFS('Beladung des Speichers'!$C$17:$C$300,'Beladung des Speichers'!$A$17:$A$300,A154))</f>
        <v/>
      </c>
      <c r="H154" s="124" t="str">
        <f>IF(ISBLANK('Beladung des Speichers'!A154),"",'Beladung des Speichers'!C154)</f>
        <v/>
      </c>
      <c r="I154" s="168" t="str">
        <f>IF(ISBLANK('Beladung des Speichers'!A154),"",SUMIFS('Beladung des Speichers'!$E$17:$E$1001,'Beladung des Speichers'!$A$17:$A$1001,'Ergebnis (detailliert)'!A154))</f>
        <v/>
      </c>
      <c r="J154" s="125" t="str">
        <f>IF(ISBLANK('Beladung des Speichers'!A154),"",'Beladung des Speichers'!E154)</f>
        <v/>
      </c>
      <c r="K154" s="168" t="str">
        <f>IF(ISBLANK('Beladung des Speichers'!A154),"",SUMIFS('Entladung des Speichers'!$C$17:$C$1001,'Entladung des Speichers'!$A$17:$A$1001,'Ergebnis (detailliert)'!A154))</f>
        <v/>
      </c>
      <c r="L154" s="169" t="str">
        <f t="shared" si="10"/>
        <v/>
      </c>
      <c r="M154" s="169" t="str">
        <f>IF(ISBLANK('Entladung des Speichers'!A154),"",'Entladung des Speichers'!C154)</f>
        <v/>
      </c>
      <c r="N154" s="168" t="str">
        <f>IF(ISBLANK('Beladung des Speichers'!A154),"",SUMIFS('Entladung des Speichers'!$E$17:$E$1001,'Entladung des Speichers'!$A$17:$A$1001,'Ergebnis (detailliert)'!$A$17:$A$300))</f>
        <v/>
      </c>
      <c r="O154" s="125" t="str">
        <f t="shared" si="11"/>
        <v/>
      </c>
      <c r="P154" s="20" t="str">
        <f>IFERROR(IF(A154="","",N154*'Ergebnis (detailliert)'!J154/'Ergebnis (detailliert)'!I154),0)</f>
        <v/>
      </c>
      <c r="Q154" s="106" t="str">
        <f t="shared" si="12"/>
        <v/>
      </c>
      <c r="R154" s="107" t="str">
        <f t="shared" si="13"/>
        <v/>
      </c>
      <c r="S154" s="108" t="str">
        <f>IF(A154="","",IF(LOOKUP(A154,Stammdaten!$A$17:$A$1001,Stammdaten!$G$17:$G$1001)="Nein",0,IF(ISBLANK('Beladung des Speichers'!A154),"",ROUND(MIN(J154,Q154)*-1,2))))</f>
        <v/>
      </c>
    </row>
    <row r="155" spans="1:19" x14ac:dyDescent="0.2">
      <c r="A155" s="109" t="str">
        <f>IF('Beladung des Speichers'!A155="","",'Beladung des Speichers'!A155)</f>
        <v/>
      </c>
      <c r="B155" s="109" t="str">
        <f>IF('Beladung des Speichers'!B155="","",'Beladung des Speichers'!B155)</f>
        <v/>
      </c>
      <c r="C155" s="163" t="str">
        <f>IF(ISBLANK('Beladung des Speichers'!A155),"",SUMIFS('Beladung des Speichers'!$C$17:$C$300,'Beladung des Speichers'!$A$17:$A$300,A155)-SUMIFS('Entladung des Speichers'!$C$17:$C$300,'Entladung des Speichers'!$A$17:$A$300,A155)+SUMIFS(Füllstände!$B$17:$B$299,Füllstände!$A$17:$A$299,A155)-SUMIFS(Füllstände!$C$17:$C$299,Füllstände!$A$17:$A$299,A155))</f>
        <v/>
      </c>
      <c r="D155" s="164" t="str">
        <f>IF(ISBLANK('Beladung des Speichers'!A155),"",C155*'Beladung des Speichers'!C155/SUMIFS('Beladung des Speichers'!$C$17:$C$300,'Beladung des Speichers'!$A$17:$A$300,A155))</f>
        <v/>
      </c>
      <c r="E155" s="165" t="str">
        <f>IF(ISBLANK('Beladung des Speichers'!A155),"",1/SUMIFS('Beladung des Speichers'!$C$17:$C$300,'Beladung des Speichers'!$A$17:$A$300,A155)*C155*SUMIF($A$17:$A$300,A155,'Beladung des Speichers'!$E$17:$E$300))</f>
        <v/>
      </c>
      <c r="F155" s="166" t="str">
        <f>IF(ISBLANK('Beladung des Speichers'!A155),"",IF(C155=0,"0,00",D155/C155*E155))</f>
        <v/>
      </c>
      <c r="G155" s="167" t="str">
        <f>IF(ISBLANK('Beladung des Speichers'!A155),"",SUMIFS('Beladung des Speichers'!$C$17:$C$300,'Beladung des Speichers'!$A$17:$A$300,A155))</f>
        <v/>
      </c>
      <c r="H155" s="124" t="str">
        <f>IF(ISBLANK('Beladung des Speichers'!A155),"",'Beladung des Speichers'!C155)</f>
        <v/>
      </c>
      <c r="I155" s="168" t="str">
        <f>IF(ISBLANK('Beladung des Speichers'!A155),"",SUMIFS('Beladung des Speichers'!$E$17:$E$1001,'Beladung des Speichers'!$A$17:$A$1001,'Ergebnis (detailliert)'!A155))</f>
        <v/>
      </c>
      <c r="J155" s="125" t="str">
        <f>IF(ISBLANK('Beladung des Speichers'!A155),"",'Beladung des Speichers'!E155)</f>
        <v/>
      </c>
      <c r="K155" s="168" t="str">
        <f>IF(ISBLANK('Beladung des Speichers'!A155),"",SUMIFS('Entladung des Speichers'!$C$17:$C$1001,'Entladung des Speichers'!$A$17:$A$1001,'Ergebnis (detailliert)'!A155))</f>
        <v/>
      </c>
      <c r="L155" s="169" t="str">
        <f t="shared" si="10"/>
        <v/>
      </c>
      <c r="M155" s="169" t="str">
        <f>IF(ISBLANK('Entladung des Speichers'!A155),"",'Entladung des Speichers'!C155)</f>
        <v/>
      </c>
      <c r="N155" s="168" t="str">
        <f>IF(ISBLANK('Beladung des Speichers'!A155),"",SUMIFS('Entladung des Speichers'!$E$17:$E$1001,'Entladung des Speichers'!$A$17:$A$1001,'Ergebnis (detailliert)'!$A$17:$A$300))</f>
        <v/>
      </c>
      <c r="O155" s="125" t="str">
        <f t="shared" si="11"/>
        <v/>
      </c>
      <c r="P155" s="20" t="str">
        <f>IFERROR(IF(A155="","",N155*'Ergebnis (detailliert)'!J155/'Ergebnis (detailliert)'!I155),0)</f>
        <v/>
      </c>
      <c r="Q155" s="106" t="str">
        <f t="shared" si="12"/>
        <v/>
      </c>
      <c r="R155" s="107" t="str">
        <f t="shared" si="13"/>
        <v/>
      </c>
      <c r="S155" s="108" t="str">
        <f>IF(A155="","",IF(LOOKUP(A155,Stammdaten!$A$17:$A$1001,Stammdaten!$G$17:$G$1001)="Nein",0,IF(ISBLANK('Beladung des Speichers'!A155),"",ROUND(MIN(J155,Q155)*-1,2))))</f>
        <v/>
      </c>
    </row>
    <row r="156" spans="1:19" x14ac:dyDescent="0.2">
      <c r="A156" s="109" t="str">
        <f>IF('Beladung des Speichers'!A156="","",'Beladung des Speichers'!A156)</f>
        <v/>
      </c>
      <c r="B156" s="109" t="str">
        <f>IF('Beladung des Speichers'!B156="","",'Beladung des Speichers'!B156)</f>
        <v/>
      </c>
      <c r="C156" s="163" t="str">
        <f>IF(ISBLANK('Beladung des Speichers'!A156),"",SUMIFS('Beladung des Speichers'!$C$17:$C$300,'Beladung des Speichers'!$A$17:$A$300,A156)-SUMIFS('Entladung des Speichers'!$C$17:$C$300,'Entladung des Speichers'!$A$17:$A$300,A156)+SUMIFS(Füllstände!$B$17:$B$299,Füllstände!$A$17:$A$299,A156)-SUMIFS(Füllstände!$C$17:$C$299,Füllstände!$A$17:$A$299,A156))</f>
        <v/>
      </c>
      <c r="D156" s="164" t="str">
        <f>IF(ISBLANK('Beladung des Speichers'!A156),"",C156*'Beladung des Speichers'!C156/SUMIFS('Beladung des Speichers'!$C$17:$C$300,'Beladung des Speichers'!$A$17:$A$300,A156))</f>
        <v/>
      </c>
      <c r="E156" s="165" t="str">
        <f>IF(ISBLANK('Beladung des Speichers'!A156),"",1/SUMIFS('Beladung des Speichers'!$C$17:$C$300,'Beladung des Speichers'!$A$17:$A$300,A156)*C156*SUMIF($A$17:$A$300,A156,'Beladung des Speichers'!$E$17:$E$300))</f>
        <v/>
      </c>
      <c r="F156" s="166" t="str">
        <f>IF(ISBLANK('Beladung des Speichers'!A156),"",IF(C156=0,"0,00",D156/C156*E156))</f>
        <v/>
      </c>
      <c r="G156" s="167" t="str">
        <f>IF(ISBLANK('Beladung des Speichers'!A156),"",SUMIFS('Beladung des Speichers'!$C$17:$C$300,'Beladung des Speichers'!$A$17:$A$300,A156))</f>
        <v/>
      </c>
      <c r="H156" s="124" t="str">
        <f>IF(ISBLANK('Beladung des Speichers'!A156),"",'Beladung des Speichers'!C156)</f>
        <v/>
      </c>
      <c r="I156" s="168" t="str">
        <f>IF(ISBLANK('Beladung des Speichers'!A156),"",SUMIFS('Beladung des Speichers'!$E$17:$E$1001,'Beladung des Speichers'!$A$17:$A$1001,'Ergebnis (detailliert)'!A156))</f>
        <v/>
      </c>
      <c r="J156" s="125" t="str">
        <f>IF(ISBLANK('Beladung des Speichers'!A156),"",'Beladung des Speichers'!E156)</f>
        <v/>
      </c>
      <c r="K156" s="168" t="str">
        <f>IF(ISBLANK('Beladung des Speichers'!A156),"",SUMIFS('Entladung des Speichers'!$C$17:$C$1001,'Entladung des Speichers'!$A$17:$A$1001,'Ergebnis (detailliert)'!A156))</f>
        <v/>
      </c>
      <c r="L156" s="169" t="str">
        <f t="shared" si="10"/>
        <v/>
      </c>
      <c r="M156" s="169" t="str">
        <f>IF(ISBLANK('Entladung des Speichers'!A156),"",'Entladung des Speichers'!C156)</f>
        <v/>
      </c>
      <c r="N156" s="168" t="str">
        <f>IF(ISBLANK('Beladung des Speichers'!A156),"",SUMIFS('Entladung des Speichers'!$E$17:$E$1001,'Entladung des Speichers'!$A$17:$A$1001,'Ergebnis (detailliert)'!$A$17:$A$300))</f>
        <v/>
      </c>
      <c r="O156" s="125" t="str">
        <f t="shared" si="11"/>
        <v/>
      </c>
      <c r="P156" s="20" t="str">
        <f>IFERROR(IF(A156="","",N156*'Ergebnis (detailliert)'!J156/'Ergebnis (detailliert)'!I156),0)</f>
        <v/>
      </c>
      <c r="Q156" s="106" t="str">
        <f t="shared" si="12"/>
        <v/>
      </c>
      <c r="R156" s="107" t="str">
        <f t="shared" si="13"/>
        <v/>
      </c>
      <c r="S156" s="108" t="str">
        <f>IF(A156="","",IF(LOOKUP(A156,Stammdaten!$A$17:$A$1001,Stammdaten!$G$17:$G$1001)="Nein",0,IF(ISBLANK('Beladung des Speichers'!A156),"",ROUND(MIN(J156,Q156)*-1,2))))</f>
        <v/>
      </c>
    </row>
    <row r="157" spans="1:19" x14ac:dyDescent="0.2">
      <c r="A157" s="109" t="str">
        <f>IF('Beladung des Speichers'!A157="","",'Beladung des Speichers'!A157)</f>
        <v/>
      </c>
      <c r="B157" s="109" t="str">
        <f>IF('Beladung des Speichers'!B157="","",'Beladung des Speichers'!B157)</f>
        <v/>
      </c>
      <c r="C157" s="163" t="str">
        <f>IF(ISBLANK('Beladung des Speichers'!A157),"",SUMIFS('Beladung des Speichers'!$C$17:$C$300,'Beladung des Speichers'!$A$17:$A$300,A157)-SUMIFS('Entladung des Speichers'!$C$17:$C$300,'Entladung des Speichers'!$A$17:$A$300,A157)+SUMIFS(Füllstände!$B$17:$B$299,Füllstände!$A$17:$A$299,A157)-SUMIFS(Füllstände!$C$17:$C$299,Füllstände!$A$17:$A$299,A157))</f>
        <v/>
      </c>
      <c r="D157" s="164" t="str">
        <f>IF(ISBLANK('Beladung des Speichers'!A157),"",C157*'Beladung des Speichers'!C157/SUMIFS('Beladung des Speichers'!$C$17:$C$300,'Beladung des Speichers'!$A$17:$A$300,A157))</f>
        <v/>
      </c>
      <c r="E157" s="165" t="str">
        <f>IF(ISBLANK('Beladung des Speichers'!A157),"",1/SUMIFS('Beladung des Speichers'!$C$17:$C$300,'Beladung des Speichers'!$A$17:$A$300,A157)*C157*SUMIF($A$17:$A$300,A157,'Beladung des Speichers'!$E$17:$E$300))</f>
        <v/>
      </c>
      <c r="F157" s="166" t="str">
        <f>IF(ISBLANK('Beladung des Speichers'!A157),"",IF(C157=0,"0,00",D157/C157*E157))</f>
        <v/>
      </c>
      <c r="G157" s="167" t="str">
        <f>IF(ISBLANK('Beladung des Speichers'!A157),"",SUMIFS('Beladung des Speichers'!$C$17:$C$300,'Beladung des Speichers'!$A$17:$A$300,A157))</f>
        <v/>
      </c>
      <c r="H157" s="124" t="str">
        <f>IF(ISBLANK('Beladung des Speichers'!A157),"",'Beladung des Speichers'!C157)</f>
        <v/>
      </c>
      <c r="I157" s="168" t="str">
        <f>IF(ISBLANK('Beladung des Speichers'!A157),"",SUMIFS('Beladung des Speichers'!$E$17:$E$1001,'Beladung des Speichers'!$A$17:$A$1001,'Ergebnis (detailliert)'!A157))</f>
        <v/>
      </c>
      <c r="J157" s="125" t="str">
        <f>IF(ISBLANK('Beladung des Speichers'!A157),"",'Beladung des Speichers'!E157)</f>
        <v/>
      </c>
      <c r="K157" s="168" t="str">
        <f>IF(ISBLANK('Beladung des Speichers'!A157),"",SUMIFS('Entladung des Speichers'!$C$17:$C$1001,'Entladung des Speichers'!$A$17:$A$1001,'Ergebnis (detailliert)'!A157))</f>
        <v/>
      </c>
      <c r="L157" s="169" t="str">
        <f t="shared" si="10"/>
        <v/>
      </c>
      <c r="M157" s="169" t="str">
        <f>IF(ISBLANK('Entladung des Speichers'!A157),"",'Entladung des Speichers'!C157)</f>
        <v/>
      </c>
      <c r="N157" s="168" t="str">
        <f>IF(ISBLANK('Beladung des Speichers'!A157),"",SUMIFS('Entladung des Speichers'!$E$17:$E$1001,'Entladung des Speichers'!$A$17:$A$1001,'Ergebnis (detailliert)'!$A$17:$A$300))</f>
        <v/>
      </c>
      <c r="O157" s="125" t="str">
        <f t="shared" si="11"/>
        <v/>
      </c>
      <c r="P157" s="20" t="str">
        <f>IFERROR(IF(A157="","",N157*'Ergebnis (detailliert)'!J157/'Ergebnis (detailliert)'!I157),0)</f>
        <v/>
      </c>
      <c r="Q157" s="106" t="str">
        <f t="shared" si="12"/>
        <v/>
      </c>
      <c r="R157" s="107" t="str">
        <f t="shared" si="13"/>
        <v/>
      </c>
      <c r="S157" s="108" t="str">
        <f>IF(A157="","",IF(LOOKUP(A157,Stammdaten!$A$17:$A$1001,Stammdaten!$G$17:$G$1001)="Nein",0,IF(ISBLANK('Beladung des Speichers'!A157),"",ROUND(MIN(J157,Q157)*-1,2))))</f>
        <v/>
      </c>
    </row>
    <row r="158" spans="1:19" x14ac:dyDescent="0.2">
      <c r="A158" s="109" t="str">
        <f>IF('Beladung des Speichers'!A158="","",'Beladung des Speichers'!A158)</f>
        <v/>
      </c>
      <c r="B158" s="109" t="str">
        <f>IF('Beladung des Speichers'!B158="","",'Beladung des Speichers'!B158)</f>
        <v/>
      </c>
      <c r="C158" s="163" t="str">
        <f>IF(ISBLANK('Beladung des Speichers'!A158),"",SUMIFS('Beladung des Speichers'!$C$17:$C$300,'Beladung des Speichers'!$A$17:$A$300,A158)-SUMIFS('Entladung des Speichers'!$C$17:$C$300,'Entladung des Speichers'!$A$17:$A$300,A158)+SUMIFS(Füllstände!$B$17:$B$299,Füllstände!$A$17:$A$299,A158)-SUMIFS(Füllstände!$C$17:$C$299,Füllstände!$A$17:$A$299,A158))</f>
        <v/>
      </c>
      <c r="D158" s="164" t="str">
        <f>IF(ISBLANK('Beladung des Speichers'!A158),"",C158*'Beladung des Speichers'!C158/SUMIFS('Beladung des Speichers'!$C$17:$C$300,'Beladung des Speichers'!$A$17:$A$300,A158))</f>
        <v/>
      </c>
      <c r="E158" s="165" t="str">
        <f>IF(ISBLANK('Beladung des Speichers'!A158),"",1/SUMIFS('Beladung des Speichers'!$C$17:$C$300,'Beladung des Speichers'!$A$17:$A$300,A158)*C158*SUMIF($A$17:$A$300,A158,'Beladung des Speichers'!$E$17:$E$300))</f>
        <v/>
      </c>
      <c r="F158" s="166" t="str">
        <f>IF(ISBLANK('Beladung des Speichers'!A158),"",IF(C158=0,"0,00",D158/C158*E158))</f>
        <v/>
      </c>
      <c r="G158" s="167" t="str">
        <f>IF(ISBLANK('Beladung des Speichers'!A158),"",SUMIFS('Beladung des Speichers'!$C$17:$C$300,'Beladung des Speichers'!$A$17:$A$300,A158))</f>
        <v/>
      </c>
      <c r="H158" s="124" t="str">
        <f>IF(ISBLANK('Beladung des Speichers'!A158),"",'Beladung des Speichers'!C158)</f>
        <v/>
      </c>
      <c r="I158" s="168" t="str">
        <f>IF(ISBLANK('Beladung des Speichers'!A158),"",SUMIFS('Beladung des Speichers'!$E$17:$E$1001,'Beladung des Speichers'!$A$17:$A$1001,'Ergebnis (detailliert)'!A158))</f>
        <v/>
      </c>
      <c r="J158" s="125" t="str">
        <f>IF(ISBLANK('Beladung des Speichers'!A158),"",'Beladung des Speichers'!E158)</f>
        <v/>
      </c>
      <c r="K158" s="168" t="str">
        <f>IF(ISBLANK('Beladung des Speichers'!A158),"",SUMIFS('Entladung des Speichers'!$C$17:$C$1001,'Entladung des Speichers'!$A$17:$A$1001,'Ergebnis (detailliert)'!A158))</f>
        <v/>
      </c>
      <c r="L158" s="169" t="str">
        <f t="shared" si="10"/>
        <v/>
      </c>
      <c r="M158" s="169" t="str">
        <f>IF(ISBLANK('Entladung des Speichers'!A158),"",'Entladung des Speichers'!C158)</f>
        <v/>
      </c>
      <c r="N158" s="168" t="str">
        <f>IF(ISBLANK('Beladung des Speichers'!A158),"",SUMIFS('Entladung des Speichers'!$E$17:$E$1001,'Entladung des Speichers'!$A$17:$A$1001,'Ergebnis (detailliert)'!$A$17:$A$300))</f>
        <v/>
      </c>
      <c r="O158" s="125" t="str">
        <f t="shared" si="11"/>
        <v/>
      </c>
      <c r="P158" s="20" t="str">
        <f>IFERROR(IF(A158="","",N158*'Ergebnis (detailliert)'!J158/'Ergebnis (detailliert)'!I158),0)</f>
        <v/>
      </c>
      <c r="Q158" s="106" t="str">
        <f t="shared" si="12"/>
        <v/>
      </c>
      <c r="R158" s="107" t="str">
        <f t="shared" si="13"/>
        <v/>
      </c>
      <c r="S158" s="108" t="str">
        <f>IF(A158="","",IF(LOOKUP(A158,Stammdaten!$A$17:$A$1001,Stammdaten!$G$17:$G$1001)="Nein",0,IF(ISBLANK('Beladung des Speichers'!A158),"",ROUND(MIN(J158,Q158)*-1,2))))</f>
        <v/>
      </c>
    </row>
    <row r="159" spans="1:19" x14ac:dyDescent="0.2">
      <c r="A159" s="109" t="str">
        <f>IF('Beladung des Speichers'!A159="","",'Beladung des Speichers'!A159)</f>
        <v/>
      </c>
      <c r="B159" s="109" t="str">
        <f>IF('Beladung des Speichers'!B159="","",'Beladung des Speichers'!B159)</f>
        <v/>
      </c>
      <c r="C159" s="163" t="str">
        <f>IF(ISBLANK('Beladung des Speichers'!A159),"",SUMIFS('Beladung des Speichers'!$C$17:$C$300,'Beladung des Speichers'!$A$17:$A$300,A159)-SUMIFS('Entladung des Speichers'!$C$17:$C$300,'Entladung des Speichers'!$A$17:$A$300,A159)+SUMIFS(Füllstände!$B$17:$B$299,Füllstände!$A$17:$A$299,A159)-SUMIFS(Füllstände!$C$17:$C$299,Füllstände!$A$17:$A$299,A159))</f>
        <v/>
      </c>
      <c r="D159" s="164" t="str">
        <f>IF(ISBLANK('Beladung des Speichers'!A159),"",C159*'Beladung des Speichers'!C159/SUMIFS('Beladung des Speichers'!$C$17:$C$300,'Beladung des Speichers'!$A$17:$A$300,A159))</f>
        <v/>
      </c>
      <c r="E159" s="165" t="str">
        <f>IF(ISBLANK('Beladung des Speichers'!A159),"",1/SUMIFS('Beladung des Speichers'!$C$17:$C$300,'Beladung des Speichers'!$A$17:$A$300,A159)*C159*SUMIF($A$17:$A$300,A159,'Beladung des Speichers'!$E$17:$E$300))</f>
        <v/>
      </c>
      <c r="F159" s="166" t="str">
        <f>IF(ISBLANK('Beladung des Speichers'!A159),"",IF(C159=0,"0,00",D159/C159*E159))</f>
        <v/>
      </c>
      <c r="G159" s="167" t="str">
        <f>IF(ISBLANK('Beladung des Speichers'!A159),"",SUMIFS('Beladung des Speichers'!$C$17:$C$300,'Beladung des Speichers'!$A$17:$A$300,A159))</f>
        <v/>
      </c>
      <c r="H159" s="124" t="str">
        <f>IF(ISBLANK('Beladung des Speichers'!A159),"",'Beladung des Speichers'!C159)</f>
        <v/>
      </c>
      <c r="I159" s="168" t="str">
        <f>IF(ISBLANK('Beladung des Speichers'!A159),"",SUMIFS('Beladung des Speichers'!$E$17:$E$1001,'Beladung des Speichers'!$A$17:$A$1001,'Ergebnis (detailliert)'!A159))</f>
        <v/>
      </c>
      <c r="J159" s="125" t="str">
        <f>IF(ISBLANK('Beladung des Speichers'!A159),"",'Beladung des Speichers'!E159)</f>
        <v/>
      </c>
      <c r="K159" s="168" t="str">
        <f>IF(ISBLANK('Beladung des Speichers'!A159),"",SUMIFS('Entladung des Speichers'!$C$17:$C$1001,'Entladung des Speichers'!$A$17:$A$1001,'Ergebnis (detailliert)'!A159))</f>
        <v/>
      </c>
      <c r="L159" s="169" t="str">
        <f t="shared" si="10"/>
        <v/>
      </c>
      <c r="M159" s="169" t="str">
        <f>IF(ISBLANK('Entladung des Speichers'!A159),"",'Entladung des Speichers'!C159)</f>
        <v/>
      </c>
      <c r="N159" s="168" t="str">
        <f>IF(ISBLANK('Beladung des Speichers'!A159),"",SUMIFS('Entladung des Speichers'!$E$17:$E$1001,'Entladung des Speichers'!$A$17:$A$1001,'Ergebnis (detailliert)'!$A$17:$A$300))</f>
        <v/>
      </c>
      <c r="O159" s="125" t="str">
        <f t="shared" si="11"/>
        <v/>
      </c>
      <c r="P159" s="20" t="str">
        <f>IFERROR(IF(A159="","",N159*'Ergebnis (detailliert)'!J159/'Ergebnis (detailliert)'!I159),0)</f>
        <v/>
      </c>
      <c r="Q159" s="106" t="str">
        <f t="shared" si="12"/>
        <v/>
      </c>
      <c r="R159" s="107" t="str">
        <f t="shared" si="13"/>
        <v/>
      </c>
      <c r="S159" s="108" t="str">
        <f>IF(A159="","",IF(LOOKUP(A159,Stammdaten!$A$17:$A$1001,Stammdaten!$G$17:$G$1001)="Nein",0,IF(ISBLANK('Beladung des Speichers'!A159),"",ROUND(MIN(J159,Q159)*-1,2))))</f>
        <v/>
      </c>
    </row>
    <row r="160" spans="1:19" x14ac:dyDescent="0.2">
      <c r="A160" s="109" t="str">
        <f>IF('Beladung des Speichers'!A160="","",'Beladung des Speichers'!A160)</f>
        <v/>
      </c>
      <c r="B160" s="109" t="str">
        <f>IF('Beladung des Speichers'!B160="","",'Beladung des Speichers'!B160)</f>
        <v/>
      </c>
      <c r="C160" s="163" t="str">
        <f>IF(ISBLANK('Beladung des Speichers'!A160),"",SUMIFS('Beladung des Speichers'!$C$17:$C$300,'Beladung des Speichers'!$A$17:$A$300,A160)-SUMIFS('Entladung des Speichers'!$C$17:$C$300,'Entladung des Speichers'!$A$17:$A$300,A160)+SUMIFS(Füllstände!$B$17:$B$299,Füllstände!$A$17:$A$299,A160)-SUMIFS(Füllstände!$C$17:$C$299,Füllstände!$A$17:$A$299,A160))</f>
        <v/>
      </c>
      <c r="D160" s="164" t="str">
        <f>IF(ISBLANK('Beladung des Speichers'!A160),"",C160*'Beladung des Speichers'!C160/SUMIFS('Beladung des Speichers'!$C$17:$C$300,'Beladung des Speichers'!$A$17:$A$300,A160))</f>
        <v/>
      </c>
      <c r="E160" s="165" t="str">
        <f>IF(ISBLANK('Beladung des Speichers'!A160),"",1/SUMIFS('Beladung des Speichers'!$C$17:$C$300,'Beladung des Speichers'!$A$17:$A$300,A160)*C160*SUMIF($A$17:$A$300,A160,'Beladung des Speichers'!$E$17:$E$300))</f>
        <v/>
      </c>
      <c r="F160" s="166" t="str">
        <f>IF(ISBLANK('Beladung des Speichers'!A160),"",IF(C160=0,"0,00",D160/C160*E160))</f>
        <v/>
      </c>
      <c r="G160" s="167" t="str">
        <f>IF(ISBLANK('Beladung des Speichers'!A160),"",SUMIFS('Beladung des Speichers'!$C$17:$C$300,'Beladung des Speichers'!$A$17:$A$300,A160))</f>
        <v/>
      </c>
      <c r="H160" s="124" t="str">
        <f>IF(ISBLANK('Beladung des Speichers'!A160),"",'Beladung des Speichers'!C160)</f>
        <v/>
      </c>
      <c r="I160" s="168" t="str">
        <f>IF(ISBLANK('Beladung des Speichers'!A160),"",SUMIFS('Beladung des Speichers'!$E$17:$E$1001,'Beladung des Speichers'!$A$17:$A$1001,'Ergebnis (detailliert)'!A160))</f>
        <v/>
      </c>
      <c r="J160" s="125" t="str">
        <f>IF(ISBLANK('Beladung des Speichers'!A160),"",'Beladung des Speichers'!E160)</f>
        <v/>
      </c>
      <c r="K160" s="168" t="str">
        <f>IF(ISBLANK('Beladung des Speichers'!A160),"",SUMIFS('Entladung des Speichers'!$C$17:$C$1001,'Entladung des Speichers'!$A$17:$A$1001,'Ergebnis (detailliert)'!A160))</f>
        <v/>
      </c>
      <c r="L160" s="169" t="str">
        <f t="shared" si="10"/>
        <v/>
      </c>
      <c r="M160" s="169" t="str">
        <f>IF(ISBLANK('Entladung des Speichers'!A160),"",'Entladung des Speichers'!C160)</f>
        <v/>
      </c>
      <c r="N160" s="168" t="str">
        <f>IF(ISBLANK('Beladung des Speichers'!A160),"",SUMIFS('Entladung des Speichers'!$E$17:$E$1001,'Entladung des Speichers'!$A$17:$A$1001,'Ergebnis (detailliert)'!$A$17:$A$300))</f>
        <v/>
      </c>
      <c r="O160" s="125" t="str">
        <f t="shared" si="11"/>
        <v/>
      </c>
      <c r="P160" s="20" t="str">
        <f>IFERROR(IF(A160="","",N160*'Ergebnis (detailliert)'!J160/'Ergebnis (detailliert)'!I160),0)</f>
        <v/>
      </c>
      <c r="Q160" s="106" t="str">
        <f t="shared" si="12"/>
        <v/>
      </c>
      <c r="R160" s="107" t="str">
        <f t="shared" si="13"/>
        <v/>
      </c>
      <c r="S160" s="108" t="str">
        <f>IF(A160="","",IF(LOOKUP(A160,Stammdaten!$A$17:$A$1001,Stammdaten!$G$17:$G$1001)="Nein",0,IF(ISBLANK('Beladung des Speichers'!A160),"",ROUND(MIN(J160,Q160)*-1,2))))</f>
        <v/>
      </c>
    </row>
    <row r="161" spans="1:19" x14ac:dyDescent="0.2">
      <c r="A161" s="109" t="str">
        <f>IF('Beladung des Speichers'!A161="","",'Beladung des Speichers'!A161)</f>
        <v/>
      </c>
      <c r="B161" s="109" t="str">
        <f>IF('Beladung des Speichers'!B161="","",'Beladung des Speichers'!B161)</f>
        <v/>
      </c>
      <c r="C161" s="163" t="str">
        <f>IF(ISBLANK('Beladung des Speichers'!A161),"",SUMIFS('Beladung des Speichers'!$C$17:$C$300,'Beladung des Speichers'!$A$17:$A$300,A161)-SUMIFS('Entladung des Speichers'!$C$17:$C$300,'Entladung des Speichers'!$A$17:$A$300,A161)+SUMIFS(Füllstände!$B$17:$B$299,Füllstände!$A$17:$A$299,A161)-SUMIFS(Füllstände!$C$17:$C$299,Füllstände!$A$17:$A$299,A161))</f>
        <v/>
      </c>
      <c r="D161" s="164" t="str">
        <f>IF(ISBLANK('Beladung des Speichers'!A161),"",C161*'Beladung des Speichers'!C161/SUMIFS('Beladung des Speichers'!$C$17:$C$300,'Beladung des Speichers'!$A$17:$A$300,A161))</f>
        <v/>
      </c>
      <c r="E161" s="165" t="str">
        <f>IF(ISBLANK('Beladung des Speichers'!A161),"",1/SUMIFS('Beladung des Speichers'!$C$17:$C$300,'Beladung des Speichers'!$A$17:$A$300,A161)*C161*SUMIF($A$17:$A$300,A161,'Beladung des Speichers'!$E$17:$E$300))</f>
        <v/>
      </c>
      <c r="F161" s="166" t="str">
        <f>IF(ISBLANK('Beladung des Speichers'!A161),"",IF(C161=0,"0,00",D161/C161*E161))</f>
        <v/>
      </c>
      <c r="G161" s="167" t="str">
        <f>IF(ISBLANK('Beladung des Speichers'!A161),"",SUMIFS('Beladung des Speichers'!$C$17:$C$300,'Beladung des Speichers'!$A$17:$A$300,A161))</f>
        <v/>
      </c>
      <c r="H161" s="124" t="str">
        <f>IF(ISBLANK('Beladung des Speichers'!A161),"",'Beladung des Speichers'!C161)</f>
        <v/>
      </c>
      <c r="I161" s="168" t="str">
        <f>IF(ISBLANK('Beladung des Speichers'!A161),"",SUMIFS('Beladung des Speichers'!$E$17:$E$1001,'Beladung des Speichers'!$A$17:$A$1001,'Ergebnis (detailliert)'!A161))</f>
        <v/>
      </c>
      <c r="J161" s="125" t="str">
        <f>IF(ISBLANK('Beladung des Speichers'!A161),"",'Beladung des Speichers'!E161)</f>
        <v/>
      </c>
      <c r="K161" s="168" t="str">
        <f>IF(ISBLANK('Beladung des Speichers'!A161),"",SUMIFS('Entladung des Speichers'!$C$17:$C$1001,'Entladung des Speichers'!$A$17:$A$1001,'Ergebnis (detailliert)'!A161))</f>
        <v/>
      </c>
      <c r="L161" s="169" t="str">
        <f t="shared" si="10"/>
        <v/>
      </c>
      <c r="M161" s="169" t="str">
        <f>IF(ISBLANK('Entladung des Speichers'!A161),"",'Entladung des Speichers'!C161)</f>
        <v/>
      </c>
      <c r="N161" s="168" t="str">
        <f>IF(ISBLANK('Beladung des Speichers'!A161),"",SUMIFS('Entladung des Speichers'!$E$17:$E$1001,'Entladung des Speichers'!$A$17:$A$1001,'Ergebnis (detailliert)'!$A$17:$A$300))</f>
        <v/>
      </c>
      <c r="O161" s="125" t="str">
        <f t="shared" si="11"/>
        <v/>
      </c>
      <c r="P161" s="20" t="str">
        <f>IFERROR(IF(A161="","",N161*'Ergebnis (detailliert)'!J161/'Ergebnis (detailliert)'!I161),0)</f>
        <v/>
      </c>
      <c r="Q161" s="106" t="str">
        <f t="shared" si="12"/>
        <v/>
      </c>
      <c r="R161" s="107" t="str">
        <f t="shared" si="13"/>
        <v/>
      </c>
      <c r="S161" s="108" t="str">
        <f>IF(A161="","",IF(LOOKUP(A161,Stammdaten!$A$17:$A$1001,Stammdaten!$G$17:$G$1001)="Nein",0,IF(ISBLANK('Beladung des Speichers'!A161),"",ROUND(MIN(J161,Q161)*-1,2))))</f>
        <v/>
      </c>
    </row>
    <row r="162" spans="1:19" x14ac:dyDescent="0.2">
      <c r="A162" s="109" t="str">
        <f>IF('Beladung des Speichers'!A162="","",'Beladung des Speichers'!A162)</f>
        <v/>
      </c>
      <c r="B162" s="109" t="str">
        <f>IF('Beladung des Speichers'!B162="","",'Beladung des Speichers'!B162)</f>
        <v/>
      </c>
      <c r="C162" s="163" t="str">
        <f>IF(ISBLANK('Beladung des Speichers'!A162),"",SUMIFS('Beladung des Speichers'!$C$17:$C$300,'Beladung des Speichers'!$A$17:$A$300,A162)-SUMIFS('Entladung des Speichers'!$C$17:$C$300,'Entladung des Speichers'!$A$17:$A$300,A162)+SUMIFS(Füllstände!$B$17:$B$299,Füllstände!$A$17:$A$299,A162)-SUMIFS(Füllstände!$C$17:$C$299,Füllstände!$A$17:$A$299,A162))</f>
        <v/>
      </c>
      <c r="D162" s="164" t="str">
        <f>IF(ISBLANK('Beladung des Speichers'!A162),"",C162*'Beladung des Speichers'!C162/SUMIFS('Beladung des Speichers'!$C$17:$C$300,'Beladung des Speichers'!$A$17:$A$300,A162))</f>
        <v/>
      </c>
      <c r="E162" s="165" t="str">
        <f>IF(ISBLANK('Beladung des Speichers'!A162),"",1/SUMIFS('Beladung des Speichers'!$C$17:$C$300,'Beladung des Speichers'!$A$17:$A$300,A162)*C162*SUMIF($A$17:$A$300,A162,'Beladung des Speichers'!$E$17:$E$300))</f>
        <v/>
      </c>
      <c r="F162" s="166" t="str">
        <f>IF(ISBLANK('Beladung des Speichers'!A162),"",IF(C162=0,"0,00",D162/C162*E162))</f>
        <v/>
      </c>
      <c r="G162" s="167" t="str">
        <f>IF(ISBLANK('Beladung des Speichers'!A162),"",SUMIFS('Beladung des Speichers'!$C$17:$C$300,'Beladung des Speichers'!$A$17:$A$300,A162))</f>
        <v/>
      </c>
      <c r="H162" s="124" t="str">
        <f>IF(ISBLANK('Beladung des Speichers'!A162),"",'Beladung des Speichers'!C162)</f>
        <v/>
      </c>
      <c r="I162" s="168" t="str">
        <f>IF(ISBLANK('Beladung des Speichers'!A162),"",SUMIFS('Beladung des Speichers'!$E$17:$E$1001,'Beladung des Speichers'!$A$17:$A$1001,'Ergebnis (detailliert)'!A162))</f>
        <v/>
      </c>
      <c r="J162" s="125" t="str">
        <f>IF(ISBLANK('Beladung des Speichers'!A162),"",'Beladung des Speichers'!E162)</f>
        <v/>
      </c>
      <c r="K162" s="168" t="str">
        <f>IF(ISBLANK('Beladung des Speichers'!A162),"",SUMIFS('Entladung des Speichers'!$C$17:$C$1001,'Entladung des Speichers'!$A$17:$A$1001,'Ergebnis (detailliert)'!A162))</f>
        <v/>
      </c>
      <c r="L162" s="169" t="str">
        <f t="shared" si="10"/>
        <v/>
      </c>
      <c r="M162" s="169" t="str">
        <f>IF(ISBLANK('Entladung des Speichers'!A162),"",'Entladung des Speichers'!C162)</f>
        <v/>
      </c>
      <c r="N162" s="168" t="str">
        <f>IF(ISBLANK('Beladung des Speichers'!A162),"",SUMIFS('Entladung des Speichers'!$E$17:$E$1001,'Entladung des Speichers'!$A$17:$A$1001,'Ergebnis (detailliert)'!$A$17:$A$300))</f>
        <v/>
      </c>
      <c r="O162" s="125" t="str">
        <f t="shared" si="11"/>
        <v/>
      </c>
      <c r="P162" s="20" t="str">
        <f>IFERROR(IF(A162="","",N162*'Ergebnis (detailliert)'!J162/'Ergebnis (detailliert)'!I162),0)</f>
        <v/>
      </c>
      <c r="Q162" s="106" t="str">
        <f t="shared" si="12"/>
        <v/>
      </c>
      <c r="R162" s="107" t="str">
        <f t="shared" si="13"/>
        <v/>
      </c>
      <c r="S162" s="108" t="str">
        <f>IF(A162="","",IF(LOOKUP(A162,Stammdaten!$A$17:$A$1001,Stammdaten!$G$17:$G$1001)="Nein",0,IF(ISBLANK('Beladung des Speichers'!A162),"",ROUND(MIN(J162,Q162)*-1,2))))</f>
        <v/>
      </c>
    </row>
    <row r="163" spans="1:19" x14ac:dyDescent="0.2">
      <c r="A163" s="109" t="str">
        <f>IF('Beladung des Speichers'!A163="","",'Beladung des Speichers'!A163)</f>
        <v/>
      </c>
      <c r="B163" s="109" t="str">
        <f>IF('Beladung des Speichers'!B163="","",'Beladung des Speichers'!B163)</f>
        <v/>
      </c>
      <c r="C163" s="163" t="str">
        <f>IF(ISBLANK('Beladung des Speichers'!A163),"",SUMIFS('Beladung des Speichers'!$C$17:$C$300,'Beladung des Speichers'!$A$17:$A$300,A163)-SUMIFS('Entladung des Speichers'!$C$17:$C$300,'Entladung des Speichers'!$A$17:$A$300,A163)+SUMIFS(Füllstände!$B$17:$B$299,Füllstände!$A$17:$A$299,A163)-SUMIFS(Füllstände!$C$17:$C$299,Füllstände!$A$17:$A$299,A163))</f>
        <v/>
      </c>
      <c r="D163" s="164" t="str">
        <f>IF(ISBLANK('Beladung des Speichers'!A163),"",C163*'Beladung des Speichers'!C163/SUMIFS('Beladung des Speichers'!$C$17:$C$300,'Beladung des Speichers'!$A$17:$A$300,A163))</f>
        <v/>
      </c>
      <c r="E163" s="165" t="str">
        <f>IF(ISBLANK('Beladung des Speichers'!A163),"",1/SUMIFS('Beladung des Speichers'!$C$17:$C$300,'Beladung des Speichers'!$A$17:$A$300,A163)*C163*SUMIF($A$17:$A$300,A163,'Beladung des Speichers'!$E$17:$E$300))</f>
        <v/>
      </c>
      <c r="F163" s="166" t="str">
        <f>IF(ISBLANK('Beladung des Speichers'!A163),"",IF(C163=0,"0,00",D163/C163*E163))</f>
        <v/>
      </c>
      <c r="G163" s="167" t="str">
        <f>IF(ISBLANK('Beladung des Speichers'!A163),"",SUMIFS('Beladung des Speichers'!$C$17:$C$300,'Beladung des Speichers'!$A$17:$A$300,A163))</f>
        <v/>
      </c>
      <c r="H163" s="124" t="str">
        <f>IF(ISBLANK('Beladung des Speichers'!A163),"",'Beladung des Speichers'!C163)</f>
        <v/>
      </c>
      <c r="I163" s="168" t="str">
        <f>IF(ISBLANK('Beladung des Speichers'!A163),"",SUMIFS('Beladung des Speichers'!$E$17:$E$1001,'Beladung des Speichers'!$A$17:$A$1001,'Ergebnis (detailliert)'!A163))</f>
        <v/>
      </c>
      <c r="J163" s="125" t="str">
        <f>IF(ISBLANK('Beladung des Speichers'!A163),"",'Beladung des Speichers'!E163)</f>
        <v/>
      </c>
      <c r="K163" s="168" t="str">
        <f>IF(ISBLANK('Beladung des Speichers'!A163),"",SUMIFS('Entladung des Speichers'!$C$17:$C$1001,'Entladung des Speichers'!$A$17:$A$1001,'Ergebnis (detailliert)'!A163))</f>
        <v/>
      </c>
      <c r="L163" s="169" t="str">
        <f t="shared" si="10"/>
        <v/>
      </c>
      <c r="M163" s="169" t="str">
        <f>IF(ISBLANK('Entladung des Speichers'!A163),"",'Entladung des Speichers'!C163)</f>
        <v/>
      </c>
      <c r="N163" s="168" t="str">
        <f>IF(ISBLANK('Beladung des Speichers'!A163),"",SUMIFS('Entladung des Speichers'!$E$17:$E$1001,'Entladung des Speichers'!$A$17:$A$1001,'Ergebnis (detailliert)'!$A$17:$A$300))</f>
        <v/>
      </c>
      <c r="O163" s="125" t="str">
        <f t="shared" si="11"/>
        <v/>
      </c>
      <c r="P163" s="20" t="str">
        <f>IFERROR(IF(A163="","",N163*'Ergebnis (detailliert)'!J163/'Ergebnis (detailliert)'!I163),0)</f>
        <v/>
      </c>
      <c r="Q163" s="106" t="str">
        <f t="shared" si="12"/>
        <v/>
      </c>
      <c r="R163" s="107" t="str">
        <f t="shared" si="13"/>
        <v/>
      </c>
      <c r="S163" s="108" t="str">
        <f>IF(A163="","",IF(LOOKUP(A163,Stammdaten!$A$17:$A$1001,Stammdaten!$G$17:$G$1001)="Nein",0,IF(ISBLANK('Beladung des Speichers'!A163),"",ROUND(MIN(J163,Q163)*-1,2))))</f>
        <v/>
      </c>
    </row>
    <row r="164" spans="1:19" x14ac:dyDescent="0.2">
      <c r="A164" s="109" t="str">
        <f>IF('Beladung des Speichers'!A164="","",'Beladung des Speichers'!A164)</f>
        <v/>
      </c>
      <c r="B164" s="109" t="str">
        <f>IF('Beladung des Speichers'!B164="","",'Beladung des Speichers'!B164)</f>
        <v/>
      </c>
      <c r="C164" s="163" t="str">
        <f>IF(ISBLANK('Beladung des Speichers'!A164),"",SUMIFS('Beladung des Speichers'!$C$17:$C$300,'Beladung des Speichers'!$A$17:$A$300,A164)-SUMIFS('Entladung des Speichers'!$C$17:$C$300,'Entladung des Speichers'!$A$17:$A$300,A164)+SUMIFS(Füllstände!$B$17:$B$299,Füllstände!$A$17:$A$299,A164)-SUMIFS(Füllstände!$C$17:$C$299,Füllstände!$A$17:$A$299,A164))</f>
        <v/>
      </c>
      <c r="D164" s="164" t="str">
        <f>IF(ISBLANK('Beladung des Speichers'!A164),"",C164*'Beladung des Speichers'!C164/SUMIFS('Beladung des Speichers'!$C$17:$C$300,'Beladung des Speichers'!$A$17:$A$300,A164))</f>
        <v/>
      </c>
      <c r="E164" s="165" t="str">
        <f>IF(ISBLANK('Beladung des Speichers'!A164),"",1/SUMIFS('Beladung des Speichers'!$C$17:$C$300,'Beladung des Speichers'!$A$17:$A$300,A164)*C164*SUMIF($A$17:$A$300,A164,'Beladung des Speichers'!$E$17:$E$300))</f>
        <v/>
      </c>
      <c r="F164" s="166" t="str">
        <f>IF(ISBLANK('Beladung des Speichers'!A164),"",IF(C164=0,"0,00",D164/C164*E164))</f>
        <v/>
      </c>
      <c r="G164" s="167" t="str">
        <f>IF(ISBLANK('Beladung des Speichers'!A164),"",SUMIFS('Beladung des Speichers'!$C$17:$C$300,'Beladung des Speichers'!$A$17:$A$300,A164))</f>
        <v/>
      </c>
      <c r="H164" s="124" t="str">
        <f>IF(ISBLANK('Beladung des Speichers'!A164),"",'Beladung des Speichers'!C164)</f>
        <v/>
      </c>
      <c r="I164" s="168" t="str">
        <f>IF(ISBLANK('Beladung des Speichers'!A164),"",SUMIFS('Beladung des Speichers'!$E$17:$E$1001,'Beladung des Speichers'!$A$17:$A$1001,'Ergebnis (detailliert)'!A164))</f>
        <v/>
      </c>
      <c r="J164" s="125" t="str">
        <f>IF(ISBLANK('Beladung des Speichers'!A164),"",'Beladung des Speichers'!E164)</f>
        <v/>
      </c>
      <c r="K164" s="168" t="str">
        <f>IF(ISBLANK('Beladung des Speichers'!A164),"",SUMIFS('Entladung des Speichers'!$C$17:$C$1001,'Entladung des Speichers'!$A$17:$A$1001,'Ergebnis (detailliert)'!A164))</f>
        <v/>
      </c>
      <c r="L164" s="169" t="str">
        <f t="shared" si="10"/>
        <v/>
      </c>
      <c r="M164" s="169" t="str">
        <f>IF(ISBLANK('Entladung des Speichers'!A164),"",'Entladung des Speichers'!C164)</f>
        <v/>
      </c>
      <c r="N164" s="168" t="str">
        <f>IF(ISBLANK('Beladung des Speichers'!A164),"",SUMIFS('Entladung des Speichers'!$E$17:$E$1001,'Entladung des Speichers'!$A$17:$A$1001,'Ergebnis (detailliert)'!$A$17:$A$300))</f>
        <v/>
      </c>
      <c r="O164" s="125" t="str">
        <f t="shared" si="11"/>
        <v/>
      </c>
      <c r="P164" s="20" t="str">
        <f>IFERROR(IF(A164="","",N164*'Ergebnis (detailliert)'!J164/'Ergebnis (detailliert)'!I164),0)</f>
        <v/>
      </c>
      <c r="Q164" s="106" t="str">
        <f t="shared" si="12"/>
        <v/>
      </c>
      <c r="R164" s="107" t="str">
        <f t="shared" si="13"/>
        <v/>
      </c>
      <c r="S164" s="108" t="str">
        <f>IF(A164="","",IF(LOOKUP(A164,Stammdaten!$A$17:$A$1001,Stammdaten!$G$17:$G$1001)="Nein",0,IF(ISBLANK('Beladung des Speichers'!A164),"",ROUND(MIN(J164,Q164)*-1,2))))</f>
        <v/>
      </c>
    </row>
    <row r="165" spans="1:19" x14ac:dyDescent="0.2">
      <c r="A165" s="109" t="str">
        <f>IF('Beladung des Speichers'!A165="","",'Beladung des Speichers'!A165)</f>
        <v/>
      </c>
      <c r="B165" s="109" t="str">
        <f>IF('Beladung des Speichers'!B165="","",'Beladung des Speichers'!B165)</f>
        <v/>
      </c>
      <c r="C165" s="163" t="str">
        <f>IF(ISBLANK('Beladung des Speichers'!A165),"",SUMIFS('Beladung des Speichers'!$C$17:$C$300,'Beladung des Speichers'!$A$17:$A$300,A165)-SUMIFS('Entladung des Speichers'!$C$17:$C$300,'Entladung des Speichers'!$A$17:$A$300,A165)+SUMIFS(Füllstände!$B$17:$B$299,Füllstände!$A$17:$A$299,A165)-SUMIFS(Füllstände!$C$17:$C$299,Füllstände!$A$17:$A$299,A165))</f>
        <v/>
      </c>
      <c r="D165" s="164" t="str">
        <f>IF(ISBLANK('Beladung des Speichers'!A165),"",C165*'Beladung des Speichers'!C165/SUMIFS('Beladung des Speichers'!$C$17:$C$300,'Beladung des Speichers'!$A$17:$A$300,A165))</f>
        <v/>
      </c>
      <c r="E165" s="165" t="str">
        <f>IF(ISBLANK('Beladung des Speichers'!A165),"",1/SUMIFS('Beladung des Speichers'!$C$17:$C$300,'Beladung des Speichers'!$A$17:$A$300,A165)*C165*SUMIF($A$17:$A$300,A165,'Beladung des Speichers'!$E$17:$E$300))</f>
        <v/>
      </c>
      <c r="F165" s="166" t="str">
        <f>IF(ISBLANK('Beladung des Speichers'!A165),"",IF(C165=0,"0,00",D165/C165*E165))</f>
        <v/>
      </c>
      <c r="G165" s="167" t="str">
        <f>IF(ISBLANK('Beladung des Speichers'!A165),"",SUMIFS('Beladung des Speichers'!$C$17:$C$300,'Beladung des Speichers'!$A$17:$A$300,A165))</f>
        <v/>
      </c>
      <c r="H165" s="124" t="str">
        <f>IF(ISBLANK('Beladung des Speichers'!A165),"",'Beladung des Speichers'!C165)</f>
        <v/>
      </c>
      <c r="I165" s="168" t="str">
        <f>IF(ISBLANK('Beladung des Speichers'!A165),"",SUMIFS('Beladung des Speichers'!$E$17:$E$1001,'Beladung des Speichers'!$A$17:$A$1001,'Ergebnis (detailliert)'!A165))</f>
        <v/>
      </c>
      <c r="J165" s="125" t="str">
        <f>IF(ISBLANK('Beladung des Speichers'!A165),"",'Beladung des Speichers'!E165)</f>
        <v/>
      </c>
      <c r="K165" s="168" t="str">
        <f>IF(ISBLANK('Beladung des Speichers'!A165),"",SUMIFS('Entladung des Speichers'!$C$17:$C$1001,'Entladung des Speichers'!$A$17:$A$1001,'Ergebnis (detailliert)'!A165))</f>
        <v/>
      </c>
      <c r="L165" s="169" t="str">
        <f t="shared" si="10"/>
        <v/>
      </c>
      <c r="M165" s="169" t="str">
        <f>IF(ISBLANK('Entladung des Speichers'!A165),"",'Entladung des Speichers'!C165)</f>
        <v/>
      </c>
      <c r="N165" s="168" t="str">
        <f>IF(ISBLANK('Beladung des Speichers'!A165),"",SUMIFS('Entladung des Speichers'!$E$17:$E$1001,'Entladung des Speichers'!$A$17:$A$1001,'Ergebnis (detailliert)'!$A$17:$A$300))</f>
        <v/>
      </c>
      <c r="O165" s="125" t="str">
        <f t="shared" si="11"/>
        <v/>
      </c>
      <c r="P165" s="20" t="str">
        <f>IFERROR(IF(A165="","",N165*'Ergebnis (detailliert)'!J165/'Ergebnis (detailliert)'!I165),0)</f>
        <v/>
      </c>
      <c r="Q165" s="106" t="str">
        <f t="shared" si="12"/>
        <v/>
      </c>
      <c r="R165" s="107" t="str">
        <f t="shared" si="13"/>
        <v/>
      </c>
      <c r="S165" s="108" t="str">
        <f>IF(A165="","",IF(LOOKUP(A165,Stammdaten!$A$17:$A$1001,Stammdaten!$G$17:$G$1001)="Nein",0,IF(ISBLANK('Beladung des Speichers'!A165),"",ROUND(MIN(J165,Q165)*-1,2))))</f>
        <v/>
      </c>
    </row>
    <row r="166" spans="1:19" x14ac:dyDescent="0.2">
      <c r="A166" s="109" t="str">
        <f>IF('Beladung des Speichers'!A166="","",'Beladung des Speichers'!A166)</f>
        <v/>
      </c>
      <c r="B166" s="109" t="str">
        <f>IF('Beladung des Speichers'!B166="","",'Beladung des Speichers'!B166)</f>
        <v/>
      </c>
      <c r="C166" s="163" t="str">
        <f>IF(ISBLANK('Beladung des Speichers'!A166),"",SUMIFS('Beladung des Speichers'!$C$17:$C$300,'Beladung des Speichers'!$A$17:$A$300,A166)-SUMIFS('Entladung des Speichers'!$C$17:$C$300,'Entladung des Speichers'!$A$17:$A$300,A166)+SUMIFS(Füllstände!$B$17:$B$299,Füllstände!$A$17:$A$299,A166)-SUMIFS(Füllstände!$C$17:$C$299,Füllstände!$A$17:$A$299,A166))</f>
        <v/>
      </c>
      <c r="D166" s="164" t="str">
        <f>IF(ISBLANK('Beladung des Speichers'!A166),"",C166*'Beladung des Speichers'!C166/SUMIFS('Beladung des Speichers'!$C$17:$C$300,'Beladung des Speichers'!$A$17:$A$300,A166))</f>
        <v/>
      </c>
      <c r="E166" s="165" t="str">
        <f>IF(ISBLANK('Beladung des Speichers'!A166),"",1/SUMIFS('Beladung des Speichers'!$C$17:$C$300,'Beladung des Speichers'!$A$17:$A$300,A166)*C166*SUMIF($A$17:$A$300,A166,'Beladung des Speichers'!$E$17:$E$300))</f>
        <v/>
      </c>
      <c r="F166" s="166" t="str">
        <f>IF(ISBLANK('Beladung des Speichers'!A166),"",IF(C166=0,"0,00",D166/C166*E166))</f>
        <v/>
      </c>
      <c r="G166" s="167" t="str">
        <f>IF(ISBLANK('Beladung des Speichers'!A166),"",SUMIFS('Beladung des Speichers'!$C$17:$C$300,'Beladung des Speichers'!$A$17:$A$300,A166))</f>
        <v/>
      </c>
      <c r="H166" s="124" t="str">
        <f>IF(ISBLANK('Beladung des Speichers'!A166),"",'Beladung des Speichers'!C166)</f>
        <v/>
      </c>
      <c r="I166" s="168" t="str">
        <f>IF(ISBLANK('Beladung des Speichers'!A166),"",SUMIFS('Beladung des Speichers'!$E$17:$E$1001,'Beladung des Speichers'!$A$17:$A$1001,'Ergebnis (detailliert)'!A166))</f>
        <v/>
      </c>
      <c r="J166" s="125" t="str">
        <f>IF(ISBLANK('Beladung des Speichers'!A166),"",'Beladung des Speichers'!E166)</f>
        <v/>
      </c>
      <c r="K166" s="168" t="str">
        <f>IF(ISBLANK('Beladung des Speichers'!A166),"",SUMIFS('Entladung des Speichers'!$C$17:$C$1001,'Entladung des Speichers'!$A$17:$A$1001,'Ergebnis (detailliert)'!A166))</f>
        <v/>
      </c>
      <c r="L166" s="169" t="str">
        <f t="shared" si="10"/>
        <v/>
      </c>
      <c r="M166" s="169" t="str">
        <f>IF(ISBLANK('Entladung des Speichers'!A166),"",'Entladung des Speichers'!C166)</f>
        <v/>
      </c>
      <c r="N166" s="168" t="str">
        <f>IF(ISBLANK('Beladung des Speichers'!A166),"",SUMIFS('Entladung des Speichers'!$E$17:$E$1001,'Entladung des Speichers'!$A$17:$A$1001,'Ergebnis (detailliert)'!$A$17:$A$300))</f>
        <v/>
      </c>
      <c r="O166" s="125" t="str">
        <f t="shared" si="11"/>
        <v/>
      </c>
      <c r="P166" s="20" t="str">
        <f>IFERROR(IF(A166="","",N166*'Ergebnis (detailliert)'!J166/'Ergebnis (detailliert)'!I166),0)</f>
        <v/>
      </c>
      <c r="Q166" s="106" t="str">
        <f t="shared" si="12"/>
        <v/>
      </c>
      <c r="R166" s="107" t="str">
        <f t="shared" si="13"/>
        <v/>
      </c>
      <c r="S166" s="108" t="str">
        <f>IF(A166="","",IF(LOOKUP(A166,Stammdaten!$A$17:$A$1001,Stammdaten!$G$17:$G$1001)="Nein",0,IF(ISBLANK('Beladung des Speichers'!A166),"",ROUND(MIN(J166,Q166)*-1,2))))</f>
        <v/>
      </c>
    </row>
    <row r="167" spans="1:19" x14ac:dyDescent="0.2">
      <c r="A167" s="109" t="str">
        <f>IF('Beladung des Speichers'!A167="","",'Beladung des Speichers'!A167)</f>
        <v/>
      </c>
      <c r="B167" s="109" t="str">
        <f>IF('Beladung des Speichers'!B167="","",'Beladung des Speichers'!B167)</f>
        <v/>
      </c>
      <c r="C167" s="163" t="str">
        <f>IF(ISBLANK('Beladung des Speichers'!A167),"",SUMIFS('Beladung des Speichers'!$C$17:$C$300,'Beladung des Speichers'!$A$17:$A$300,A167)-SUMIFS('Entladung des Speichers'!$C$17:$C$300,'Entladung des Speichers'!$A$17:$A$300,A167)+SUMIFS(Füllstände!$B$17:$B$299,Füllstände!$A$17:$A$299,A167)-SUMIFS(Füllstände!$C$17:$C$299,Füllstände!$A$17:$A$299,A167))</f>
        <v/>
      </c>
      <c r="D167" s="164" t="str">
        <f>IF(ISBLANK('Beladung des Speichers'!A167),"",C167*'Beladung des Speichers'!C167/SUMIFS('Beladung des Speichers'!$C$17:$C$300,'Beladung des Speichers'!$A$17:$A$300,A167))</f>
        <v/>
      </c>
      <c r="E167" s="165" t="str">
        <f>IF(ISBLANK('Beladung des Speichers'!A167),"",1/SUMIFS('Beladung des Speichers'!$C$17:$C$300,'Beladung des Speichers'!$A$17:$A$300,A167)*C167*SUMIF($A$17:$A$300,A167,'Beladung des Speichers'!$E$17:$E$300))</f>
        <v/>
      </c>
      <c r="F167" s="166" t="str">
        <f>IF(ISBLANK('Beladung des Speichers'!A167),"",IF(C167=0,"0,00",D167/C167*E167))</f>
        <v/>
      </c>
      <c r="G167" s="167" t="str">
        <f>IF(ISBLANK('Beladung des Speichers'!A167),"",SUMIFS('Beladung des Speichers'!$C$17:$C$300,'Beladung des Speichers'!$A$17:$A$300,A167))</f>
        <v/>
      </c>
      <c r="H167" s="124" t="str">
        <f>IF(ISBLANK('Beladung des Speichers'!A167),"",'Beladung des Speichers'!C167)</f>
        <v/>
      </c>
      <c r="I167" s="168" t="str">
        <f>IF(ISBLANK('Beladung des Speichers'!A167),"",SUMIFS('Beladung des Speichers'!$E$17:$E$1001,'Beladung des Speichers'!$A$17:$A$1001,'Ergebnis (detailliert)'!A167))</f>
        <v/>
      </c>
      <c r="J167" s="125" t="str">
        <f>IF(ISBLANK('Beladung des Speichers'!A167),"",'Beladung des Speichers'!E167)</f>
        <v/>
      </c>
      <c r="K167" s="168" t="str">
        <f>IF(ISBLANK('Beladung des Speichers'!A167),"",SUMIFS('Entladung des Speichers'!$C$17:$C$1001,'Entladung des Speichers'!$A$17:$A$1001,'Ergebnis (detailliert)'!A167))</f>
        <v/>
      </c>
      <c r="L167" s="169" t="str">
        <f t="shared" si="10"/>
        <v/>
      </c>
      <c r="M167" s="169" t="str">
        <f>IF(ISBLANK('Entladung des Speichers'!A167),"",'Entladung des Speichers'!C167)</f>
        <v/>
      </c>
      <c r="N167" s="168" t="str">
        <f>IF(ISBLANK('Beladung des Speichers'!A167),"",SUMIFS('Entladung des Speichers'!$E$17:$E$1001,'Entladung des Speichers'!$A$17:$A$1001,'Ergebnis (detailliert)'!$A$17:$A$300))</f>
        <v/>
      </c>
      <c r="O167" s="125" t="str">
        <f t="shared" si="11"/>
        <v/>
      </c>
      <c r="P167" s="20" t="str">
        <f>IFERROR(IF(A167="","",N167*'Ergebnis (detailliert)'!J167/'Ergebnis (detailliert)'!I167),0)</f>
        <v/>
      </c>
      <c r="Q167" s="106" t="str">
        <f t="shared" si="12"/>
        <v/>
      </c>
      <c r="R167" s="107" t="str">
        <f t="shared" si="13"/>
        <v/>
      </c>
      <c r="S167" s="108" t="str">
        <f>IF(A167="","",IF(LOOKUP(A167,Stammdaten!$A$17:$A$1001,Stammdaten!$G$17:$G$1001)="Nein",0,IF(ISBLANK('Beladung des Speichers'!A167),"",ROUND(MIN(J167,Q167)*-1,2))))</f>
        <v/>
      </c>
    </row>
    <row r="168" spans="1:19" x14ac:dyDescent="0.2">
      <c r="A168" s="109" t="str">
        <f>IF('Beladung des Speichers'!A168="","",'Beladung des Speichers'!A168)</f>
        <v/>
      </c>
      <c r="B168" s="109" t="str">
        <f>IF('Beladung des Speichers'!B168="","",'Beladung des Speichers'!B168)</f>
        <v/>
      </c>
      <c r="C168" s="163" t="str">
        <f>IF(ISBLANK('Beladung des Speichers'!A168),"",SUMIFS('Beladung des Speichers'!$C$17:$C$300,'Beladung des Speichers'!$A$17:$A$300,A168)-SUMIFS('Entladung des Speichers'!$C$17:$C$300,'Entladung des Speichers'!$A$17:$A$300,A168)+SUMIFS(Füllstände!$B$17:$B$299,Füllstände!$A$17:$A$299,A168)-SUMIFS(Füllstände!$C$17:$C$299,Füllstände!$A$17:$A$299,A168))</f>
        <v/>
      </c>
      <c r="D168" s="164" t="str">
        <f>IF(ISBLANK('Beladung des Speichers'!A168),"",C168*'Beladung des Speichers'!C168/SUMIFS('Beladung des Speichers'!$C$17:$C$300,'Beladung des Speichers'!$A$17:$A$300,A168))</f>
        <v/>
      </c>
      <c r="E168" s="165" t="str">
        <f>IF(ISBLANK('Beladung des Speichers'!A168),"",1/SUMIFS('Beladung des Speichers'!$C$17:$C$300,'Beladung des Speichers'!$A$17:$A$300,A168)*C168*SUMIF($A$17:$A$300,A168,'Beladung des Speichers'!$E$17:$E$300))</f>
        <v/>
      </c>
      <c r="F168" s="166" t="str">
        <f>IF(ISBLANK('Beladung des Speichers'!A168),"",IF(C168=0,"0,00",D168/C168*E168))</f>
        <v/>
      </c>
      <c r="G168" s="167" t="str">
        <f>IF(ISBLANK('Beladung des Speichers'!A168),"",SUMIFS('Beladung des Speichers'!$C$17:$C$300,'Beladung des Speichers'!$A$17:$A$300,A168))</f>
        <v/>
      </c>
      <c r="H168" s="124" t="str">
        <f>IF(ISBLANK('Beladung des Speichers'!A168),"",'Beladung des Speichers'!C168)</f>
        <v/>
      </c>
      <c r="I168" s="168" t="str">
        <f>IF(ISBLANK('Beladung des Speichers'!A168),"",SUMIFS('Beladung des Speichers'!$E$17:$E$1001,'Beladung des Speichers'!$A$17:$A$1001,'Ergebnis (detailliert)'!A168))</f>
        <v/>
      </c>
      <c r="J168" s="125" t="str">
        <f>IF(ISBLANK('Beladung des Speichers'!A168),"",'Beladung des Speichers'!E168)</f>
        <v/>
      </c>
      <c r="K168" s="168" t="str">
        <f>IF(ISBLANK('Beladung des Speichers'!A168),"",SUMIFS('Entladung des Speichers'!$C$17:$C$1001,'Entladung des Speichers'!$A$17:$A$1001,'Ergebnis (detailliert)'!A168))</f>
        <v/>
      </c>
      <c r="L168" s="169" t="str">
        <f t="shared" si="10"/>
        <v/>
      </c>
      <c r="M168" s="169" t="str">
        <f>IF(ISBLANK('Entladung des Speichers'!A168),"",'Entladung des Speichers'!C168)</f>
        <v/>
      </c>
      <c r="N168" s="168" t="str">
        <f>IF(ISBLANK('Beladung des Speichers'!A168),"",SUMIFS('Entladung des Speichers'!$E$17:$E$1001,'Entladung des Speichers'!$A$17:$A$1001,'Ergebnis (detailliert)'!$A$17:$A$300))</f>
        <v/>
      </c>
      <c r="O168" s="125" t="str">
        <f t="shared" si="11"/>
        <v/>
      </c>
      <c r="P168" s="20" t="str">
        <f>IFERROR(IF(A168="","",N168*'Ergebnis (detailliert)'!J168/'Ergebnis (detailliert)'!I168),0)</f>
        <v/>
      </c>
      <c r="Q168" s="106" t="str">
        <f t="shared" si="12"/>
        <v/>
      </c>
      <c r="R168" s="107" t="str">
        <f t="shared" si="13"/>
        <v/>
      </c>
      <c r="S168" s="108" t="str">
        <f>IF(A168="","",IF(LOOKUP(A168,Stammdaten!$A$17:$A$1001,Stammdaten!$G$17:$G$1001)="Nein",0,IF(ISBLANK('Beladung des Speichers'!A168),"",ROUND(MIN(J168,Q168)*-1,2))))</f>
        <v/>
      </c>
    </row>
    <row r="169" spans="1:19" x14ac:dyDescent="0.2">
      <c r="A169" s="109" t="str">
        <f>IF('Beladung des Speichers'!A169="","",'Beladung des Speichers'!A169)</f>
        <v/>
      </c>
      <c r="B169" s="109" t="str">
        <f>IF('Beladung des Speichers'!B169="","",'Beladung des Speichers'!B169)</f>
        <v/>
      </c>
      <c r="C169" s="163" t="str">
        <f>IF(ISBLANK('Beladung des Speichers'!A169),"",SUMIFS('Beladung des Speichers'!$C$17:$C$300,'Beladung des Speichers'!$A$17:$A$300,A169)-SUMIFS('Entladung des Speichers'!$C$17:$C$300,'Entladung des Speichers'!$A$17:$A$300,A169)+SUMIFS(Füllstände!$B$17:$B$299,Füllstände!$A$17:$A$299,A169)-SUMIFS(Füllstände!$C$17:$C$299,Füllstände!$A$17:$A$299,A169))</f>
        <v/>
      </c>
      <c r="D169" s="164" t="str">
        <f>IF(ISBLANK('Beladung des Speichers'!A169),"",C169*'Beladung des Speichers'!C169/SUMIFS('Beladung des Speichers'!$C$17:$C$300,'Beladung des Speichers'!$A$17:$A$300,A169))</f>
        <v/>
      </c>
      <c r="E169" s="165" t="str">
        <f>IF(ISBLANK('Beladung des Speichers'!A169),"",1/SUMIFS('Beladung des Speichers'!$C$17:$C$300,'Beladung des Speichers'!$A$17:$A$300,A169)*C169*SUMIF($A$17:$A$300,A169,'Beladung des Speichers'!$E$17:$E$300))</f>
        <v/>
      </c>
      <c r="F169" s="166" t="str">
        <f>IF(ISBLANK('Beladung des Speichers'!A169),"",IF(C169=0,"0,00",D169/C169*E169))</f>
        <v/>
      </c>
      <c r="G169" s="167" t="str">
        <f>IF(ISBLANK('Beladung des Speichers'!A169),"",SUMIFS('Beladung des Speichers'!$C$17:$C$300,'Beladung des Speichers'!$A$17:$A$300,A169))</f>
        <v/>
      </c>
      <c r="H169" s="124" t="str">
        <f>IF(ISBLANK('Beladung des Speichers'!A169),"",'Beladung des Speichers'!C169)</f>
        <v/>
      </c>
      <c r="I169" s="168" t="str">
        <f>IF(ISBLANK('Beladung des Speichers'!A169),"",SUMIFS('Beladung des Speichers'!$E$17:$E$1001,'Beladung des Speichers'!$A$17:$A$1001,'Ergebnis (detailliert)'!A169))</f>
        <v/>
      </c>
      <c r="J169" s="125" t="str">
        <f>IF(ISBLANK('Beladung des Speichers'!A169),"",'Beladung des Speichers'!E169)</f>
        <v/>
      </c>
      <c r="K169" s="168" t="str">
        <f>IF(ISBLANK('Beladung des Speichers'!A169),"",SUMIFS('Entladung des Speichers'!$C$17:$C$1001,'Entladung des Speichers'!$A$17:$A$1001,'Ergebnis (detailliert)'!A169))</f>
        <v/>
      </c>
      <c r="L169" s="169" t="str">
        <f t="shared" si="10"/>
        <v/>
      </c>
      <c r="M169" s="169" t="str">
        <f>IF(ISBLANK('Entladung des Speichers'!A169),"",'Entladung des Speichers'!C169)</f>
        <v/>
      </c>
      <c r="N169" s="168" t="str">
        <f>IF(ISBLANK('Beladung des Speichers'!A169),"",SUMIFS('Entladung des Speichers'!$E$17:$E$1001,'Entladung des Speichers'!$A$17:$A$1001,'Ergebnis (detailliert)'!$A$17:$A$300))</f>
        <v/>
      </c>
      <c r="O169" s="125" t="str">
        <f t="shared" si="11"/>
        <v/>
      </c>
      <c r="P169" s="20" t="str">
        <f>IFERROR(IF(A169="","",N169*'Ergebnis (detailliert)'!J169/'Ergebnis (detailliert)'!I169),0)</f>
        <v/>
      </c>
      <c r="Q169" s="106" t="str">
        <f t="shared" si="12"/>
        <v/>
      </c>
      <c r="R169" s="107" t="str">
        <f t="shared" si="13"/>
        <v/>
      </c>
      <c r="S169" s="108" t="str">
        <f>IF(A169="","",IF(LOOKUP(A169,Stammdaten!$A$17:$A$1001,Stammdaten!$G$17:$G$1001)="Nein",0,IF(ISBLANK('Beladung des Speichers'!A169),"",ROUND(MIN(J169,Q169)*-1,2))))</f>
        <v/>
      </c>
    </row>
    <row r="170" spans="1:19" x14ac:dyDescent="0.2">
      <c r="A170" s="109" t="str">
        <f>IF('Beladung des Speichers'!A170="","",'Beladung des Speichers'!A170)</f>
        <v/>
      </c>
      <c r="B170" s="109" t="str">
        <f>IF('Beladung des Speichers'!B170="","",'Beladung des Speichers'!B170)</f>
        <v/>
      </c>
      <c r="C170" s="163" t="str">
        <f>IF(ISBLANK('Beladung des Speichers'!A170),"",SUMIFS('Beladung des Speichers'!$C$17:$C$300,'Beladung des Speichers'!$A$17:$A$300,A170)-SUMIFS('Entladung des Speichers'!$C$17:$C$300,'Entladung des Speichers'!$A$17:$A$300,A170)+SUMIFS(Füllstände!$B$17:$B$299,Füllstände!$A$17:$A$299,A170)-SUMIFS(Füllstände!$C$17:$C$299,Füllstände!$A$17:$A$299,A170))</f>
        <v/>
      </c>
      <c r="D170" s="164" t="str">
        <f>IF(ISBLANK('Beladung des Speichers'!A170),"",C170*'Beladung des Speichers'!C170/SUMIFS('Beladung des Speichers'!$C$17:$C$300,'Beladung des Speichers'!$A$17:$A$300,A170))</f>
        <v/>
      </c>
      <c r="E170" s="165" t="str">
        <f>IF(ISBLANK('Beladung des Speichers'!A170),"",1/SUMIFS('Beladung des Speichers'!$C$17:$C$300,'Beladung des Speichers'!$A$17:$A$300,A170)*C170*SUMIF($A$17:$A$300,A170,'Beladung des Speichers'!$E$17:$E$300))</f>
        <v/>
      </c>
      <c r="F170" s="166" t="str">
        <f>IF(ISBLANK('Beladung des Speichers'!A170),"",IF(C170=0,"0,00",D170/C170*E170))</f>
        <v/>
      </c>
      <c r="G170" s="167" t="str">
        <f>IF(ISBLANK('Beladung des Speichers'!A170),"",SUMIFS('Beladung des Speichers'!$C$17:$C$300,'Beladung des Speichers'!$A$17:$A$300,A170))</f>
        <v/>
      </c>
      <c r="H170" s="124" t="str">
        <f>IF(ISBLANK('Beladung des Speichers'!A170),"",'Beladung des Speichers'!C170)</f>
        <v/>
      </c>
      <c r="I170" s="168" t="str">
        <f>IF(ISBLANK('Beladung des Speichers'!A170),"",SUMIFS('Beladung des Speichers'!$E$17:$E$1001,'Beladung des Speichers'!$A$17:$A$1001,'Ergebnis (detailliert)'!A170))</f>
        <v/>
      </c>
      <c r="J170" s="125" t="str">
        <f>IF(ISBLANK('Beladung des Speichers'!A170),"",'Beladung des Speichers'!E170)</f>
        <v/>
      </c>
      <c r="K170" s="168" t="str">
        <f>IF(ISBLANK('Beladung des Speichers'!A170),"",SUMIFS('Entladung des Speichers'!$C$17:$C$1001,'Entladung des Speichers'!$A$17:$A$1001,'Ergebnis (detailliert)'!A170))</f>
        <v/>
      </c>
      <c r="L170" s="169" t="str">
        <f t="shared" si="10"/>
        <v/>
      </c>
      <c r="M170" s="169" t="str">
        <f>IF(ISBLANK('Entladung des Speichers'!A170),"",'Entladung des Speichers'!C170)</f>
        <v/>
      </c>
      <c r="N170" s="168" t="str">
        <f>IF(ISBLANK('Beladung des Speichers'!A170),"",SUMIFS('Entladung des Speichers'!$E$17:$E$1001,'Entladung des Speichers'!$A$17:$A$1001,'Ergebnis (detailliert)'!$A$17:$A$300))</f>
        <v/>
      </c>
      <c r="O170" s="125" t="str">
        <f t="shared" si="11"/>
        <v/>
      </c>
      <c r="P170" s="20" t="str">
        <f>IFERROR(IF(A170="","",N170*'Ergebnis (detailliert)'!J170/'Ergebnis (detailliert)'!I170),0)</f>
        <v/>
      </c>
      <c r="Q170" s="106" t="str">
        <f t="shared" si="12"/>
        <v/>
      </c>
      <c r="R170" s="107" t="str">
        <f t="shared" si="13"/>
        <v/>
      </c>
      <c r="S170" s="108" t="str">
        <f>IF(A170="","",IF(LOOKUP(A170,Stammdaten!$A$17:$A$1001,Stammdaten!$G$17:$G$1001)="Nein",0,IF(ISBLANK('Beladung des Speichers'!A170),"",ROUND(MIN(J170,Q170)*-1,2))))</f>
        <v/>
      </c>
    </row>
    <row r="171" spans="1:19" x14ac:dyDescent="0.2">
      <c r="A171" s="109" t="str">
        <f>IF('Beladung des Speichers'!A171="","",'Beladung des Speichers'!A171)</f>
        <v/>
      </c>
      <c r="B171" s="109" t="str">
        <f>IF('Beladung des Speichers'!B171="","",'Beladung des Speichers'!B171)</f>
        <v/>
      </c>
      <c r="C171" s="163" t="str">
        <f>IF(ISBLANK('Beladung des Speichers'!A171),"",SUMIFS('Beladung des Speichers'!$C$17:$C$300,'Beladung des Speichers'!$A$17:$A$300,A171)-SUMIFS('Entladung des Speichers'!$C$17:$C$300,'Entladung des Speichers'!$A$17:$A$300,A171)+SUMIFS(Füllstände!$B$17:$B$299,Füllstände!$A$17:$A$299,A171)-SUMIFS(Füllstände!$C$17:$C$299,Füllstände!$A$17:$A$299,A171))</f>
        <v/>
      </c>
      <c r="D171" s="164" t="str">
        <f>IF(ISBLANK('Beladung des Speichers'!A171),"",C171*'Beladung des Speichers'!C171/SUMIFS('Beladung des Speichers'!$C$17:$C$300,'Beladung des Speichers'!$A$17:$A$300,A171))</f>
        <v/>
      </c>
      <c r="E171" s="165" t="str">
        <f>IF(ISBLANK('Beladung des Speichers'!A171),"",1/SUMIFS('Beladung des Speichers'!$C$17:$C$300,'Beladung des Speichers'!$A$17:$A$300,A171)*C171*SUMIF($A$17:$A$300,A171,'Beladung des Speichers'!$E$17:$E$300))</f>
        <v/>
      </c>
      <c r="F171" s="166" t="str">
        <f>IF(ISBLANK('Beladung des Speichers'!A171),"",IF(C171=0,"0,00",D171/C171*E171))</f>
        <v/>
      </c>
      <c r="G171" s="167" t="str">
        <f>IF(ISBLANK('Beladung des Speichers'!A171),"",SUMIFS('Beladung des Speichers'!$C$17:$C$300,'Beladung des Speichers'!$A$17:$A$300,A171))</f>
        <v/>
      </c>
      <c r="H171" s="124" t="str">
        <f>IF(ISBLANK('Beladung des Speichers'!A171),"",'Beladung des Speichers'!C171)</f>
        <v/>
      </c>
      <c r="I171" s="168" t="str">
        <f>IF(ISBLANK('Beladung des Speichers'!A171),"",SUMIFS('Beladung des Speichers'!$E$17:$E$1001,'Beladung des Speichers'!$A$17:$A$1001,'Ergebnis (detailliert)'!A171))</f>
        <v/>
      </c>
      <c r="J171" s="125" t="str">
        <f>IF(ISBLANK('Beladung des Speichers'!A171),"",'Beladung des Speichers'!E171)</f>
        <v/>
      </c>
      <c r="K171" s="168" t="str">
        <f>IF(ISBLANK('Beladung des Speichers'!A171),"",SUMIFS('Entladung des Speichers'!$C$17:$C$1001,'Entladung des Speichers'!$A$17:$A$1001,'Ergebnis (detailliert)'!A171))</f>
        <v/>
      </c>
      <c r="L171" s="169" t="str">
        <f t="shared" si="10"/>
        <v/>
      </c>
      <c r="M171" s="169" t="str">
        <f>IF(ISBLANK('Entladung des Speichers'!A171),"",'Entladung des Speichers'!C171)</f>
        <v/>
      </c>
      <c r="N171" s="168" t="str">
        <f>IF(ISBLANK('Beladung des Speichers'!A171),"",SUMIFS('Entladung des Speichers'!$E$17:$E$1001,'Entladung des Speichers'!$A$17:$A$1001,'Ergebnis (detailliert)'!$A$17:$A$300))</f>
        <v/>
      </c>
      <c r="O171" s="125" t="str">
        <f t="shared" si="11"/>
        <v/>
      </c>
      <c r="P171" s="20" t="str">
        <f>IFERROR(IF(A171="","",N171*'Ergebnis (detailliert)'!J171/'Ergebnis (detailliert)'!I171),0)</f>
        <v/>
      </c>
      <c r="Q171" s="106" t="str">
        <f t="shared" si="12"/>
        <v/>
      </c>
      <c r="R171" s="107" t="str">
        <f t="shared" si="13"/>
        <v/>
      </c>
      <c r="S171" s="108" t="str">
        <f>IF(A171="","",IF(LOOKUP(A171,Stammdaten!$A$17:$A$1001,Stammdaten!$G$17:$G$1001)="Nein",0,IF(ISBLANK('Beladung des Speichers'!A171),"",ROUND(MIN(J171,Q171)*-1,2))))</f>
        <v/>
      </c>
    </row>
    <row r="172" spans="1:19" x14ac:dyDescent="0.2">
      <c r="A172" s="109" t="str">
        <f>IF('Beladung des Speichers'!A172="","",'Beladung des Speichers'!A172)</f>
        <v/>
      </c>
      <c r="B172" s="109" t="str">
        <f>IF('Beladung des Speichers'!B172="","",'Beladung des Speichers'!B172)</f>
        <v/>
      </c>
      <c r="C172" s="163" t="str">
        <f>IF(ISBLANK('Beladung des Speichers'!A172),"",SUMIFS('Beladung des Speichers'!$C$17:$C$300,'Beladung des Speichers'!$A$17:$A$300,A172)-SUMIFS('Entladung des Speichers'!$C$17:$C$300,'Entladung des Speichers'!$A$17:$A$300,A172)+SUMIFS(Füllstände!$B$17:$B$299,Füllstände!$A$17:$A$299,A172)-SUMIFS(Füllstände!$C$17:$C$299,Füllstände!$A$17:$A$299,A172))</f>
        <v/>
      </c>
      <c r="D172" s="164" t="str">
        <f>IF(ISBLANK('Beladung des Speichers'!A172),"",C172*'Beladung des Speichers'!C172/SUMIFS('Beladung des Speichers'!$C$17:$C$300,'Beladung des Speichers'!$A$17:$A$300,A172))</f>
        <v/>
      </c>
      <c r="E172" s="165" t="str">
        <f>IF(ISBLANK('Beladung des Speichers'!A172),"",1/SUMIFS('Beladung des Speichers'!$C$17:$C$300,'Beladung des Speichers'!$A$17:$A$300,A172)*C172*SUMIF($A$17:$A$300,A172,'Beladung des Speichers'!$E$17:$E$300))</f>
        <v/>
      </c>
      <c r="F172" s="166" t="str">
        <f>IF(ISBLANK('Beladung des Speichers'!A172),"",IF(C172=0,"0,00",D172/C172*E172))</f>
        <v/>
      </c>
      <c r="G172" s="167" t="str">
        <f>IF(ISBLANK('Beladung des Speichers'!A172),"",SUMIFS('Beladung des Speichers'!$C$17:$C$300,'Beladung des Speichers'!$A$17:$A$300,A172))</f>
        <v/>
      </c>
      <c r="H172" s="124" t="str">
        <f>IF(ISBLANK('Beladung des Speichers'!A172),"",'Beladung des Speichers'!C172)</f>
        <v/>
      </c>
      <c r="I172" s="168" t="str">
        <f>IF(ISBLANK('Beladung des Speichers'!A172),"",SUMIFS('Beladung des Speichers'!$E$17:$E$1001,'Beladung des Speichers'!$A$17:$A$1001,'Ergebnis (detailliert)'!A172))</f>
        <v/>
      </c>
      <c r="J172" s="125" t="str">
        <f>IF(ISBLANK('Beladung des Speichers'!A172),"",'Beladung des Speichers'!E172)</f>
        <v/>
      </c>
      <c r="K172" s="168" t="str">
        <f>IF(ISBLANK('Beladung des Speichers'!A172),"",SUMIFS('Entladung des Speichers'!$C$17:$C$1001,'Entladung des Speichers'!$A$17:$A$1001,'Ergebnis (detailliert)'!A172))</f>
        <v/>
      </c>
      <c r="L172" s="169" t="str">
        <f t="shared" si="10"/>
        <v/>
      </c>
      <c r="M172" s="169" t="str">
        <f>IF(ISBLANK('Entladung des Speichers'!A172),"",'Entladung des Speichers'!C172)</f>
        <v/>
      </c>
      <c r="N172" s="168" t="str">
        <f>IF(ISBLANK('Beladung des Speichers'!A172),"",SUMIFS('Entladung des Speichers'!$E$17:$E$1001,'Entladung des Speichers'!$A$17:$A$1001,'Ergebnis (detailliert)'!$A$17:$A$300))</f>
        <v/>
      </c>
      <c r="O172" s="125" t="str">
        <f t="shared" si="11"/>
        <v/>
      </c>
      <c r="P172" s="20" t="str">
        <f>IFERROR(IF(A172="","",N172*'Ergebnis (detailliert)'!J172/'Ergebnis (detailliert)'!I172),0)</f>
        <v/>
      </c>
      <c r="Q172" s="106" t="str">
        <f t="shared" si="12"/>
        <v/>
      </c>
      <c r="R172" s="107" t="str">
        <f t="shared" si="13"/>
        <v/>
      </c>
      <c r="S172" s="108" t="str">
        <f>IF(A172="","",IF(LOOKUP(A172,Stammdaten!$A$17:$A$1001,Stammdaten!$G$17:$G$1001)="Nein",0,IF(ISBLANK('Beladung des Speichers'!A172),"",ROUND(MIN(J172,Q172)*-1,2))))</f>
        <v/>
      </c>
    </row>
    <row r="173" spans="1:19" x14ac:dyDescent="0.2">
      <c r="A173" s="109" t="str">
        <f>IF('Beladung des Speichers'!A173="","",'Beladung des Speichers'!A173)</f>
        <v/>
      </c>
      <c r="B173" s="109" t="str">
        <f>IF('Beladung des Speichers'!B173="","",'Beladung des Speichers'!B173)</f>
        <v/>
      </c>
      <c r="C173" s="163" t="str">
        <f>IF(ISBLANK('Beladung des Speichers'!A173),"",SUMIFS('Beladung des Speichers'!$C$17:$C$300,'Beladung des Speichers'!$A$17:$A$300,A173)-SUMIFS('Entladung des Speichers'!$C$17:$C$300,'Entladung des Speichers'!$A$17:$A$300,A173)+SUMIFS(Füllstände!$B$17:$B$299,Füllstände!$A$17:$A$299,A173)-SUMIFS(Füllstände!$C$17:$C$299,Füllstände!$A$17:$A$299,A173))</f>
        <v/>
      </c>
      <c r="D173" s="164" t="str">
        <f>IF(ISBLANK('Beladung des Speichers'!A173),"",C173*'Beladung des Speichers'!C173/SUMIFS('Beladung des Speichers'!$C$17:$C$300,'Beladung des Speichers'!$A$17:$A$300,A173))</f>
        <v/>
      </c>
      <c r="E173" s="165" t="str">
        <f>IF(ISBLANK('Beladung des Speichers'!A173),"",1/SUMIFS('Beladung des Speichers'!$C$17:$C$300,'Beladung des Speichers'!$A$17:$A$300,A173)*C173*SUMIF($A$17:$A$300,A173,'Beladung des Speichers'!$E$17:$E$300))</f>
        <v/>
      </c>
      <c r="F173" s="166" t="str">
        <f>IF(ISBLANK('Beladung des Speichers'!A173),"",IF(C173=0,"0,00",D173/C173*E173))</f>
        <v/>
      </c>
      <c r="G173" s="167" t="str">
        <f>IF(ISBLANK('Beladung des Speichers'!A173),"",SUMIFS('Beladung des Speichers'!$C$17:$C$300,'Beladung des Speichers'!$A$17:$A$300,A173))</f>
        <v/>
      </c>
      <c r="H173" s="124" t="str">
        <f>IF(ISBLANK('Beladung des Speichers'!A173),"",'Beladung des Speichers'!C173)</f>
        <v/>
      </c>
      <c r="I173" s="168" t="str">
        <f>IF(ISBLANK('Beladung des Speichers'!A173),"",SUMIFS('Beladung des Speichers'!$E$17:$E$1001,'Beladung des Speichers'!$A$17:$A$1001,'Ergebnis (detailliert)'!A173))</f>
        <v/>
      </c>
      <c r="J173" s="125" t="str">
        <f>IF(ISBLANK('Beladung des Speichers'!A173),"",'Beladung des Speichers'!E173)</f>
        <v/>
      </c>
      <c r="K173" s="168" t="str">
        <f>IF(ISBLANK('Beladung des Speichers'!A173),"",SUMIFS('Entladung des Speichers'!$C$17:$C$1001,'Entladung des Speichers'!$A$17:$A$1001,'Ergebnis (detailliert)'!A173))</f>
        <v/>
      </c>
      <c r="L173" s="169" t="str">
        <f t="shared" si="10"/>
        <v/>
      </c>
      <c r="M173" s="169" t="str">
        <f>IF(ISBLANK('Entladung des Speichers'!A173),"",'Entladung des Speichers'!C173)</f>
        <v/>
      </c>
      <c r="N173" s="168" t="str">
        <f>IF(ISBLANK('Beladung des Speichers'!A173),"",SUMIFS('Entladung des Speichers'!$E$17:$E$1001,'Entladung des Speichers'!$A$17:$A$1001,'Ergebnis (detailliert)'!$A$17:$A$300))</f>
        <v/>
      </c>
      <c r="O173" s="125" t="str">
        <f t="shared" si="11"/>
        <v/>
      </c>
      <c r="P173" s="20" t="str">
        <f>IFERROR(IF(A173="","",N173*'Ergebnis (detailliert)'!J173/'Ergebnis (detailliert)'!I173),0)</f>
        <v/>
      </c>
      <c r="Q173" s="106" t="str">
        <f t="shared" si="12"/>
        <v/>
      </c>
      <c r="R173" s="107" t="str">
        <f t="shared" si="13"/>
        <v/>
      </c>
      <c r="S173" s="108" t="str">
        <f>IF(A173="","",IF(LOOKUP(A173,Stammdaten!$A$17:$A$1001,Stammdaten!$G$17:$G$1001)="Nein",0,IF(ISBLANK('Beladung des Speichers'!A173),"",ROUND(MIN(J173,Q173)*-1,2))))</f>
        <v/>
      </c>
    </row>
    <row r="174" spans="1:19" x14ac:dyDescent="0.2">
      <c r="A174" s="109" t="str">
        <f>IF('Beladung des Speichers'!A174="","",'Beladung des Speichers'!A174)</f>
        <v/>
      </c>
      <c r="B174" s="109" t="str">
        <f>IF('Beladung des Speichers'!B174="","",'Beladung des Speichers'!B174)</f>
        <v/>
      </c>
      <c r="C174" s="163" t="str">
        <f>IF(ISBLANK('Beladung des Speichers'!A174),"",SUMIFS('Beladung des Speichers'!$C$17:$C$300,'Beladung des Speichers'!$A$17:$A$300,A174)-SUMIFS('Entladung des Speichers'!$C$17:$C$300,'Entladung des Speichers'!$A$17:$A$300,A174)+SUMIFS(Füllstände!$B$17:$B$299,Füllstände!$A$17:$A$299,A174)-SUMIFS(Füllstände!$C$17:$C$299,Füllstände!$A$17:$A$299,A174))</f>
        <v/>
      </c>
      <c r="D174" s="164" t="str">
        <f>IF(ISBLANK('Beladung des Speichers'!A174),"",C174*'Beladung des Speichers'!C174/SUMIFS('Beladung des Speichers'!$C$17:$C$300,'Beladung des Speichers'!$A$17:$A$300,A174))</f>
        <v/>
      </c>
      <c r="E174" s="165" t="str">
        <f>IF(ISBLANK('Beladung des Speichers'!A174),"",1/SUMIFS('Beladung des Speichers'!$C$17:$C$300,'Beladung des Speichers'!$A$17:$A$300,A174)*C174*SUMIF($A$17:$A$300,A174,'Beladung des Speichers'!$E$17:$E$300))</f>
        <v/>
      </c>
      <c r="F174" s="166" t="str">
        <f>IF(ISBLANK('Beladung des Speichers'!A174),"",IF(C174=0,"0,00",D174/C174*E174))</f>
        <v/>
      </c>
      <c r="G174" s="167" t="str">
        <f>IF(ISBLANK('Beladung des Speichers'!A174),"",SUMIFS('Beladung des Speichers'!$C$17:$C$300,'Beladung des Speichers'!$A$17:$A$300,A174))</f>
        <v/>
      </c>
      <c r="H174" s="124" t="str">
        <f>IF(ISBLANK('Beladung des Speichers'!A174),"",'Beladung des Speichers'!C174)</f>
        <v/>
      </c>
      <c r="I174" s="168" t="str">
        <f>IF(ISBLANK('Beladung des Speichers'!A174),"",SUMIFS('Beladung des Speichers'!$E$17:$E$1001,'Beladung des Speichers'!$A$17:$A$1001,'Ergebnis (detailliert)'!A174))</f>
        <v/>
      </c>
      <c r="J174" s="125" t="str">
        <f>IF(ISBLANK('Beladung des Speichers'!A174),"",'Beladung des Speichers'!E174)</f>
        <v/>
      </c>
      <c r="K174" s="168" t="str">
        <f>IF(ISBLANK('Beladung des Speichers'!A174),"",SUMIFS('Entladung des Speichers'!$C$17:$C$1001,'Entladung des Speichers'!$A$17:$A$1001,'Ergebnis (detailliert)'!A174))</f>
        <v/>
      </c>
      <c r="L174" s="169" t="str">
        <f t="shared" si="10"/>
        <v/>
      </c>
      <c r="M174" s="169" t="str">
        <f>IF(ISBLANK('Entladung des Speichers'!A174),"",'Entladung des Speichers'!C174)</f>
        <v/>
      </c>
      <c r="N174" s="168" t="str">
        <f>IF(ISBLANK('Beladung des Speichers'!A174),"",SUMIFS('Entladung des Speichers'!$E$17:$E$1001,'Entladung des Speichers'!$A$17:$A$1001,'Ergebnis (detailliert)'!$A$17:$A$300))</f>
        <v/>
      </c>
      <c r="O174" s="125" t="str">
        <f t="shared" si="11"/>
        <v/>
      </c>
      <c r="P174" s="20" t="str">
        <f>IFERROR(IF(A174="","",N174*'Ergebnis (detailliert)'!J174/'Ergebnis (detailliert)'!I174),0)</f>
        <v/>
      </c>
      <c r="Q174" s="106" t="str">
        <f t="shared" si="12"/>
        <v/>
      </c>
      <c r="R174" s="107" t="str">
        <f t="shared" si="13"/>
        <v/>
      </c>
      <c r="S174" s="108" t="str">
        <f>IF(A174="","",IF(LOOKUP(A174,Stammdaten!$A$17:$A$1001,Stammdaten!$G$17:$G$1001)="Nein",0,IF(ISBLANK('Beladung des Speichers'!A174),"",ROUND(MIN(J174,Q174)*-1,2))))</f>
        <v/>
      </c>
    </row>
    <row r="175" spans="1:19" x14ac:dyDescent="0.2">
      <c r="A175" s="109" t="str">
        <f>IF('Beladung des Speichers'!A175="","",'Beladung des Speichers'!A175)</f>
        <v/>
      </c>
      <c r="B175" s="109" t="str">
        <f>IF('Beladung des Speichers'!B175="","",'Beladung des Speichers'!B175)</f>
        <v/>
      </c>
      <c r="C175" s="163" t="str">
        <f>IF(ISBLANK('Beladung des Speichers'!A175),"",SUMIFS('Beladung des Speichers'!$C$17:$C$300,'Beladung des Speichers'!$A$17:$A$300,A175)-SUMIFS('Entladung des Speichers'!$C$17:$C$300,'Entladung des Speichers'!$A$17:$A$300,A175)+SUMIFS(Füllstände!$B$17:$B$299,Füllstände!$A$17:$A$299,A175)-SUMIFS(Füllstände!$C$17:$C$299,Füllstände!$A$17:$A$299,A175))</f>
        <v/>
      </c>
      <c r="D175" s="164" t="str">
        <f>IF(ISBLANK('Beladung des Speichers'!A175),"",C175*'Beladung des Speichers'!C175/SUMIFS('Beladung des Speichers'!$C$17:$C$300,'Beladung des Speichers'!$A$17:$A$300,A175))</f>
        <v/>
      </c>
      <c r="E175" s="165" t="str">
        <f>IF(ISBLANK('Beladung des Speichers'!A175),"",1/SUMIFS('Beladung des Speichers'!$C$17:$C$300,'Beladung des Speichers'!$A$17:$A$300,A175)*C175*SUMIF($A$17:$A$300,A175,'Beladung des Speichers'!$E$17:$E$300))</f>
        <v/>
      </c>
      <c r="F175" s="166" t="str">
        <f>IF(ISBLANK('Beladung des Speichers'!A175),"",IF(C175=0,"0,00",D175/C175*E175))</f>
        <v/>
      </c>
      <c r="G175" s="167" t="str">
        <f>IF(ISBLANK('Beladung des Speichers'!A175),"",SUMIFS('Beladung des Speichers'!$C$17:$C$300,'Beladung des Speichers'!$A$17:$A$300,A175))</f>
        <v/>
      </c>
      <c r="H175" s="124" t="str">
        <f>IF(ISBLANK('Beladung des Speichers'!A175),"",'Beladung des Speichers'!C175)</f>
        <v/>
      </c>
      <c r="I175" s="168" t="str">
        <f>IF(ISBLANK('Beladung des Speichers'!A175),"",SUMIFS('Beladung des Speichers'!$E$17:$E$1001,'Beladung des Speichers'!$A$17:$A$1001,'Ergebnis (detailliert)'!A175))</f>
        <v/>
      </c>
      <c r="J175" s="125" t="str">
        <f>IF(ISBLANK('Beladung des Speichers'!A175),"",'Beladung des Speichers'!E175)</f>
        <v/>
      </c>
      <c r="K175" s="168" t="str">
        <f>IF(ISBLANK('Beladung des Speichers'!A175),"",SUMIFS('Entladung des Speichers'!$C$17:$C$1001,'Entladung des Speichers'!$A$17:$A$1001,'Ergebnis (detailliert)'!A175))</f>
        <v/>
      </c>
      <c r="L175" s="169" t="str">
        <f t="shared" si="10"/>
        <v/>
      </c>
      <c r="M175" s="169" t="str">
        <f>IF(ISBLANK('Entladung des Speichers'!A175),"",'Entladung des Speichers'!C175)</f>
        <v/>
      </c>
      <c r="N175" s="168" t="str">
        <f>IF(ISBLANK('Beladung des Speichers'!A175),"",SUMIFS('Entladung des Speichers'!$E$17:$E$1001,'Entladung des Speichers'!$A$17:$A$1001,'Ergebnis (detailliert)'!$A$17:$A$300))</f>
        <v/>
      </c>
      <c r="O175" s="125" t="str">
        <f t="shared" si="11"/>
        <v/>
      </c>
      <c r="P175" s="20" t="str">
        <f>IFERROR(IF(A175="","",N175*'Ergebnis (detailliert)'!J175/'Ergebnis (detailliert)'!I175),0)</f>
        <v/>
      </c>
      <c r="Q175" s="106" t="str">
        <f t="shared" si="12"/>
        <v/>
      </c>
      <c r="R175" s="107" t="str">
        <f t="shared" si="13"/>
        <v/>
      </c>
      <c r="S175" s="108" t="str">
        <f>IF(A175="","",IF(LOOKUP(A175,Stammdaten!$A$17:$A$1001,Stammdaten!$G$17:$G$1001)="Nein",0,IF(ISBLANK('Beladung des Speichers'!A175),"",ROUND(MIN(J175,Q175)*-1,2))))</f>
        <v/>
      </c>
    </row>
    <row r="176" spans="1:19" x14ac:dyDescent="0.2">
      <c r="A176" s="109" t="str">
        <f>IF('Beladung des Speichers'!A176="","",'Beladung des Speichers'!A176)</f>
        <v/>
      </c>
      <c r="B176" s="109" t="str">
        <f>IF('Beladung des Speichers'!B176="","",'Beladung des Speichers'!B176)</f>
        <v/>
      </c>
      <c r="C176" s="163" t="str">
        <f>IF(ISBLANK('Beladung des Speichers'!A176),"",SUMIFS('Beladung des Speichers'!$C$17:$C$300,'Beladung des Speichers'!$A$17:$A$300,A176)-SUMIFS('Entladung des Speichers'!$C$17:$C$300,'Entladung des Speichers'!$A$17:$A$300,A176)+SUMIFS(Füllstände!$B$17:$B$299,Füllstände!$A$17:$A$299,A176)-SUMIFS(Füllstände!$C$17:$C$299,Füllstände!$A$17:$A$299,A176))</f>
        <v/>
      </c>
      <c r="D176" s="164" t="str">
        <f>IF(ISBLANK('Beladung des Speichers'!A176),"",C176*'Beladung des Speichers'!C176/SUMIFS('Beladung des Speichers'!$C$17:$C$300,'Beladung des Speichers'!$A$17:$A$300,A176))</f>
        <v/>
      </c>
      <c r="E176" s="165" t="str">
        <f>IF(ISBLANK('Beladung des Speichers'!A176),"",1/SUMIFS('Beladung des Speichers'!$C$17:$C$300,'Beladung des Speichers'!$A$17:$A$300,A176)*C176*SUMIF($A$17:$A$300,A176,'Beladung des Speichers'!$E$17:$E$300))</f>
        <v/>
      </c>
      <c r="F176" s="166" t="str">
        <f>IF(ISBLANK('Beladung des Speichers'!A176),"",IF(C176=0,"0,00",D176/C176*E176))</f>
        <v/>
      </c>
      <c r="G176" s="167" t="str">
        <f>IF(ISBLANK('Beladung des Speichers'!A176),"",SUMIFS('Beladung des Speichers'!$C$17:$C$300,'Beladung des Speichers'!$A$17:$A$300,A176))</f>
        <v/>
      </c>
      <c r="H176" s="124" t="str">
        <f>IF(ISBLANK('Beladung des Speichers'!A176),"",'Beladung des Speichers'!C176)</f>
        <v/>
      </c>
      <c r="I176" s="168" t="str">
        <f>IF(ISBLANK('Beladung des Speichers'!A176),"",SUMIFS('Beladung des Speichers'!$E$17:$E$1001,'Beladung des Speichers'!$A$17:$A$1001,'Ergebnis (detailliert)'!A176))</f>
        <v/>
      </c>
      <c r="J176" s="125" t="str">
        <f>IF(ISBLANK('Beladung des Speichers'!A176),"",'Beladung des Speichers'!E176)</f>
        <v/>
      </c>
      <c r="K176" s="168" t="str">
        <f>IF(ISBLANK('Beladung des Speichers'!A176),"",SUMIFS('Entladung des Speichers'!$C$17:$C$1001,'Entladung des Speichers'!$A$17:$A$1001,'Ergebnis (detailliert)'!A176))</f>
        <v/>
      </c>
      <c r="L176" s="169" t="str">
        <f t="shared" si="10"/>
        <v/>
      </c>
      <c r="M176" s="169" t="str">
        <f>IF(ISBLANK('Entladung des Speichers'!A176),"",'Entladung des Speichers'!C176)</f>
        <v/>
      </c>
      <c r="N176" s="168" t="str">
        <f>IF(ISBLANK('Beladung des Speichers'!A176),"",SUMIFS('Entladung des Speichers'!$E$17:$E$1001,'Entladung des Speichers'!$A$17:$A$1001,'Ergebnis (detailliert)'!$A$17:$A$300))</f>
        <v/>
      </c>
      <c r="O176" s="125" t="str">
        <f t="shared" si="11"/>
        <v/>
      </c>
      <c r="P176" s="20" t="str">
        <f>IFERROR(IF(A176="","",N176*'Ergebnis (detailliert)'!J176/'Ergebnis (detailliert)'!I176),0)</f>
        <v/>
      </c>
      <c r="Q176" s="106" t="str">
        <f t="shared" si="12"/>
        <v/>
      </c>
      <c r="R176" s="107" t="str">
        <f t="shared" si="13"/>
        <v/>
      </c>
      <c r="S176" s="108" t="str">
        <f>IF(A176="","",IF(LOOKUP(A176,Stammdaten!$A$17:$A$1001,Stammdaten!$G$17:$G$1001)="Nein",0,IF(ISBLANK('Beladung des Speichers'!A176),"",ROUND(MIN(J176,Q176)*-1,2))))</f>
        <v/>
      </c>
    </row>
    <row r="177" spans="1:19" x14ac:dyDescent="0.2">
      <c r="A177" s="109" t="str">
        <f>IF('Beladung des Speichers'!A177="","",'Beladung des Speichers'!A177)</f>
        <v/>
      </c>
      <c r="B177" s="109" t="str">
        <f>IF('Beladung des Speichers'!B177="","",'Beladung des Speichers'!B177)</f>
        <v/>
      </c>
      <c r="C177" s="163" t="str">
        <f>IF(ISBLANK('Beladung des Speichers'!A177),"",SUMIFS('Beladung des Speichers'!$C$17:$C$300,'Beladung des Speichers'!$A$17:$A$300,A177)-SUMIFS('Entladung des Speichers'!$C$17:$C$300,'Entladung des Speichers'!$A$17:$A$300,A177)+SUMIFS(Füllstände!$B$17:$B$299,Füllstände!$A$17:$A$299,A177)-SUMIFS(Füllstände!$C$17:$C$299,Füllstände!$A$17:$A$299,A177))</f>
        <v/>
      </c>
      <c r="D177" s="164" t="str">
        <f>IF(ISBLANK('Beladung des Speichers'!A177),"",C177*'Beladung des Speichers'!C177/SUMIFS('Beladung des Speichers'!$C$17:$C$300,'Beladung des Speichers'!$A$17:$A$300,A177))</f>
        <v/>
      </c>
      <c r="E177" s="165" t="str">
        <f>IF(ISBLANK('Beladung des Speichers'!A177),"",1/SUMIFS('Beladung des Speichers'!$C$17:$C$300,'Beladung des Speichers'!$A$17:$A$300,A177)*C177*SUMIF($A$17:$A$300,A177,'Beladung des Speichers'!$E$17:$E$300))</f>
        <v/>
      </c>
      <c r="F177" s="166" t="str">
        <f>IF(ISBLANK('Beladung des Speichers'!A177),"",IF(C177=0,"0,00",D177/C177*E177))</f>
        <v/>
      </c>
      <c r="G177" s="167" t="str">
        <f>IF(ISBLANK('Beladung des Speichers'!A177),"",SUMIFS('Beladung des Speichers'!$C$17:$C$300,'Beladung des Speichers'!$A$17:$A$300,A177))</f>
        <v/>
      </c>
      <c r="H177" s="124" t="str">
        <f>IF(ISBLANK('Beladung des Speichers'!A177),"",'Beladung des Speichers'!C177)</f>
        <v/>
      </c>
      <c r="I177" s="168" t="str">
        <f>IF(ISBLANK('Beladung des Speichers'!A177),"",SUMIFS('Beladung des Speichers'!$E$17:$E$1001,'Beladung des Speichers'!$A$17:$A$1001,'Ergebnis (detailliert)'!A177))</f>
        <v/>
      </c>
      <c r="J177" s="125" t="str">
        <f>IF(ISBLANK('Beladung des Speichers'!A177),"",'Beladung des Speichers'!E177)</f>
        <v/>
      </c>
      <c r="K177" s="168" t="str">
        <f>IF(ISBLANK('Beladung des Speichers'!A177),"",SUMIFS('Entladung des Speichers'!$C$17:$C$1001,'Entladung des Speichers'!$A$17:$A$1001,'Ergebnis (detailliert)'!A177))</f>
        <v/>
      </c>
      <c r="L177" s="169" t="str">
        <f t="shared" si="10"/>
        <v/>
      </c>
      <c r="M177" s="169" t="str">
        <f>IF(ISBLANK('Entladung des Speichers'!A177),"",'Entladung des Speichers'!C177)</f>
        <v/>
      </c>
      <c r="N177" s="168" t="str">
        <f>IF(ISBLANK('Beladung des Speichers'!A177),"",SUMIFS('Entladung des Speichers'!$E$17:$E$1001,'Entladung des Speichers'!$A$17:$A$1001,'Ergebnis (detailliert)'!$A$17:$A$300))</f>
        <v/>
      </c>
      <c r="O177" s="125" t="str">
        <f t="shared" si="11"/>
        <v/>
      </c>
      <c r="P177" s="20" t="str">
        <f>IFERROR(IF(A177="","",N177*'Ergebnis (detailliert)'!J177/'Ergebnis (detailliert)'!I177),0)</f>
        <v/>
      </c>
      <c r="Q177" s="106" t="str">
        <f t="shared" si="12"/>
        <v/>
      </c>
      <c r="R177" s="107" t="str">
        <f t="shared" si="13"/>
        <v/>
      </c>
      <c r="S177" s="108" t="str">
        <f>IF(A177="","",IF(LOOKUP(A177,Stammdaten!$A$17:$A$1001,Stammdaten!$G$17:$G$1001)="Nein",0,IF(ISBLANK('Beladung des Speichers'!A177),"",ROUND(MIN(J177,Q177)*-1,2))))</f>
        <v/>
      </c>
    </row>
    <row r="178" spans="1:19" x14ac:dyDescent="0.2">
      <c r="A178" s="109" t="str">
        <f>IF('Beladung des Speichers'!A178="","",'Beladung des Speichers'!A178)</f>
        <v/>
      </c>
      <c r="B178" s="109" t="str">
        <f>IF('Beladung des Speichers'!B178="","",'Beladung des Speichers'!B178)</f>
        <v/>
      </c>
      <c r="C178" s="163" t="str">
        <f>IF(ISBLANK('Beladung des Speichers'!A178),"",SUMIFS('Beladung des Speichers'!$C$17:$C$300,'Beladung des Speichers'!$A$17:$A$300,A178)-SUMIFS('Entladung des Speichers'!$C$17:$C$300,'Entladung des Speichers'!$A$17:$A$300,A178)+SUMIFS(Füllstände!$B$17:$B$299,Füllstände!$A$17:$A$299,A178)-SUMIFS(Füllstände!$C$17:$C$299,Füllstände!$A$17:$A$299,A178))</f>
        <v/>
      </c>
      <c r="D178" s="164" t="str">
        <f>IF(ISBLANK('Beladung des Speichers'!A178),"",C178*'Beladung des Speichers'!C178/SUMIFS('Beladung des Speichers'!$C$17:$C$300,'Beladung des Speichers'!$A$17:$A$300,A178))</f>
        <v/>
      </c>
      <c r="E178" s="165" t="str">
        <f>IF(ISBLANK('Beladung des Speichers'!A178),"",1/SUMIFS('Beladung des Speichers'!$C$17:$C$300,'Beladung des Speichers'!$A$17:$A$300,A178)*C178*SUMIF($A$17:$A$300,A178,'Beladung des Speichers'!$E$17:$E$300))</f>
        <v/>
      </c>
      <c r="F178" s="166" t="str">
        <f>IF(ISBLANK('Beladung des Speichers'!A178),"",IF(C178=0,"0,00",D178/C178*E178))</f>
        <v/>
      </c>
      <c r="G178" s="167" t="str">
        <f>IF(ISBLANK('Beladung des Speichers'!A178),"",SUMIFS('Beladung des Speichers'!$C$17:$C$300,'Beladung des Speichers'!$A$17:$A$300,A178))</f>
        <v/>
      </c>
      <c r="H178" s="124" t="str">
        <f>IF(ISBLANK('Beladung des Speichers'!A178),"",'Beladung des Speichers'!C178)</f>
        <v/>
      </c>
      <c r="I178" s="168" t="str">
        <f>IF(ISBLANK('Beladung des Speichers'!A178),"",SUMIFS('Beladung des Speichers'!$E$17:$E$1001,'Beladung des Speichers'!$A$17:$A$1001,'Ergebnis (detailliert)'!A178))</f>
        <v/>
      </c>
      <c r="J178" s="125" t="str">
        <f>IF(ISBLANK('Beladung des Speichers'!A178),"",'Beladung des Speichers'!E178)</f>
        <v/>
      </c>
      <c r="K178" s="168" t="str">
        <f>IF(ISBLANK('Beladung des Speichers'!A178),"",SUMIFS('Entladung des Speichers'!$C$17:$C$1001,'Entladung des Speichers'!$A$17:$A$1001,'Ergebnis (detailliert)'!A178))</f>
        <v/>
      </c>
      <c r="L178" s="169" t="str">
        <f t="shared" si="10"/>
        <v/>
      </c>
      <c r="M178" s="169" t="str">
        <f>IF(ISBLANK('Entladung des Speichers'!A178),"",'Entladung des Speichers'!C178)</f>
        <v/>
      </c>
      <c r="N178" s="168" t="str">
        <f>IF(ISBLANK('Beladung des Speichers'!A178),"",SUMIFS('Entladung des Speichers'!$E$17:$E$1001,'Entladung des Speichers'!$A$17:$A$1001,'Ergebnis (detailliert)'!$A$17:$A$300))</f>
        <v/>
      </c>
      <c r="O178" s="125" t="str">
        <f t="shared" si="11"/>
        <v/>
      </c>
      <c r="P178" s="20" t="str">
        <f>IFERROR(IF(A178="","",N178*'Ergebnis (detailliert)'!J178/'Ergebnis (detailliert)'!I178),0)</f>
        <v/>
      </c>
      <c r="Q178" s="106" t="str">
        <f t="shared" si="12"/>
        <v/>
      </c>
      <c r="R178" s="107" t="str">
        <f t="shared" si="13"/>
        <v/>
      </c>
      <c r="S178" s="108" t="str">
        <f>IF(A178="","",IF(LOOKUP(A178,Stammdaten!$A$17:$A$1001,Stammdaten!$G$17:$G$1001)="Nein",0,IF(ISBLANK('Beladung des Speichers'!A178),"",ROUND(MIN(J178,Q178)*-1,2))))</f>
        <v/>
      </c>
    </row>
    <row r="179" spans="1:19" x14ac:dyDescent="0.2">
      <c r="A179" s="109" t="str">
        <f>IF('Beladung des Speichers'!A179="","",'Beladung des Speichers'!A179)</f>
        <v/>
      </c>
      <c r="B179" s="109" t="str">
        <f>IF('Beladung des Speichers'!B179="","",'Beladung des Speichers'!B179)</f>
        <v/>
      </c>
      <c r="C179" s="163" t="str">
        <f>IF(ISBLANK('Beladung des Speichers'!A179),"",SUMIFS('Beladung des Speichers'!$C$17:$C$300,'Beladung des Speichers'!$A$17:$A$300,A179)-SUMIFS('Entladung des Speichers'!$C$17:$C$300,'Entladung des Speichers'!$A$17:$A$300,A179)+SUMIFS(Füllstände!$B$17:$B$299,Füllstände!$A$17:$A$299,A179)-SUMIFS(Füllstände!$C$17:$C$299,Füllstände!$A$17:$A$299,A179))</f>
        <v/>
      </c>
      <c r="D179" s="164" t="str">
        <f>IF(ISBLANK('Beladung des Speichers'!A179),"",C179*'Beladung des Speichers'!C179/SUMIFS('Beladung des Speichers'!$C$17:$C$300,'Beladung des Speichers'!$A$17:$A$300,A179))</f>
        <v/>
      </c>
      <c r="E179" s="165" t="str">
        <f>IF(ISBLANK('Beladung des Speichers'!A179),"",1/SUMIFS('Beladung des Speichers'!$C$17:$C$300,'Beladung des Speichers'!$A$17:$A$300,A179)*C179*SUMIF($A$17:$A$300,A179,'Beladung des Speichers'!$E$17:$E$300))</f>
        <v/>
      </c>
      <c r="F179" s="166" t="str">
        <f>IF(ISBLANK('Beladung des Speichers'!A179),"",IF(C179=0,"0,00",D179/C179*E179))</f>
        <v/>
      </c>
      <c r="G179" s="167" t="str">
        <f>IF(ISBLANK('Beladung des Speichers'!A179),"",SUMIFS('Beladung des Speichers'!$C$17:$C$300,'Beladung des Speichers'!$A$17:$A$300,A179))</f>
        <v/>
      </c>
      <c r="H179" s="124" t="str">
        <f>IF(ISBLANK('Beladung des Speichers'!A179),"",'Beladung des Speichers'!C179)</f>
        <v/>
      </c>
      <c r="I179" s="168" t="str">
        <f>IF(ISBLANK('Beladung des Speichers'!A179),"",SUMIFS('Beladung des Speichers'!$E$17:$E$1001,'Beladung des Speichers'!$A$17:$A$1001,'Ergebnis (detailliert)'!A179))</f>
        <v/>
      </c>
      <c r="J179" s="125" t="str">
        <f>IF(ISBLANK('Beladung des Speichers'!A179),"",'Beladung des Speichers'!E179)</f>
        <v/>
      </c>
      <c r="K179" s="168" t="str">
        <f>IF(ISBLANK('Beladung des Speichers'!A179),"",SUMIFS('Entladung des Speichers'!$C$17:$C$1001,'Entladung des Speichers'!$A$17:$A$1001,'Ergebnis (detailliert)'!A179))</f>
        <v/>
      </c>
      <c r="L179" s="169" t="str">
        <f t="shared" si="10"/>
        <v/>
      </c>
      <c r="M179" s="169" t="str">
        <f>IF(ISBLANK('Entladung des Speichers'!A179),"",'Entladung des Speichers'!C179)</f>
        <v/>
      </c>
      <c r="N179" s="168" t="str">
        <f>IF(ISBLANK('Beladung des Speichers'!A179),"",SUMIFS('Entladung des Speichers'!$E$17:$E$1001,'Entladung des Speichers'!$A$17:$A$1001,'Ergebnis (detailliert)'!$A$17:$A$300))</f>
        <v/>
      </c>
      <c r="O179" s="125" t="str">
        <f t="shared" si="11"/>
        <v/>
      </c>
      <c r="P179" s="20" t="str">
        <f>IFERROR(IF(A179="","",N179*'Ergebnis (detailliert)'!J179/'Ergebnis (detailliert)'!I179),0)</f>
        <v/>
      </c>
      <c r="Q179" s="106" t="str">
        <f t="shared" si="12"/>
        <v/>
      </c>
      <c r="R179" s="107" t="str">
        <f t="shared" si="13"/>
        <v/>
      </c>
      <c r="S179" s="108" t="str">
        <f>IF(A179="","",IF(LOOKUP(A179,Stammdaten!$A$17:$A$1001,Stammdaten!$G$17:$G$1001)="Nein",0,IF(ISBLANK('Beladung des Speichers'!A179),"",ROUND(MIN(J179,Q179)*-1,2))))</f>
        <v/>
      </c>
    </row>
    <row r="180" spans="1:19" x14ac:dyDescent="0.2">
      <c r="A180" s="109" t="str">
        <f>IF('Beladung des Speichers'!A180="","",'Beladung des Speichers'!A180)</f>
        <v/>
      </c>
      <c r="B180" s="109" t="str">
        <f>IF('Beladung des Speichers'!B180="","",'Beladung des Speichers'!B180)</f>
        <v/>
      </c>
      <c r="C180" s="163" t="str">
        <f>IF(ISBLANK('Beladung des Speichers'!A180),"",SUMIFS('Beladung des Speichers'!$C$17:$C$300,'Beladung des Speichers'!$A$17:$A$300,A180)-SUMIFS('Entladung des Speichers'!$C$17:$C$300,'Entladung des Speichers'!$A$17:$A$300,A180)+SUMIFS(Füllstände!$B$17:$B$299,Füllstände!$A$17:$A$299,A180)-SUMIFS(Füllstände!$C$17:$C$299,Füllstände!$A$17:$A$299,A180))</f>
        <v/>
      </c>
      <c r="D180" s="164" t="str">
        <f>IF(ISBLANK('Beladung des Speichers'!A180),"",C180*'Beladung des Speichers'!C180/SUMIFS('Beladung des Speichers'!$C$17:$C$300,'Beladung des Speichers'!$A$17:$A$300,A180))</f>
        <v/>
      </c>
      <c r="E180" s="165" t="str">
        <f>IF(ISBLANK('Beladung des Speichers'!A180),"",1/SUMIFS('Beladung des Speichers'!$C$17:$C$300,'Beladung des Speichers'!$A$17:$A$300,A180)*C180*SUMIF($A$17:$A$300,A180,'Beladung des Speichers'!$E$17:$E$300))</f>
        <v/>
      </c>
      <c r="F180" s="166" t="str">
        <f>IF(ISBLANK('Beladung des Speichers'!A180),"",IF(C180=0,"0,00",D180/C180*E180))</f>
        <v/>
      </c>
      <c r="G180" s="167" t="str">
        <f>IF(ISBLANK('Beladung des Speichers'!A180),"",SUMIFS('Beladung des Speichers'!$C$17:$C$300,'Beladung des Speichers'!$A$17:$A$300,A180))</f>
        <v/>
      </c>
      <c r="H180" s="124" t="str">
        <f>IF(ISBLANK('Beladung des Speichers'!A180),"",'Beladung des Speichers'!C180)</f>
        <v/>
      </c>
      <c r="I180" s="168" t="str">
        <f>IF(ISBLANK('Beladung des Speichers'!A180),"",SUMIFS('Beladung des Speichers'!$E$17:$E$1001,'Beladung des Speichers'!$A$17:$A$1001,'Ergebnis (detailliert)'!A180))</f>
        <v/>
      </c>
      <c r="J180" s="125" t="str">
        <f>IF(ISBLANK('Beladung des Speichers'!A180),"",'Beladung des Speichers'!E180)</f>
        <v/>
      </c>
      <c r="K180" s="168" t="str">
        <f>IF(ISBLANK('Beladung des Speichers'!A180),"",SUMIFS('Entladung des Speichers'!$C$17:$C$1001,'Entladung des Speichers'!$A$17:$A$1001,'Ergebnis (detailliert)'!A180))</f>
        <v/>
      </c>
      <c r="L180" s="169" t="str">
        <f t="shared" si="10"/>
        <v/>
      </c>
      <c r="M180" s="169" t="str">
        <f>IF(ISBLANK('Entladung des Speichers'!A180),"",'Entladung des Speichers'!C180)</f>
        <v/>
      </c>
      <c r="N180" s="168" t="str">
        <f>IF(ISBLANK('Beladung des Speichers'!A180),"",SUMIFS('Entladung des Speichers'!$E$17:$E$1001,'Entladung des Speichers'!$A$17:$A$1001,'Ergebnis (detailliert)'!$A$17:$A$300))</f>
        <v/>
      </c>
      <c r="O180" s="125" t="str">
        <f t="shared" si="11"/>
        <v/>
      </c>
      <c r="P180" s="20" t="str">
        <f>IFERROR(IF(A180="","",N180*'Ergebnis (detailliert)'!J180/'Ergebnis (detailliert)'!I180),0)</f>
        <v/>
      </c>
      <c r="Q180" s="106" t="str">
        <f t="shared" si="12"/>
        <v/>
      </c>
      <c r="R180" s="107" t="str">
        <f t="shared" si="13"/>
        <v/>
      </c>
      <c r="S180" s="108" t="str">
        <f>IF(A180="","",IF(LOOKUP(A180,Stammdaten!$A$17:$A$1001,Stammdaten!$G$17:$G$1001)="Nein",0,IF(ISBLANK('Beladung des Speichers'!A180),"",ROUND(MIN(J180,Q180)*-1,2))))</f>
        <v/>
      </c>
    </row>
    <row r="181" spans="1:19" x14ac:dyDescent="0.2">
      <c r="A181" s="109" t="str">
        <f>IF('Beladung des Speichers'!A181="","",'Beladung des Speichers'!A181)</f>
        <v/>
      </c>
      <c r="B181" s="109" t="str">
        <f>IF('Beladung des Speichers'!B181="","",'Beladung des Speichers'!B181)</f>
        <v/>
      </c>
      <c r="C181" s="163" t="str">
        <f>IF(ISBLANK('Beladung des Speichers'!A181),"",SUMIFS('Beladung des Speichers'!$C$17:$C$300,'Beladung des Speichers'!$A$17:$A$300,A181)-SUMIFS('Entladung des Speichers'!$C$17:$C$300,'Entladung des Speichers'!$A$17:$A$300,A181)+SUMIFS(Füllstände!$B$17:$B$299,Füllstände!$A$17:$A$299,A181)-SUMIFS(Füllstände!$C$17:$C$299,Füllstände!$A$17:$A$299,A181))</f>
        <v/>
      </c>
      <c r="D181" s="164" t="str">
        <f>IF(ISBLANK('Beladung des Speichers'!A181),"",C181*'Beladung des Speichers'!C181/SUMIFS('Beladung des Speichers'!$C$17:$C$300,'Beladung des Speichers'!$A$17:$A$300,A181))</f>
        <v/>
      </c>
      <c r="E181" s="165" t="str">
        <f>IF(ISBLANK('Beladung des Speichers'!A181),"",1/SUMIFS('Beladung des Speichers'!$C$17:$C$300,'Beladung des Speichers'!$A$17:$A$300,A181)*C181*SUMIF($A$17:$A$300,A181,'Beladung des Speichers'!$E$17:$E$300))</f>
        <v/>
      </c>
      <c r="F181" s="166" t="str">
        <f>IF(ISBLANK('Beladung des Speichers'!A181),"",IF(C181=0,"0,00",D181/C181*E181))</f>
        <v/>
      </c>
      <c r="G181" s="167" t="str">
        <f>IF(ISBLANK('Beladung des Speichers'!A181),"",SUMIFS('Beladung des Speichers'!$C$17:$C$300,'Beladung des Speichers'!$A$17:$A$300,A181))</f>
        <v/>
      </c>
      <c r="H181" s="124" t="str">
        <f>IF(ISBLANK('Beladung des Speichers'!A181),"",'Beladung des Speichers'!C181)</f>
        <v/>
      </c>
      <c r="I181" s="168" t="str">
        <f>IF(ISBLANK('Beladung des Speichers'!A181),"",SUMIFS('Beladung des Speichers'!$E$17:$E$1001,'Beladung des Speichers'!$A$17:$A$1001,'Ergebnis (detailliert)'!A181))</f>
        <v/>
      </c>
      <c r="J181" s="125" t="str">
        <f>IF(ISBLANK('Beladung des Speichers'!A181),"",'Beladung des Speichers'!E181)</f>
        <v/>
      </c>
      <c r="K181" s="168" t="str">
        <f>IF(ISBLANK('Beladung des Speichers'!A181),"",SUMIFS('Entladung des Speichers'!$C$17:$C$1001,'Entladung des Speichers'!$A$17:$A$1001,'Ergebnis (detailliert)'!A181))</f>
        <v/>
      </c>
      <c r="L181" s="169" t="str">
        <f t="shared" si="10"/>
        <v/>
      </c>
      <c r="M181" s="169" t="str">
        <f>IF(ISBLANK('Entladung des Speichers'!A181),"",'Entladung des Speichers'!C181)</f>
        <v/>
      </c>
      <c r="N181" s="168" t="str">
        <f>IF(ISBLANK('Beladung des Speichers'!A181),"",SUMIFS('Entladung des Speichers'!$E$17:$E$1001,'Entladung des Speichers'!$A$17:$A$1001,'Ergebnis (detailliert)'!$A$17:$A$300))</f>
        <v/>
      </c>
      <c r="O181" s="125" t="str">
        <f t="shared" si="11"/>
        <v/>
      </c>
      <c r="P181" s="20" t="str">
        <f>IFERROR(IF(A181="","",N181*'Ergebnis (detailliert)'!J181/'Ergebnis (detailliert)'!I181),0)</f>
        <v/>
      </c>
      <c r="Q181" s="106" t="str">
        <f t="shared" si="12"/>
        <v/>
      </c>
      <c r="R181" s="107" t="str">
        <f t="shared" si="13"/>
        <v/>
      </c>
      <c r="S181" s="108" t="str">
        <f>IF(A181="","",IF(LOOKUP(A181,Stammdaten!$A$17:$A$1001,Stammdaten!$G$17:$G$1001)="Nein",0,IF(ISBLANK('Beladung des Speichers'!A181),"",ROUND(MIN(J181,Q181)*-1,2))))</f>
        <v/>
      </c>
    </row>
    <row r="182" spans="1:19" x14ac:dyDescent="0.2">
      <c r="A182" s="109" t="str">
        <f>IF('Beladung des Speichers'!A182="","",'Beladung des Speichers'!A182)</f>
        <v/>
      </c>
      <c r="B182" s="109" t="str">
        <f>IF('Beladung des Speichers'!B182="","",'Beladung des Speichers'!B182)</f>
        <v/>
      </c>
      <c r="C182" s="163" t="str">
        <f>IF(ISBLANK('Beladung des Speichers'!A182),"",SUMIFS('Beladung des Speichers'!$C$17:$C$300,'Beladung des Speichers'!$A$17:$A$300,A182)-SUMIFS('Entladung des Speichers'!$C$17:$C$300,'Entladung des Speichers'!$A$17:$A$300,A182)+SUMIFS(Füllstände!$B$17:$B$299,Füllstände!$A$17:$A$299,A182)-SUMIFS(Füllstände!$C$17:$C$299,Füllstände!$A$17:$A$299,A182))</f>
        <v/>
      </c>
      <c r="D182" s="164" t="str">
        <f>IF(ISBLANK('Beladung des Speichers'!A182),"",C182*'Beladung des Speichers'!C182/SUMIFS('Beladung des Speichers'!$C$17:$C$300,'Beladung des Speichers'!$A$17:$A$300,A182))</f>
        <v/>
      </c>
      <c r="E182" s="165" t="str">
        <f>IF(ISBLANK('Beladung des Speichers'!A182),"",1/SUMIFS('Beladung des Speichers'!$C$17:$C$300,'Beladung des Speichers'!$A$17:$A$300,A182)*C182*SUMIF($A$17:$A$300,A182,'Beladung des Speichers'!$E$17:$E$300))</f>
        <v/>
      </c>
      <c r="F182" s="166" t="str">
        <f>IF(ISBLANK('Beladung des Speichers'!A182),"",IF(C182=0,"0,00",D182/C182*E182))</f>
        <v/>
      </c>
      <c r="G182" s="167" t="str">
        <f>IF(ISBLANK('Beladung des Speichers'!A182),"",SUMIFS('Beladung des Speichers'!$C$17:$C$300,'Beladung des Speichers'!$A$17:$A$300,A182))</f>
        <v/>
      </c>
      <c r="H182" s="124" t="str">
        <f>IF(ISBLANK('Beladung des Speichers'!A182),"",'Beladung des Speichers'!C182)</f>
        <v/>
      </c>
      <c r="I182" s="168" t="str">
        <f>IF(ISBLANK('Beladung des Speichers'!A182),"",SUMIFS('Beladung des Speichers'!$E$17:$E$1001,'Beladung des Speichers'!$A$17:$A$1001,'Ergebnis (detailliert)'!A182))</f>
        <v/>
      </c>
      <c r="J182" s="125" t="str">
        <f>IF(ISBLANK('Beladung des Speichers'!A182),"",'Beladung des Speichers'!E182)</f>
        <v/>
      </c>
      <c r="K182" s="168" t="str">
        <f>IF(ISBLANK('Beladung des Speichers'!A182),"",SUMIFS('Entladung des Speichers'!$C$17:$C$1001,'Entladung des Speichers'!$A$17:$A$1001,'Ergebnis (detailliert)'!A182))</f>
        <v/>
      </c>
      <c r="L182" s="169" t="str">
        <f t="shared" si="10"/>
        <v/>
      </c>
      <c r="M182" s="169" t="str">
        <f>IF(ISBLANK('Entladung des Speichers'!A182),"",'Entladung des Speichers'!C182)</f>
        <v/>
      </c>
      <c r="N182" s="168" t="str">
        <f>IF(ISBLANK('Beladung des Speichers'!A182),"",SUMIFS('Entladung des Speichers'!$E$17:$E$1001,'Entladung des Speichers'!$A$17:$A$1001,'Ergebnis (detailliert)'!$A$17:$A$300))</f>
        <v/>
      </c>
      <c r="O182" s="125" t="str">
        <f t="shared" si="11"/>
        <v/>
      </c>
      <c r="P182" s="20" t="str">
        <f>IFERROR(IF(A182="","",N182*'Ergebnis (detailliert)'!J182/'Ergebnis (detailliert)'!I182),0)</f>
        <v/>
      </c>
      <c r="Q182" s="106" t="str">
        <f t="shared" si="12"/>
        <v/>
      </c>
      <c r="R182" s="107" t="str">
        <f t="shared" si="13"/>
        <v/>
      </c>
      <c r="S182" s="108" t="str">
        <f>IF(A182="","",IF(LOOKUP(A182,Stammdaten!$A$17:$A$1001,Stammdaten!$G$17:$G$1001)="Nein",0,IF(ISBLANK('Beladung des Speichers'!A182),"",ROUND(MIN(J182,Q182)*-1,2))))</f>
        <v/>
      </c>
    </row>
    <row r="183" spans="1:19" x14ac:dyDescent="0.2">
      <c r="A183" s="109" t="str">
        <f>IF('Beladung des Speichers'!A183="","",'Beladung des Speichers'!A183)</f>
        <v/>
      </c>
      <c r="B183" s="109" t="str">
        <f>IF('Beladung des Speichers'!B183="","",'Beladung des Speichers'!B183)</f>
        <v/>
      </c>
      <c r="C183" s="163" t="str">
        <f>IF(ISBLANK('Beladung des Speichers'!A183),"",SUMIFS('Beladung des Speichers'!$C$17:$C$300,'Beladung des Speichers'!$A$17:$A$300,A183)-SUMIFS('Entladung des Speichers'!$C$17:$C$300,'Entladung des Speichers'!$A$17:$A$300,A183)+SUMIFS(Füllstände!$B$17:$B$299,Füllstände!$A$17:$A$299,A183)-SUMIFS(Füllstände!$C$17:$C$299,Füllstände!$A$17:$A$299,A183))</f>
        <v/>
      </c>
      <c r="D183" s="164" t="str">
        <f>IF(ISBLANK('Beladung des Speichers'!A183),"",C183*'Beladung des Speichers'!C183/SUMIFS('Beladung des Speichers'!$C$17:$C$300,'Beladung des Speichers'!$A$17:$A$300,A183))</f>
        <v/>
      </c>
      <c r="E183" s="165" t="str">
        <f>IF(ISBLANK('Beladung des Speichers'!A183),"",1/SUMIFS('Beladung des Speichers'!$C$17:$C$300,'Beladung des Speichers'!$A$17:$A$300,A183)*C183*SUMIF($A$17:$A$300,A183,'Beladung des Speichers'!$E$17:$E$300))</f>
        <v/>
      </c>
      <c r="F183" s="166" t="str">
        <f>IF(ISBLANK('Beladung des Speichers'!A183),"",IF(C183=0,"0,00",D183/C183*E183))</f>
        <v/>
      </c>
      <c r="G183" s="167" t="str">
        <f>IF(ISBLANK('Beladung des Speichers'!A183),"",SUMIFS('Beladung des Speichers'!$C$17:$C$300,'Beladung des Speichers'!$A$17:$A$300,A183))</f>
        <v/>
      </c>
      <c r="H183" s="124" t="str">
        <f>IF(ISBLANK('Beladung des Speichers'!A183),"",'Beladung des Speichers'!C183)</f>
        <v/>
      </c>
      <c r="I183" s="168" t="str">
        <f>IF(ISBLANK('Beladung des Speichers'!A183),"",SUMIFS('Beladung des Speichers'!$E$17:$E$1001,'Beladung des Speichers'!$A$17:$A$1001,'Ergebnis (detailliert)'!A183))</f>
        <v/>
      </c>
      <c r="J183" s="125" t="str">
        <f>IF(ISBLANK('Beladung des Speichers'!A183),"",'Beladung des Speichers'!E183)</f>
        <v/>
      </c>
      <c r="K183" s="168" t="str">
        <f>IF(ISBLANK('Beladung des Speichers'!A183),"",SUMIFS('Entladung des Speichers'!$C$17:$C$1001,'Entladung des Speichers'!$A$17:$A$1001,'Ergebnis (detailliert)'!A183))</f>
        <v/>
      </c>
      <c r="L183" s="169" t="str">
        <f t="shared" si="10"/>
        <v/>
      </c>
      <c r="M183" s="169" t="str">
        <f>IF(ISBLANK('Entladung des Speichers'!A183),"",'Entladung des Speichers'!C183)</f>
        <v/>
      </c>
      <c r="N183" s="168" t="str">
        <f>IF(ISBLANK('Beladung des Speichers'!A183),"",SUMIFS('Entladung des Speichers'!$E$17:$E$1001,'Entladung des Speichers'!$A$17:$A$1001,'Ergebnis (detailliert)'!$A$17:$A$300))</f>
        <v/>
      </c>
      <c r="O183" s="125" t="str">
        <f t="shared" si="11"/>
        <v/>
      </c>
      <c r="P183" s="20" t="str">
        <f>IFERROR(IF(A183="","",N183*'Ergebnis (detailliert)'!J183/'Ergebnis (detailliert)'!I183),0)</f>
        <v/>
      </c>
      <c r="Q183" s="106" t="str">
        <f t="shared" si="12"/>
        <v/>
      </c>
      <c r="R183" s="107" t="str">
        <f t="shared" si="13"/>
        <v/>
      </c>
      <c r="S183" s="108" t="str">
        <f>IF(A183="","",IF(LOOKUP(A183,Stammdaten!$A$17:$A$1001,Stammdaten!$G$17:$G$1001)="Nein",0,IF(ISBLANK('Beladung des Speichers'!A183),"",ROUND(MIN(J183,Q183)*-1,2))))</f>
        <v/>
      </c>
    </row>
    <row r="184" spans="1:19" x14ac:dyDescent="0.2">
      <c r="A184" s="109" t="str">
        <f>IF('Beladung des Speichers'!A184="","",'Beladung des Speichers'!A184)</f>
        <v/>
      </c>
      <c r="B184" s="109" t="str">
        <f>IF('Beladung des Speichers'!B184="","",'Beladung des Speichers'!B184)</f>
        <v/>
      </c>
      <c r="C184" s="163" t="str">
        <f>IF(ISBLANK('Beladung des Speichers'!A184),"",SUMIFS('Beladung des Speichers'!$C$17:$C$300,'Beladung des Speichers'!$A$17:$A$300,A184)-SUMIFS('Entladung des Speichers'!$C$17:$C$300,'Entladung des Speichers'!$A$17:$A$300,A184)+SUMIFS(Füllstände!$B$17:$B$299,Füllstände!$A$17:$A$299,A184)-SUMIFS(Füllstände!$C$17:$C$299,Füllstände!$A$17:$A$299,A184))</f>
        <v/>
      </c>
      <c r="D184" s="164" t="str">
        <f>IF(ISBLANK('Beladung des Speichers'!A184),"",C184*'Beladung des Speichers'!C184/SUMIFS('Beladung des Speichers'!$C$17:$C$300,'Beladung des Speichers'!$A$17:$A$300,A184))</f>
        <v/>
      </c>
      <c r="E184" s="165" t="str">
        <f>IF(ISBLANK('Beladung des Speichers'!A184),"",1/SUMIFS('Beladung des Speichers'!$C$17:$C$300,'Beladung des Speichers'!$A$17:$A$300,A184)*C184*SUMIF($A$17:$A$300,A184,'Beladung des Speichers'!$E$17:$E$300))</f>
        <v/>
      </c>
      <c r="F184" s="166" t="str">
        <f>IF(ISBLANK('Beladung des Speichers'!A184),"",IF(C184=0,"0,00",D184/C184*E184))</f>
        <v/>
      </c>
      <c r="G184" s="167" t="str">
        <f>IF(ISBLANK('Beladung des Speichers'!A184),"",SUMIFS('Beladung des Speichers'!$C$17:$C$300,'Beladung des Speichers'!$A$17:$A$300,A184))</f>
        <v/>
      </c>
      <c r="H184" s="124" t="str">
        <f>IF(ISBLANK('Beladung des Speichers'!A184),"",'Beladung des Speichers'!C184)</f>
        <v/>
      </c>
      <c r="I184" s="168" t="str">
        <f>IF(ISBLANK('Beladung des Speichers'!A184),"",SUMIFS('Beladung des Speichers'!$E$17:$E$1001,'Beladung des Speichers'!$A$17:$A$1001,'Ergebnis (detailliert)'!A184))</f>
        <v/>
      </c>
      <c r="J184" s="125" t="str">
        <f>IF(ISBLANK('Beladung des Speichers'!A184),"",'Beladung des Speichers'!E184)</f>
        <v/>
      </c>
      <c r="K184" s="168" t="str">
        <f>IF(ISBLANK('Beladung des Speichers'!A184),"",SUMIFS('Entladung des Speichers'!$C$17:$C$1001,'Entladung des Speichers'!$A$17:$A$1001,'Ergebnis (detailliert)'!A184))</f>
        <v/>
      </c>
      <c r="L184" s="169" t="str">
        <f t="shared" si="10"/>
        <v/>
      </c>
      <c r="M184" s="169" t="str">
        <f>IF(ISBLANK('Entladung des Speichers'!A184),"",'Entladung des Speichers'!C184)</f>
        <v/>
      </c>
      <c r="N184" s="168" t="str">
        <f>IF(ISBLANK('Beladung des Speichers'!A184),"",SUMIFS('Entladung des Speichers'!$E$17:$E$1001,'Entladung des Speichers'!$A$17:$A$1001,'Ergebnis (detailliert)'!$A$17:$A$300))</f>
        <v/>
      </c>
      <c r="O184" s="125" t="str">
        <f t="shared" si="11"/>
        <v/>
      </c>
      <c r="P184" s="20" t="str">
        <f>IFERROR(IF(A184="","",N184*'Ergebnis (detailliert)'!J184/'Ergebnis (detailliert)'!I184),0)</f>
        <v/>
      </c>
      <c r="Q184" s="106" t="str">
        <f t="shared" si="12"/>
        <v/>
      </c>
      <c r="R184" s="107" t="str">
        <f t="shared" si="13"/>
        <v/>
      </c>
      <c r="S184" s="108" t="str">
        <f>IF(A184="","",IF(LOOKUP(A184,Stammdaten!$A$17:$A$1001,Stammdaten!$G$17:$G$1001)="Nein",0,IF(ISBLANK('Beladung des Speichers'!A184),"",ROUND(MIN(J184,Q184)*-1,2))))</f>
        <v/>
      </c>
    </row>
    <row r="185" spans="1:19" x14ac:dyDescent="0.2">
      <c r="A185" s="109" t="str">
        <f>IF('Beladung des Speichers'!A185="","",'Beladung des Speichers'!A185)</f>
        <v/>
      </c>
      <c r="B185" s="109" t="str">
        <f>IF('Beladung des Speichers'!B185="","",'Beladung des Speichers'!B185)</f>
        <v/>
      </c>
      <c r="C185" s="163" t="str">
        <f>IF(ISBLANK('Beladung des Speichers'!A185),"",SUMIFS('Beladung des Speichers'!$C$17:$C$300,'Beladung des Speichers'!$A$17:$A$300,A185)-SUMIFS('Entladung des Speichers'!$C$17:$C$300,'Entladung des Speichers'!$A$17:$A$300,A185)+SUMIFS(Füllstände!$B$17:$B$299,Füllstände!$A$17:$A$299,A185)-SUMIFS(Füllstände!$C$17:$C$299,Füllstände!$A$17:$A$299,A185))</f>
        <v/>
      </c>
      <c r="D185" s="164" t="str">
        <f>IF(ISBLANK('Beladung des Speichers'!A185),"",C185*'Beladung des Speichers'!C185/SUMIFS('Beladung des Speichers'!$C$17:$C$300,'Beladung des Speichers'!$A$17:$A$300,A185))</f>
        <v/>
      </c>
      <c r="E185" s="165" t="str">
        <f>IF(ISBLANK('Beladung des Speichers'!A185),"",1/SUMIFS('Beladung des Speichers'!$C$17:$C$300,'Beladung des Speichers'!$A$17:$A$300,A185)*C185*SUMIF($A$17:$A$300,A185,'Beladung des Speichers'!$E$17:$E$300))</f>
        <v/>
      </c>
      <c r="F185" s="166" t="str">
        <f>IF(ISBLANK('Beladung des Speichers'!A185),"",IF(C185=0,"0,00",D185/C185*E185))</f>
        <v/>
      </c>
      <c r="G185" s="167" t="str">
        <f>IF(ISBLANK('Beladung des Speichers'!A185),"",SUMIFS('Beladung des Speichers'!$C$17:$C$300,'Beladung des Speichers'!$A$17:$A$300,A185))</f>
        <v/>
      </c>
      <c r="H185" s="124" t="str">
        <f>IF(ISBLANK('Beladung des Speichers'!A185),"",'Beladung des Speichers'!C185)</f>
        <v/>
      </c>
      <c r="I185" s="168" t="str">
        <f>IF(ISBLANK('Beladung des Speichers'!A185),"",SUMIFS('Beladung des Speichers'!$E$17:$E$1001,'Beladung des Speichers'!$A$17:$A$1001,'Ergebnis (detailliert)'!A185))</f>
        <v/>
      </c>
      <c r="J185" s="125" t="str">
        <f>IF(ISBLANK('Beladung des Speichers'!A185),"",'Beladung des Speichers'!E185)</f>
        <v/>
      </c>
      <c r="K185" s="168" t="str">
        <f>IF(ISBLANK('Beladung des Speichers'!A185),"",SUMIFS('Entladung des Speichers'!$C$17:$C$1001,'Entladung des Speichers'!$A$17:$A$1001,'Ergebnis (detailliert)'!A185))</f>
        <v/>
      </c>
      <c r="L185" s="169" t="str">
        <f t="shared" si="10"/>
        <v/>
      </c>
      <c r="M185" s="169" t="str">
        <f>IF(ISBLANK('Entladung des Speichers'!A185),"",'Entladung des Speichers'!C185)</f>
        <v/>
      </c>
      <c r="N185" s="168" t="str">
        <f>IF(ISBLANK('Beladung des Speichers'!A185),"",SUMIFS('Entladung des Speichers'!$E$17:$E$1001,'Entladung des Speichers'!$A$17:$A$1001,'Ergebnis (detailliert)'!$A$17:$A$300))</f>
        <v/>
      </c>
      <c r="O185" s="125" t="str">
        <f t="shared" si="11"/>
        <v/>
      </c>
      <c r="P185" s="20" t="str">
        <f>IFERROR(IF(A185="","",N185*'Ergebnis (detailliert)'!J185/'Ergebnis (detailliert)'!I185),0)</f>
        <v/>
      </c>
      <c r="Q185" s="106" t="str">
        <f t="shared" si="12"/>
        <v/>
      </c>
      <c r="R185" s="107" t="str">
        <f t="shared" si="13"/>
        <v/>
      </c>
      <c r="S185" s="108" t="str">
        <f>IF(A185="","",IF(LOOKUP(A185,Stammdaten!$A$17:$A$1001,Stammdaten!$G$17:$G$1001)="Nein",0,IF(ISBLANK('Beladung des Speichers'!A185),"",ROUND(MIN(J185,Q185)*-1,2))))</f>
        <v/>
      </c>
    </row>
    <row r="186" spans="1:19" x14ac:dyDescent="0.2">
      <c r="A186" s="109" t="str">
        <f>IF('Beladung des Speichers'!A186="","",'Beladung des Speichers'!A186)</f>
        <v/>
      </c>
      <c r="B186" s="109" t="str">
        <f>IF('Beladung des Speichers'!B186="","",'Beladung des Speichers'!B186)</f>
        <v/>
      </c>
      <c r="C186" s="163" t="str">
        <f>IF(ISBLANK('Beladung des Speichers'!A186),"",SUMIFS('Beladung des Speichers'!$C$17:$C$300,'Beladung des Speichers'!$A$17:$A$300,A186)-SUMIFS('Entladung des Speichers'!$C$17:$C$300,'Entladung des Speichers'!$A$17:$A$300,A186)+SUMIFS(Füllstände!$B$17:$B$299,Füllstände!$A$17:$A$299,A186)-SUMIFS(Füllstände!$C$17:$C$299,Füllstände!$A$17:$A$299,A186))</f>
        <v/>
      </c>
      <c r="D186" s="164" t="str">
        <f>IF(ISBLANK('Beladung des Speichers'!A186),"",C186*'Beladung des Speichers'!C186/SUMIFS('Beladung des Speichers'!$C$17:$C$300,'Beladung des Speichers'!$A$17:$A$300,A186))</f>
        <v/>
      </c>
      <c r="E186" s="165" t="str">
        <f>IF(ISBLANK('Beladung des Speichers'!A186),"",1/SUMIFS('Beladung des Speichers'!$C$17:$C$300,'Beladung des Speichers'!$A$17:$A$300,A186)*C186*SUMIF($A$17:$A$300,A186,'Beladung des Speichers'!$E$17:$E$300))</f>
        <v/>
      </c>
      <c r="F186" s="166" t="str">
        <f>IF(ISBLANK('Beladung des Speichers'!A186),"",IF(C186=0,"0,00",D186/C186*E186))</f>
        <v/>
      </c>
      <c r="G186" s="167" t="str">
        <f>IF(ISBLANK('Beladung des Speichers'!A186),"",SUMIFS('Beladung des Speichers'!$C$17:$C$300,'Beladung des Speichers'!$A$17:$A$300,A186))</f>
        <v/>
      </c>
      <c r="H186" s="124" t="str">
        <f>IF(ISBLANK('Beladung des Speichers'!A186),"",'Beladung des Speichers'!C186)</f>
        <v/>
      </c>
      <c r="I186" s="168" t="str">
        <f>IF(ISBLANK('Beladung des Speichers'!A186),"",SUMIFS('Beladung des Speichers'!$E$17:$E$1001,'Beladung des Speichers'!$A$17:$A$1001,'Ergebnis (detailliert)'!A186))</f>
        <v/>
      </c>
      <c r="J186" s="125" t="str">
        <f>IF(ISBLANK('Beladung des Speichers'!A186),"",'Beladung des Speichers'!E186)</f>
        <v/>
      </c>
      <c r="K186" s="168" t="str">
        <f>IF(ISBLANK('Beladung des Speichers'!A186),"",SUMIFS('Entladung des Speichers'!$C$17:$C$1001,'Entladung des Speichers'!$A$17:$A$1001,'Ergebnis (detailliert)'!A186))</f>
        <v/>
      </c>
      <c r="L186" s="169" t="str">
        <f t="shared" si="10"/>
        <v/>
      </c>
      <c r="M186" s="169" t="str">
        <f>IF(ISBLANK('Entladung des Speichers'!A186),"",'Entladung des Speichers'!C186)</f>
        <v/>
      </c>
      <c r="N186" s="168" t="str">
        <f>IF(ISBLANK('Beladung des Speichers'!A186),"",SUMIFS('Entladung des Speichers'!$E$17:$E$1001,'Entladung des Speichers'!$A$17:$A$1001,'Ergebnis (detailliert)'!$A$17:$A$300))</f>
        <v/>
      </c>
      <c r="O186" s="125" t="str">
        <f t="shared" si="11"/>
        <v/>
      </c>
      <c r="P186" s="20" t="str">
        <f>IFERROR(IF(A186="","",N186*'Ergebnis (detailliert)'!J186/'Ergebnis (detailliert)'!I186),0)</f>
        <v/>
      </c>
      <c r="Q186" s="106" t="str">
        <f t="shared" si="12"/>
        <v/>
      </c>
      <c r="R186" s="107" t="str">
        <f t="shared" si="13"/>
        <v/>
      </c>
      <c r="S186" s="108" t="str">
        <f>IF(A186="","",IF(LOOKUP(A186,Stammdaten!$A$17:$A$1001,Stammdaten!$G$17:$G$1001)="Nein",0,IF(ISBLANK('Beladung des Speichers'!A186),"",ROUND(MIN(J186,Q186)*-1,2))))</f>
        <v/>
      </c>
    </row>
    <row r="187" spans="1:19" x14ac:dyDescent="0.2">
      <c r="A187" s="109" t="str">
        <f>IF('Beladung des Speichers'!A187="","",'Beladung des Speichers'!A187)</f>
        <v/>
      </c>
      <c r="B187" s="109" t="str">
        <f>IF('Beladung des Speichers'!B187="","",'Beladung des Speichers'!B187)</f>
        <v/>
      </c>
      <c r="C187" s="163" t="str">
        <f>IF(ISBLANK('Beladung des Speichers'!A187),"",SUMIFS('Beladung des Speichers'!$C$17:$C$300,'Beladung des Speichers'!$A$17:$A$300,A187)-SUMIFS('Entladung des Speichers'!$C$17:$C$300,'Entladung des Speichers'!$A$17:$A$300,A187)+SUMIFS(Füllstände!$B$17:$B$299,Füllstände!$A$17:$A$299,A187)-SUMIFS(Füllstände!$C$17:$C$299,Füllstände!$A$17:$A$299,A187))</f>
        <v/>
      </c>
      <c r="D187" s="164" t="str">
        <f>IF(ISBLANK('Beladung des Speichers'!A187),"",C187*'Beladung des Speichers'!C187/SUMIFS('Beladung des Speichers'!$C$17:$C$300,'Beladung des Speichers'!$A$17:$A$300,A187))</f>
        <v/>
      </c>
      <c r="E187" s="165" t="str">
        <f>IF(ISBLANK('Beladung des Speichers'!A187),"",1/SUMIFS('Beladung des Speichers'!$C$17:$C$300,'Beladung des Speichers'!$A$17:$A$300,A187)*C187*SUMIF($A$17:$A$300,A187,'Beladung des Speichers'!$E$17:$E$300))</f>
        <v/>
      </c>
      <c r="F187" s="166" t="str">
        <f>IF(ISBLANK('Beladung des Speichers'!A187),"",IF(C187=0,"0,00",D187/C187*E187))</f>
        <v/>
      </c>
      <c r="G187" s="167" t="str">
        <f>IF(ISBLANK('Beladung des Speichers'!A187),"",SUMIFS('Beladung des Speichers'!$C$17:$C$300,'Beladung des Speichers'!$A$17:$A$300,A187))</f>
        <v/>
      </c>
      <c r="H187" s="124" t="str">
        <f>IF(ISBLANK('Beladung des Speichers'!A187),"",'Beladung des Speichers'!C187)</f>
        <v/>
      </c>
      <c r="I187" s="168" t="str">
        <f>IF(ISBLANK('Beladung des Speichers'!A187),"",SUMIFS('Beladung des Speichers'!$E$17:$E$1001,'Beladung des Speichers'!$A$17:$A$1001,'Ergebnis (detailliert)'!A187))</f>
        <v/>
      </c>
      <c r="J187" s="125" t="str">
        <f>IF(ISBLANK('Beladung des Speichers'!A187),"",'Beladung des Speichers'!E187)</f>
        <v/>
      </c>
      <c r="K187" s="168" t="str">
        <f>IF(ISBLANK('Beladung des Speichers'!A187),"",SUMIFS('Entladung des Speichers'!$C$17:$C$1001,'Entladung des Speichers'!$A$17:$A$1001,'Ergebnis (detailliert)'!A187))</f>
        <v/>
      </c>
      <c r="L187" s="169" t="str">
        <f t="shared" si="10"/>
        <v/>
      </c>
      <c r="M187" s="169" t="str">
        <f>IF(ISBLANK('Entladung des Speichers'!A187),"",'Entladung des Speichers'!C187)</f>
        <v/>
      </c>
      <c r="N187" s="168" t="str">
        <f>IF(ISBLANK('Beladung des Speichers'!A187),"",SUMIFS('Entladung des Speichers'!$E$17:$E$1001,'Entladung des Speichers'!$A$17:$A$1001,'Ergebnis (detailliert)'!$A$17:$A$300))</f>
        <v/>
      </c>
      <c r="O187" s="125" t="str">
        <f t="shared" si="11"/>
        <v/>
      </c>
      <c r="P187" s="20" t="str">
        <f>IFERROR(IF(A187="","",N187*'Ergebnis (detailliert)'!J187/'Ergebnis (detailliert)'!I187),0)</f>
        <v/>
      </c>
      <c r="Q187" s="106" t="str">
        <f t="shared" si="12"/>
        <v/>
      </c>
      <c r="R187" s="107" t="str">
        <f t="shared" si="13"/>
        <v/>
      </c>
      <c r="S187" s="108" t="str">
        <f>IF(A187="","",IF(LOOKUP(A187,Stammdaten!$A$17:$A$1001,Stammdaten!$G$17:$G$1001)="Nein",0,IF(ISBLANK('Beladung des Speichers'!A187),"",ROUND(MIN(J187,Q187)*-1,2))))</f>
        <v/>
      </c>
    </row>
    <row r="188" spans="1:19" x14ac:dyDescent="0.2">
      <c r="A188" s="109" t="str">
        <f>IF('Beladung des Speichers'!A188="","",'Beladung des Speichers'!A188)</f>
        <v/>
      </c>
      <c r="B188" s="109" t="str">
        <f>IF('Beladung des Speichers'!B188="","",'Beladung des Speichers'!B188)</f>
        <v/>
      </c>
      <c r="C188" s="163" t="str">
        <f>IF(ISBLANK('Beladung des Speichers'!A188),"",SUMIFS('Beladung des Speichers'!$C$17:$C$300,'Beladung des Speichers'!$A$17:$A$300,A188)-SUMIFS('Entladung des Speichers'!$C$17:$C$300,'Entladung des Speichers'!$A$17:$A$300,A188)+SUMIFS(Füllstände!$B$17:$B$299,Füllstände!$A$17:$A$299,A188)-SUMIFS(Füllstände!$C$17:$C$299,Füllstände!$A$17:$A$299,A188))</f>
        <v/>
      </c>
      <c r="D188" s="164" t="str">
        <f>IF(ISBLANK('Beladung des Speichers'!A188),"",C188*'Beladung des Speichers'!C188/SUMIFS('Beladung des Speichers'!$C$17:$C$300,'Beladung des Speichers'!$A$17:$A$300,A188))</f>
        <v/>
      </c>
      <c r="E188" s="165" t="str">
        <f>IF(ISBLANK('Beladung des Speichers'!A188),"",1/SUMIFS('Beladung des Speichers'!$C$17:$C$300,'Beladung des Speichers'!$A$17:$A$300,A188)*C188*SUMIF($A$17:$A$300,A188,'Beladung des Speichers'!$E$17:$E$300))</f>
        <v/>
      </c>
      <c r="F188" s="166" t="str">
        <f>IF(ISBLANK('Beladung des Speichers'!A188),"",IF(C188=0,"0,00",D188/C188*E188))</f>
        <v/>
      </c>
      <c r="G188" s="167" t="str">
        <f>IF(ISBLANK('Beladung des Speichers'!A188),"",SUMIFS('Beladung des Speichers'!$C$17:$C$300,'Beladung des Speichers'!$A$17:$A$300,A188))</f>
        <v/>
      </c>
      <c r="H188" s="124" t="str">
        <f>IF(ISBLANK('Beladung des Speichers'!A188),"",'Beladung des Speichers'!C188)</f>
        <v/>
      </c>
      <c r="I188" s="168" t="str">
        <f>IF(ISBLANK('Beladung des Speichers'!A188),"",SUMIFS('Beladung des Speichers'!$E$17:$E$1001,'Beladung des Speichers'!$A$17:$A$1001,'Ergebnis (detailliert)'!A188))</f>
        <v/>
      </c>
      <c r="J188" s="125" t="str">
        <f>IF(ISBLANK('Beladung des Speichers'!A188),"",'Beladung des Speichers'!E188)</f>
        <v/>
      </c>
      <c r="K188" s="168" t="str">
        <f>IF(ISBLANK('Beladung des Speichers'!A188),"",SUMIFS('Entladung des Speichers'!$C$17:$C$1001,'Entladung des Speichers'!$A$17:$A$1001,'Ergebnis (detailliert)'!A188))</f>
        <v/>
      </c>
      <c r="L188" s="169" t="str">
        <f t="shared" si="10"/>
        <v/>
      </c>
      <c r="M188" s="169" t="str">
        <f>IF(ISBLANK('Entladung des Speichers'!A188),"",'Entladung des Speichers'!C188)</f>
        <v/>
      </c>
      <c r="N188" s="168" t="str">
        <f>IF(ISBLANK('Beladung des Speichers'!A188),"",SUMIFS('Entladung des Speichers'!$E$17:$E$1001,'Entladung des Speichers'!$A$17:$A$1001,'Ergebnis (detailliert)'!$A$17:$A$300))</f>
        <v/>
      </c>
      <c r="O188" s="125" t="str">
        <f t="shared" si="11"/>
        <v/>
      </c>
      <c r="P188" s="20" t="str">
        <f>IFERROR(IF(A188="","",N188*'Ergebnis (detailliert)'!J188/'Ergebnis (detailliert)'!I188),0)</f>
        <v/>
      </c>
      <c r="Q188" s="106" t="str">
        <f t="shared" si="12"/>
        <v/>
      </c>
      <c r="R188" s="107" t="str">
        <f t="shared" si="13"/>
        <v/>
      </c>
      <c r="S188" s="108" t="str">
        <f>IF(A188="","",IF(LOOKUP(A188,Stammdaten!$A$17:$A$1001,Stammdaten!$G$17:$G$1001)="Nein",0,IF(ISBLANK('Beladung des Speichers'!A188),"",ROUND(MIN(J188,Q188)*-1,2))))</f>
        <v/>
      </c>
    </row>
    <row r="189" spans="1:19" x14ac:dyDescent="0.2">
      <c r="A189" s="109" t="str">
        <f>IF('Beladung des Speichers'!A189="","",'Beladung des Speichers'!A189)</f>
        <v/>
      </c>
      <c r="B189" s="109" t="str">
        <f>IF('Beladung des Speichers'!B189="","",'Beladung des Speichers'!B189)</f>
        <v/>
      </c>
      <c r="C189" s="163" t="str">
        <f>IF(ISBLANK('Beladung des Speichers'!A189),"",SUMIFS('Beladung des Speichers'!$C$17:$C$300,'Beladung des Speichers'!$A$17:$A$300,A189)-SUMIFS('Entladung des Speichers'!$C$17:$C$300,'Entladung des Speichers'!$A$17:$A$300,A189)+SUMIFS(Füllstände!$B$17:$B$299,Füllstände!$A$17:$A$299,A189)-SUMIFS(Füllstände!$C$17:$C$299,Füllstände!$A$17:$A$299,A189))</f>
        <v/>
      </c>
      <c r="D189" s="164" t="str">
        <f>IF(ISBLANK('Beladung des Speichers'!A189),"",C189*'Beladung des Speichers'!C189/SUMIFS('Beladung des Speichers'!$C$17:$C$300,'Beladung des Speichers'!$A$17:$A$300,A189))</f>
        <v/>
      </c>
      <c r="E189" s="165" t="str">
        <f>IF(ISBLANK('Beladung des Speichers'!A189),"",1/SUMIFS('Beladung des Speichers'!$C$17:$C$300,'Beladung des Speichers'!$A$17:$A$300,A189)*C189*SUMIF($A$17:$A$300,A189,'Beladung des Speichers'!$E$17:$E$300))</f>
        <v/>
      </c>
      <c r="F189" s="166" t="str">
        <f>IF(ISBLANK('Beladung des Speichers'!A189),"",IF(C189=0,"0,00",D189/C189*E189))</f>
        <v/>
      </c>
      <c r="G189" s="167" t="str">
        <f>IF(ISBLANK('Beladung des Speichers'!A189),"",SUMIFS('Beladung des Speichers'!$C$17:$C$300,'Beladung des Speichers'!$A$17:$A$300,A189))</f>
        <v/>
      </c>
      <c r="H189" s="124" t="str">
        <f>IF(ISBLANK('Beladung des Speichers'!A189),"",'Beladung des Speichers'!C189)</f>
        <v/>
      </c>
      <c r="I189" s="168" t="str">
        <f>IF(ISBLANK('Beladung des Speichers'!A189),"",SUMIFS('Beladung des Speichers'!$E$17:$E$1001,'Beladung des Speichers'!$A$17:$A$1001,'Ergebnis (detailliert)'!A189))</f>
        <v/>
      </c>
      <c r="J189" s="125" t="str">
        <f>IF(ISBLANK('Beladung des Speichers'!A189),"",'Beladung des Speichers'!E189)</f>
        <v/>
      </c>
      <c r="K189" s="168" t="str">
        <f>IF(ISBLANK('Beladung des Speichers'!A189),"",SUMIFS('Entladung des Speichers'!$C$17:$C$1001,'Entladung des Speichers'!$A$17:$A$1001,'Ergebnis (detailliert)'!A189))</f>
        <v/>
      </c>
      <c r="L189" s="169" t="str">
        <f t="shared" si="10"/>
        <v/>
      </c>
      <c r="M189" s="169" t="str">
        <f>IF(ISBLANK('Entladung des Speichers'!A189),"",'Entladung des Speichers'!C189)</f>
        <v/>
      </c>
      <c r="N189" s="168" t="str">
        <f>IF(ISBLANK('Beladung des Speichers'!A189),"",SUMIFS('Entladung des Speichers'!$E$17:$E$1001,'Entladung des Speichers'!$A$17:$A$1001,'Ergebnis (detailliert)'!$A$17:$A$300))</f>
        <v/>
      </c>
      <c r="O189" s="125" t="str">
        <f t="shared" si="11"/>
        <v/>
      </c>
      <c r="P189" s="20" t="str">
        <f>IFERROR(IF(A189="","",N189*'Ergebnis (detailliert)'!J189/'Ergebnis (detailliert)'!I189),0)</f>
        <v/>
      </c>
      <c r="Q189" s="106" t="str">
        <f t="shared" si="12"/>
        <v/>
      </c>
      <c r="R189" s="107" t="str">
        <f t="shared" si="13"/>
        <v/>
      </c>
      <c r="S189" s="108" t="str">
        <f>IF(A189="","",IF(LOOKUP(A189,Stammdaten!$A$17:$A$1001,Stammdaten!$G$17:$G$1001)="Nein",0,IF(ISBLANK('Beladung des Speichers'!A189),"",ROUND(MIN(J189,Q189)*-1,2))))</f>
        <v/>
      </c>
    </row>
    <row r="190" spans="1:19" x14ac:dyDescent="0.2">
      <c r="A190" s="109" t="str">
        <f>IF('Beladung des Speichers'!A190="","",'Beladung des Speichers'!A190)</f>
        <v/>
      </c>
      <c r="B190" s="109" t="str">
        <f>IF('Beladung des Speichers'!B190="","",'Beladung des Speichers'!B190)</f>
        <v/>
      </c>
      <c r="C190" s="163" t="str">
        <f>IF(ISBLANK('Beladung des Speichers'!A190),"",SUMIFS('Beladung des Speichers'!$C$17:$C$300,'Beladung des Speichers'!$A$17:$A$300,A190)-SUMIFS('Entladung des Speichers'!$C$17:$C$300,'Entladung des Speichers'!$A$17:$A$300,A190)+SUMIFS(Füllstände!$B$17:$B$299,Füllstände!$A$17:$A$299,A190)-SUMIFS(Füllstände!$C$17:$C$299,Füllstände!$A$17:$A$299,A190))</f>
        <v/>
      </c>
      <c r="D190" s="164" t="str">
        <f>IF(ISBLANK('Beladung des Speichers'!A190),"",C190*'Beladung des Speichers'!C190/SUMIFS('Beladung des Speichers'!$C$17:$C$300,'Beladung des Speichers'!$A$17:$A$300,A190))</f>
        <v/>
      </c>
      <c r="E190" s="165" t="str">
        <f>IF(ISBLANK('Beladung des Speichers'!A190),"",1/SUMIFS('Beladung des Speichers'!$C$17:$C$300,'Beladung des Speichers'!$A$17:$A$300,A190)*C190*SUMIF($A$17:$A$300,A190,'Beladung des Speichers'!$E$17:$E$300))</f>
        <v/>
      </c>
      <c r="F190" s="166" t="str">
        <f>IF(ISBLANK('Beladung des Speichers'!A190),"",IF(C190=0,"0,00",D190/C190*E190))</f>
        <v/>
      </c>
      <c r="G190" s="167" t="str">
        <f>IF(ISBLANK('Beladung des Speichers'!A190),"",SUMIFS('Beladung des Speichers'!$C$17:$C$300,'Beladung des Speichers'!$A$17:$A$300,A190))</f>
        <v/>
      </c>
      <c r="H190" s="124" t="str">
        <f>IF(ISBLANK('Beladung des Speichers'!A190),"",'Beladung des Speichers'!C190)</f>
        <v/>
      </c>
      <c r="I190" s="168" t="str">
        <f>IF(ISBLANK('Beladung des Speichers'!A190),"",SUMIFS('Beladung des Speichers'!$E$17:$E$1001,'Beladung des Speichers'!$A$17:$A$1001,'Ergebnis (detailliert)'!A190))</f>
        <v/>
      </c>
      <c r="J190" s="125" t="str">
        <f>IF(ISBLANK('Beladung des Speichers'!A190),"",'Beladung des Speichers'!E190)</f>
        <v/>
      </c>
      <c r="K190" s="168" t="str">
        <f>IF(ISBLANK('Beladung des Speichers'!A190),"",SUMIFS('Entladung des Speichers'!$C$17:$C$1001,'Entladung des Speichers'!$A$17:$A$1001,'Ergebnis (detailliert)'!A190))</f>
        <v/>
      </c>
      <c r="L190" s="169" t="str">
        <f t="shared" si="10"/>
        <v/>
      </c>
      <c r="M190" s="169" t="str">
        <f>IF(ISBLANK('Entladung des Speichers'!A190),"",'Entladung des Speichers'!C190)</f>
        <v/>
      </c>
      <c r="N190" s="168" t="str">
        <f>IF(ISBLANK('Beladung des Speichers'!A190),"",SUMIFS('Entladung des Speichers'!$E$17:$E$1001,'Entladung des Speichers'!$A$17:$A$1001,'Ergebnis (detailliert)'!$A$17:$A$300))</f>
        <v/>
      </c>
      <c r="O190" s="125" t="str">
        <f t="shared" si="11"/>
        <v/>
      </c>
      <c r="P190" s="20" t="str">
        <f>IFERROR(IF(A190="","",N190*'Ergebnis (detailliert)'!J190/'Ergebnis (detailliert)'!I190),0)</f>
        <v/>
      </c>
      <c r="Q190" s="106" t="str">
        <f t="shared" si="12"/>
        <v/>
      </c>
      <c r="R190" s="107" t="str">
        <f t="shared" si="13"/>
        <v/>
      </c>
      <c r="S190" s="108" t="str">
        <f>IF(A190="","",IF(LOOKUP(A190,Stammdaten!$A$17:$A$1001,Stammdaten!$G$17:$G$1001)="Nein",0,IF(ISBLANK('Beladung des Speichers'!A190),"",ROUND(MIN(J190,Q190)*-1,2))))</f>
        <v/>
      </c>
    </row>
    <row r="191" spans="1:19" x14ac:dyDescent="0.2">
      <c r="A191" s="109" t="str">
        <f>IF('Beladung des Speichers'!A191="","",'Beladung des Speichers'!A191)</f>
        <v/>
      </c>
      <c r="B191" s="109" t="str">
        <f>IF('Beladung des Speichers'!B191="","",'Beladung des Speichers'!B191)</f>
        <v/>
      </c>
      <c r="C191" s="163" t="str">
        <f>IF(ISBLANK('Beladung des Speichers'!A191),"",SUMIFS('Beladung des Speichers'!$C$17:$C$300,'Beladung des Speichers'!$A$17:$A$300,A191)-SUMIFS('Entladung des Speichers'!$C$17:$C$300,'Entladung des Speichers'!$A$17:$A$300,A191)+SUMIFS(Füllstände!$B$17:$B$299,Füllstände!$A$17:$A$299,A191)-SUMIFS(Füllstände!$C$17:$C$299,Füllstände!$A$17:$A$299,A191))</f>
        <v/>
      </c>
      <c r="D191" s="164" t="str">
        <f>IF(ISBLANK('Beladung des Speichers'!A191),"",C191*'Beladung des Speichers'!C191/SUMIFS('Beladung des Speichers'!$C$17:$C$300,'Beladung des Speichers'!$A$17:$A$300,A191))</f>
        <v/>
      </c>
      <c r="E191" s="165" t="str">
        <f>IF(ISBLANK('Beladung des Speichers'!A191),"",1/SUMIFS('Beladung des Speichers'!$C$17:$C$300,'Beladung des Speichers'!$A$17:$A$300,A191)*C191*SUMIF($A$17:$A$300,A191,'Beladung des Speichers'!$E$17:$E$300))</f>
        <v/>
      </c>
      <c r="F191" s="166" t="str">
        <f>IF(ISBLANK('Beladung des Speichers'!A191),"",IF(C191=0,"0,00",D191/C191*E191))</f>
        <v/>
      </c>
      <c r="G191" s="167" t="str">
        <f>IF(ISBLANK('Beladung des Speichers'!A191),"",SUMIFS('Beladung des Speichers'!$C$17:$C$300,'Beladung des Speichers'!$A$17:$A$300,A191))</f>
        <v/>
      </c>
      <c r="H191" s="124" t="str">
        <f>IF(ISBLANK('Beladung des Speichers'!A191),"",'Beladung des Speichers'!C191)</f>
        <v/>
      </c>
      <c r="I191" s="168" t="str">
        <f>IF(ISBLANK('Beladung des Speichers'!A191),"",SUMIFS('Beladung des Speichers'!$E$17:$E$1001,'Beladung des Speichers'!$A$17:$A$1001,'Ergebnis (detailliert)'!A191))</f>
        <v/>
      </c>
      <c r="J191" s="125" t="str">
        <f>IF(ISBLANK('Beladung des Speichers'!A191),"",'Beladung des Speichers'!E191)</f>
        <v/>
      </c>
      <c r="K191" s="168" t="str">
        <f>IF(ISBLANK('Beladung des Speichers'!A191),"",SUMIFS('Entladung des Speichers'!$C$17:$C$1001,'Entladung des Speichers'!$A$17:$A$1001,'Ergebnis (detailliert)'!A191))</f>
        <v/>
      </c>
      <c r="L191" s="169" t="str">
        <f t="shared" si="10"/>
        <v/>
      </c>
      <c r="M191" s="169" t="str">
        <f>IF(ISBLANK('Entladung des Speichers'!A191),"",'Entladung des Speichers'!C191)</f>
        <v/>
      </c>
      <c r="N191" s="168" t="str">
        <f>IF(ISBLANK('Beladung des Speichers'!A191),"",SUMIFS('Entladung des Speichers'!$E$17:$E$1001,'Entladung des Speichers'!$A$17:$A$1001,'Ergebnis (detailliert)'!$A$17:$A$300))</f>
        <v/>
      </c>
      <c r="O191" s="125" t="str">
        <f t="shared" si="11"/>
        <v/>
      </c>
      <c r="P191" s="20" t="str">
        <f>IFERROR(IF(A191="","",N191*'Ergebnis (detailliert)'!J191/'Ergebnis (detailliert)'!I191),0)</f>
        <v/>
      </c>
      <c r="Q191" s="106" t="str">
        <f t="shared" si="12"/>
        <v/>
      </c>
      <c r="R191" s="107" t="str">
        <f t="shared" si="13"/>
        <v/>
      </c>
      <c r="S191" s="108" t="str">
        <f>IF(A191="","",IF(LOOKUP(A191,Stammdaten!$A$17:$A$1001,Stammdaten!$G$17:$G$1001)="Nein",0,IF(ISBLANK('Beladung des Speichers'!A191),"",ROUND(MIN(J191,Q191)*-1,2))))</f>
        <v/>
      </c>
    </row>
    <row r="192" spans="1:19" x14ac:dyDescent="0.2">
      <c r="A192" s="109" t="str">
        <f>IF('Beladung des Speichers'!A192="","",'Beladung des Speichers'!A192)</f>
        <v/>
      </c>
      <c r="B192" s="109" t="str">
        <f>IF('Beladung des Speichers'!B192="","",'Beladung des Speichers'!B192)</f>
        <v/>
      </c>
      <c r="C192" s="163" t="str">
        <f>IF(ISBLANK('Beladung des Speichers'!A192),"",SUMIFS('Beladung des Speichers'!$C$17:$C$300,'Beladung des Speichers'!$A$17:$A$300,A192)-SUMIFS('Entladung des Speichers'!$C$17:$C$300,'Entladung des Speichers'!$A$17:$A$300,A192)+SUMIFS(Füllstände!$B$17:$B$299,Füllstände!$A$17:$A$299,A192)-SUMIFS(Füllstände!$C$17:$C$299,Füllstände!$A$17:$A$299,A192))</f>
        <v/>
      </c>
      <c r="D192" s="164" t="str">
        <f>IF(ISBLANK('Beladung des Speichers'!A192),"",C192*'Beladung des Speichers'!C192/SUMIFS('Beladung des Speichers'!$C$17:$C$300,'Beladung des Speichers'!$A$17:$A$300,A192))</f>
        <v/>
      </c>
      <c r="E192" s="165" t="str">
        <f>IF(ISBLANK('Beladung des Speichers'!A192),"",1/SUMIFS('Beladung des Speichers'!$C$17:$C$300,'Beladung des Speichers'!$A$17:$A$300,A192)*C192*SUMIF($A$17:$A$300,A192,'Beladung des Speichers'!$E$17:$E$300))</f>
        <v/>
      </c>
      <c r="F192" s="166" t="str">
        <f>IF(ISBLANK('Beladung des Speichers'!A192),"",IF(C192=0,"0,00",D192/C192*E192))</f>
        <v/>
      </c>
      <c r="G192" s="167" t="str">
        <f>IF(ISBLANK('Beladung des Speichers'!A192),"",SUMIFS('Beladung des Speichers'!$C$17:$C$300,'Beladung des Speichers'!$A$17:$A$300,A192))</f>
        <v/>
      </c>
      <c r="H192" s="124" t="str">
        <f>IF(ISBLANK('Beladung des Speichers'!A192),"",'Beladung des Speichers'!C192)</f>
        <v/>
      </c>
      <c r="I192" s="168" t="str">
        <f>IF(ISBLANK('Beladung des Speichers'!A192),"",SUMIFS('Beladung des Speichers'!$E$17:$E$1001,'Beladung des Speichers'!$A$17:$A$1001,'Ergebnis (detailliert)'!A192))</f>
        <v/>
      </c>
      <c r="J192" s="125" t="str">
        <f>IF(ISBLANK('Beladung des Speichers'!A192),"",'Beladung des Speichers'!E192)</f>
        <v/>
      </c>
      <c r="K192" s="168" t="str">
        <f>IF(ISBLANK('Beladung des Speichers'!A192),"",SUMIFS('Entladung des Speichers'!$C$17:$C$1001,'Entladung des Speichers'!$A$17:$A$1001,'Ergebnis (detailliert)'!A192))</f>
        <v/>
      </c>
      <c r="L192" s="169" t="str">
        <f t="shared" si="10"/>
        <v/>
      </c>
      <c r="M192" s="169" t="str">
        <f>IF(ISBLANK('Entladung des Speichers'!A192),"",'Entladung des Speichers'!C192)</f>
        <v/>
      </c>
      <c r="N192" s="168" t="str">
        <f>IF(ISBLANK('Beladung des Speichers'!A192),"",SUMIFS('Entladung des Speichers'!$E$17:$E$1001,'Entladung des Speichers'!$A$17:$A$1001,'Ergebnis (detailliert)'!$A$17:$A$300))</f>
        <v/>
      </c>
      <c r="O192" s="125" t="str">
        <f t="shared" si="11"/>
        <v/>
      </c>
      <c r="P192" s="20" t="str">
        <f>IFERROR(IF(A192="","",N192*'Ergebnis (detailliert)'!J192/'Ergebnis (detailliert)'!I192),0)</f>
        <v/>
      </c>
      <c r="Q192" s="106" t="str">
        <f t="shared" si="12"/>
        <v/>
      </c>
      <c r="R192" s="107" t="str">
        <f t="shared" si="13"/>
        <v/>
      </c>
      <c r="S192" s="108" t="str">
        <f>IF(A192="","",IF(LOOKUP(A192,Stammdaten!$A$17:$A$1001,Stammdaten!$G$17:$G$1001)="Nein",0,IF(ISBLANK('Beladung des Speichers'!A192),"",ROUND(MIN(J192,Q192)*-1,2))))</f>
        <v/>
      </c>
    </row>
    <row r="193" spans="1:19" x14ac:dyDescent="0.2">
      <c r="A193" s="109" t="str">
        <f>IF('Beladung des Speichers'!A193="","",'Beladung des Speichers'!A193)</f>
        <v/>
      </c>
      <c r="B193" s="109" t="str">
        <f>IF('Beladung des Speichers'!B193="","",'Beladung des Speichers'!B193)</f>
        <v/>
      </c>
      <c r="C193" s="163" t="str">
        <f>IF(ISBLANK('Beladung des Speichers'!A193),"",SUMIFS('Beladung des Speichers'!$C$17:$C$300,'Beladung des Speichers'!$A$17:$A$300,A193)-SUMIFS('Entladung des Speichers'!$C$17:$C$300,'Entladung des Speichers'!$A$17:$A$300,A193)+SUMIFS(Füllstände!$B$17:$B$299,Füllstände!$A$17:$A$299,A193)-SUMIFS(Füllstände!$C$17:$C$299,Füllstände!$A$17:$A$299,A193))</f>
        <v/>
      </c>
      <c r="D193" s="164" t="str">
        <f>IF(ISBLANK('Beladung des Speichers'!A193),"",C193*'Beladung des Speichers'!C193/SUMIFS('Beladung des Speichers'!$C$17:$C$300,'Beladung des Speichers'!$A$17:$A$300,A193))</f>
        <v/>
      </c>
      <c r="E193" s="165" t="str">
        <f>IF(ISBLANK('Beladung des Speichers'!A193),"",1/SUMIFS('Beladung des Speichers'!$C$17:$C$300,'Beladung des Speichers'!$A$17:$A$300,A193)*C193*SUMIF($A$17:$A$300,A193,'Beladung des Speichers'!$E$17:$E$300))</f>
        <v/>
      </c>
      <c r="F193" s="166" t="str">
        <f>IF(ISBLANK('Beladung des Speichers'!A193),"",IF(C193=0,"0,00",D193/C193*E193))</f>
        <v/>
      </c>
      <c r="G193" s="167" t="str">
        <f>IF(ISBLANK('Beladung des Speichers'!A193),"",SUMIFS('Beladung des Speichers'!$C$17:$C$300,'Beladung des Speichers'!$A$17:$A$300,A193))</f>
        <v/>
      </c>
      <c r="H193" s="124" t="str">
        <f>IF(ISBLANK('Beladung des Speichers'!A193),"",'Beladung des Speichers'!C193)</f>
        <v/>
      </c>
      <c r="I193" s="168" t="str">
        <f>IF(ISBLANK('Beladung des Speichers'!A193),"",SUMIFS('Beladung des Speichers'!$E$17:$E$1001,'Beladung des Speichers'!$A$17:$A$1001,'Ergebnis (detailliert)'!A193))</f>
        <v/>
      </c>
      <c r="J193" s="125" t="str">
        <f>IF(ISBLANK('Beladung des Speichers'!A193),"",'Beladung des Speichers'!E193)</f>
        <v/>
      </c>
      <c r="K193" s="168" t="str">
        <f>IF(ISBLANK('Beladung des Speichers'!A193),"",SUMIFS('Entladung des Speichers'!$C$17:$C$1001,'Entladung des Speichers'!$A$17:$A$1001,'Ergebnis (detailliert)'!A193))</f>
        <v/>
      </c>
      <c r="L193" s="169" t="str">
        <f t="shared" si="10"/>
        <v/>
      </c>
      <c r="M193" s="169" t="str">
        <f>IF(ISBLANK('Entladung des Speichers'!A193),"",'Entladung des Speichers'!C193)</f>
        <v/>
      </c>
      <c r="N193" s="168" t="str">
        <f>IF(ISBLANK('Beladung des Speichers'!A193),"",SUMIFS('Entladung des Speichers'!$E$17:$E$1001,'Entladung des Speichers'!$A$17:$A$1001,'Ergebnis (detailliert)'!$A$17:$A$300))</f>
        <v/>
      </c>
      <c r="O193" s="125" t="str">
        <f t="shared" si="11"/>
        <v/>
      </c>
      <c r="P193" s="20" t="str">
        <f>IFERROR(IF(A193="","",N193*'Ergebnis (detailliert)'!J193/'Ergebnis (detailliert)'!I193),0)</f>
        <v/>
      </c>
      <c r="Q193" s="106" t="str">
        <f t="shared" si="12"/>
        <v/>
      </c>
      <c r="R193" s="107" t="str">
        <f t="shared" si="13"/>
        <v/>
      </c>
      <c r="S193" s="108" t="str">
        <f>IF(A193="","",IF(LOOKUP(A193,Stammdaten!$A$17:$A$1001,Stammdaten!$G$17:$G$1001)="Nein",0,IF(ISBLANK('Beladung des Speichers'!A193),"",ROUND(MIN(J193,Q193)*-1,2))))</f>
        <v/>
      </c>
    </row>
    <row r="194" spans="1:19" x14ac:dyDescent="0.2">
      <c r="A194" s="109" t="str">
        <f>IF('Beladung des Speichers'!A194="","",'Beladung des Speichers'!A194)</f>
        <v/>
      </c>
      <c r="B194" s="109" t="str">
        <f>IF('Beladung des Speichers'!B194="","",'Beladung des Speichers'!B194)</f>
        <v/>
      </c>
      <c r="C194" s="163" t="str">
        <f>IF(ISBLANK('Beladung des Speichers'!A194),"",SUMIFS('Beladung des Speichers'!$C$17:$C$300,'Beladung des Speichers'!$A$17:$A$300,A194)-SUMIFS('Entladung des Speichers'!$C$17:$C$300,'Entladung des Speichers'!$A$17:$A$300,A194)+SUMIFS(Füllstände!$B$17:$B$299,Füllstände!$A$17:$A$299,A194)-SUMIFS(Füllstände!$C$17:$C$299,Füllstände!$A$17:$A$299,A194))</f>
        <v/>
      </c>
      <c r="D194" s="164" t="str">
        <f>IF(ISBLANK('Beladung des Speichers'!A194),"",C194*'Beladung des Speichers'!C194/SUMIFS('Beladung des Speichers'!$C$17:$C$300,'Beladung des Speichers'!$A$17:$A$300,A194))</f>
        <v/>
      </c>
      <c r="E194" s="165" t="str">
        <f>IF(ISBLANK('Beladung des Speichers'!A194),"",1/SUMIFS('Beladung des Speichers'!$C$17:$C$300,'Beladung des Speichers'!$A$17:$A$300,A194)*C194*SUMIF($A$17:$A$300,A194,'Beladung des Speichers'!$E$17:$E$300))</f>
        <v/>
      </c>
      <c r="F194" s="166" t="str">
        <f>IF(ISBLANK('Beladung des Speichers'!A194),"",IF(C194=0,"0,00",D194/C194*E194))</f>
        <v/>
      </c>
      <c r="G194" s="167" t="str">
        <f>IF(ISBLANK('Beladung des Speichers'!A194),"",SUMIFS('Beladung des Speichers'!$C$17:$C$300,'Beladung des Speichers'!$A$17:$A$300,A194))</f>
        <v/>
      </c>
      <c r="H194" s="124" t="str">
        <f>IF(ISBLANK('Beladung des Speichers'!A194),"",'Beladung des Speichers'!C194)</f>
        <v/>
      </c>
      <c r="I194" s="168" t="str">
        <f>IF(ISBLANK('Beladung des Speichers'!A194),"",SUMIFS('Beladung des Speichers'!$E$17:$E$1001,'Beladung des Speichers'!$A$17:$A$1001,'Ergebnis (detailliert)'!A194))</f>
        <v/>
      </c>
      <c r="J194" s="125" t="str">
        <f>IF(ISBLANK('Beladung des Speichers'!A194),"",'Beladung des Speichers'!E194)</f>
        <v/>
      </c>
      <c r="K194" s="168" t="str">
        <f>IF(ISBLANK('Beladung des Speichers'!A194),"",SUMIFS('Entladung des Speichers'!$C$17:$C$1001,'Entladung des Speichers'!$A$17:$A$1001,'Ergebnis (detailliert)'!A194))</f>
        <v/>
      </c>
      <c r="L194" s="169" t="str">
        <f t="shared" si="10"/>
        <v/>
      </c>
      <c r="M194" s="169" t="str">
        <f>IF(ISBLANK('Entladung des Speichers'!A194),"",'Entladung des Speichers'!C194)</f>
        <v/>
      </c>
      <c r="N194" s="168" t="str">
        <f>IF(ISBLANK('Beladung des Speichers'!A194),"",SUMIFS('Entladung des Speichers'!$E$17:$E$1001,'Entladung des Speichers'!$A$17:$A$1001,'Ergebnis (detailliert)'!$A$17:$A$300))</f>
        <v/>
      </c>
      <c r="O194" s="125" t="str">
        <f t="shared" si="11"/>
        <v/>
      </c>
      <c r="P194" s="20" t="str">
        <f>IFERROR(IF(A194="","",N194*'Ergebnis (detailliert)'!J194/'Ergebnis (detailliert)'!I194),0)</f>
        <v/>
      </c>
      <c r="Q194" s="106" t="str">
        <f t="shared" si="12"/>
        <v/>
      </c>
      <c r="R194" s="107" t="str">
        <f t="shared" si="13"/>
        <v/>
      </c>
      <c r="S194" s="108" t="str">
        <f>IF(A194="","",IF(LOOKUP(A194,Stammdaten!$A$17:$A$1001,Stammdaten!$G$17:$G$1001)="Nein",0,IF(ISBLANK('Beladung des Speichers'!A194),"",ROUND(MIN(J194,Q194)*-1,2))))</f>
        <v/>
      </c>
    </row>
    <row r="195" spans="1:19" x14ac:dyDescent="0.2">
      <c r="A195" s="109" t="str">
        <f>IF('Beladung des Speichers'!A195="","",'Beladung des Speichers'!A195)</f>
        <v/>
      </c>
      <c r="B195" s="109" t="str">
        <f>IF('Beladung des Speichers'!B195="","",'Beladung des Speichers'!B195)</f>
        <v/>
      </c>
      <c r="C195" s="163" t="str">
        <f>IF(ISBLANK('Beladung des Speichers'!A195),"",SUMIFS('Beladung des Speichers'!$C$17:$C$300,'Beladung des Speichers'!$A$17:$A$300,A195)-SUMIFS('Entladung des Speichers'!$C$17:$C$300,'Entladung des Speichers'!$A$17:$A$300,A195)+SUMIFS(Füllstände!$B$17:$B$299,Füllstände!$A$17:$A$299,A195)-SUMIFS(Füllstände!$C$17:$C$299,Füllstände!$A$17:$A$299,A195))</f>
        <v/>
      </c>
      <c r="D195" s="164" t="str">
        <f>IF(ISBLANK('Beladung des Speichers'!A195),"",C195*'Beladung des Speichers'!C195/SUMIFS('Beladung des Speichers'!$C$17:$C$300,'Beladung des Speichers'!$A$17:$A$300,A195))</f>
        <v/>
      </c>
      <c r="E195" s="165" t="str">
        <f>IF(ISBLANK('Beladung des Speichers'!A195),"",1/SUMIFS('Beladung des Speichers'!$C$17:$C$300,'Beladung des Speichers'!$A$17:$A$300,A195)*C195*SUMIF($A$17:$A$300,A195,'Beladung des Speichers'!$E$17:$E$300))</f>
        <v/>
      </c>
      <c r="F195" s="166" t="str">
        <f>IF(ISBLANK('Beladung des Speichers'!A195),"",IF(C195=0,"0,00",D195/C195*E195))</f>
        <v/>
      </c>
      <c r="G195" s="167" t="str">
        <f>IF(ISBLANK('Beladung des Speichers'!A195),"",SUMIFS('Beladung des Speichers'!$C$17:$C$300,'Beladung des Speichers'!$A$17:$A$300,A195))</f>
        <v/>
      </c>
      <c r="H195" s="124" t="str">
        <f>IF(ISBLANK('Beladung des Speichers'!A195),"",'Beladung des Speichers'!C195)</f>
        <v/>
      </c>
      <c r="I195" s="168" t="str">
        <f>IF(ISBLANK('Beladung des Speichers'!A195),"",SUMIFS('Beladung des Speichers'!$E$17:$E$1001,'Beladung des Speichers'!$A$17:$A$1001,'Ergebnis (detailliert)'!A195))</f>
        <v/>
      </c>
      <c r="J195" s="125" t="str">
        <f>IF(ISBLANK('Beladung des Speichers'!A195),"",'Beladung des Speichers'!E195)</f>
        <v/>
      </c>
      <c r="K195" s="168" t="str">
        <f>IF(ISBLANK('Beladung des Speichers'!A195),"",SUMIFS('Entladung des Speichers'!$C$17:$C$1001,'Entladung des Speichers'!$A$17:$A$1001,'Ergebnis (detailliert)'!A195))</f>
        <v/>
      </c>
      <c r="L195" s="169" t="str">
        <f t="shared" si="10"/>
        <v/>
      </c>
      <c r="M195" s="169" t="str">
        <f>IF(ISBLANK('Entladung des Speichers'!A195),"",'Entladung des Speichers'!C195)</f>
        <v/>
      </c>
      <c r="N195" s="168" t="str">
        <f>IF(ISBLANK('Beladung des Speichers'!A195),"",SUMIFS('Entladung des Speichers'!$E$17:$E$1001,'Entladung des Speichers'!$A$17:$A$1001,'Ergebnis (detailliert)'!$A$17:$A$300))</f>
        <v/>
      </c>
      <c r="O195" s="125" t="str">
        <f t="shared" si="11"/>
        <v/>
      </c>
      <c r="P195" s="20" t="str">
        <f>IFERROR(IF(A195="","",N195*'Ergebnis (detailliert)'!J195/'Ergebnis (detailliert)'!I195),0)</f>
        <v/>
      </c>
      <c r="Q195" s="106" t="str">
        <f t="shared" si="12"/>
        <v/>
      </c>
      <c r="R195" s="107" t="str">
        <f t="shared" si="13"/>
        <v/>
      </c>
      <c r="S195" s="108" t="str">
        <f>IF(A195="","",IF(LOOKUP(A195,Stammdaten!$A$17:$A$1001,Stammdaten!$G$17:$G$1001)="Nein",0,IF(ISBLANK('Beladung des Speichers'!A195),"",ROUND(MIN(J195,Q195)*-1,2))))</f>
        <v/>
      </c>
    </row>
    <row r="196" spans="1:19" x14ac:dyDescent="0.2">
      <c r="A196" s="109" t="str">
        <f>IF('Beladung des Speichers'!A196="","",'Beladung des Speichers'!A196)</f>
        <v/>
      </c>
      <c r="B196" s="109" t="str">
        <f>IF('Beladung des Speichers'!B196="","",'Beladung des Speichers'!B196)</f>
        <v/>
      </c>
      <c r="C196" s="163" t="str">
        <f>IF(ISBLANK('Beladung des Speichers'!A196),"",SUMIFS('Beladung des Speichers'!$C$17:$C$300,'Beladung des Speichers'!$A$17:$A$300,A196)-SUMIFS('Entladung des Speichers'!$C$17:$C$300,'Entladung des Speichers'!$A$17:$A$300,A196)+SUMIFS(Füllstände!$B$17:$B$299,Füllstände!$A$17:$A$299,A196)-SUMIFS(Füllstände!$C$17:$C$299,Füllstände!$A$17:$A$299,A196))</f>
        <v/>
      </c>
      <c r="D196" s="164" t="str">
        <f>IF(ISBLANK('Beladung des Speichers'!A196),"",C196*'Beladung des Speichers'!C196/SUMIFS('Beladung des Speichers'!$C$17:$C$300,'Beladung des Speichers'!$A$17:$A$300,A196))</f>
        <v/>
      </c>
      <c r="E196" s="165" t="str">
        <f>IF(ISBLANK('Beladung des Speichers'!A196),"",1/SUMIFS('Beladung des Speichers'!$C$17:$C$300,'Beladung des Speichers'!$A$17:$A$300,A196)*C196*SUMIF($A$17:$A$300,A196,'Beladung des Speichers'!$E$17:$E$300))</f>
        <v/>
      </c>
      <c r="F196" s="166" t="str">
        <f>IF(ISBLANK('Beladung des Speichers'!A196),"",IF(C196=0,"0,00",D196/C196*E196))</f>
        <v/>
      </c>
      <c r="G196" s="167" t="str">
        <f>IF(ISBLANK('Beladung des Speichers'!A196),"",SUMIFS('Beladung des Speichers'!$C$17:$C$300,'Beladung des Speichers'!$A$17:$A$300,A196))</f>
        <v/>
      </c>
      <c r="H196" s="124" t="str">
        <f>IF(ISBLANK('Beladung des Speichers'!A196),"",'Beladung des Speichers'!C196)</f>
        <v/>
      </c>
      <c r="I196" s="168" t="str">
        <f>IF(ISBLANK('Beladung des Speichers'!A196),"",SUMIFS('Beladung des Speichers'!$E$17:$E$1001,'Beladung des Speichers'!$A$17:$A$1001,'Ergebnis (detailliert)'!A196))</f>
        <v/>
      </c>
      <c r="J196" s="125" t="str">
        <f>IF(ISBLANK('Beladung des Speichers'!A196),"",'Beladung des Speichers'!E196)</f>
        <v/>
      </c>
      <c r="K196" s="168" t="str">
        <f>IF(ISBLANK('Beladung des Speichers'!A196),"",SUMIFS('Entladung des Speichers'!$C$17:$C$1001,'Entladung des Speichers'!$A$17:$A$1001,'Ergebnis (detailliert)'!A196))</f>
        <v/>
      </c>
      <c r="L196" s="169" t="str">
        <f t="shared" si="10"/>
        <v/>
      </c>
      <c r="M196" s="169" t="str">
        <f>IF(ISBLANK('Entladung des Speichers'!A196),"",'Entladung des Speichers'!C196)</f>
        <v/>
      </c>
      <c r="N196" s="168" t="str">
        <f>IF(ISBLANK('Beladung des Speichers'!A196),"",SUMIFS('Entladung des Speichers'!$E$17:$E$1001,'Entladung des Speichers'!$A$17:$A$1001,'Ergebnis (detailliert)'!$A$17:$A$300))</f>
        <v/>
      </c>
      <c r="O196" s="125" t="str">
        <f t="shared" si="11"/>
        <v/>
      </c>
      <c r="P196" s="20" t="str">
        <f>IFERROR(IF(A196="","",N196*'Ergebnis (detailliert)'!J196/'Ergebnis (detailliert)'!I196),0)</f>
        <v/>
      </c>
      <c r="Q196" s="106" t="str">
        <f t="shared" si="12"/>
        <v/>
      </c>
      <c r="R196" s="107" t="str">
        <f t="shared" si="13"/>
        <v/>
      </c>
      <c r="S196" s="108" t="str">
        <f>IF(A196="","",IF(LOOKUP(A196,Stammdaten!$A$17:$A$1001,Stammdaten!$G$17:$G$1001)="Nein",0,IF(ISBLANK('Beladung des Speichers'!A196),"",ROUND(MIN(J196,Q196)*-1,2))))</f>
        <v/>
      </c>
    </row>
    <row r="197" spans="1:19" x14ac:dyDescent="0.2">
      <c r="A197" s="109" t="str">
        <f>IF('Beladung des Speichers'!A197="","",'Beladung des Speichers'!A197)</f>
        <v/>
      </c>
      <c r="B197" s="109" t="str">
        <f>IF('Beladung des Speichers'!B197="","",'Beladung des Speichers'!B197)</f>
        <v/>
      </c>
      <c r="C197" s="163" t="str">
        <f>IF(ISBLANK('Beladung des Speichers'!A197),"",SUMIFS('Beladung des Speichers'!$C$17:$C$300,'Beladung des Speichers'!$A$17:$A$300,A197)-SUMIFS('Entladung des Speichers'!$C$17:$C$300,'Entladung des Speichers'!$A$17:$A$300,A197)+SUMIFS(Füllstände!$B$17:$B$299,Füllstände!$A$17:$A$299,A197)-SUMIFS(Füllstände!$C$17:$C$299,Füllstände!$A$17:$A$299,A197))</f>
        <v/>
      </c>
      <c r="D197" s="164" t="str">
        <f>IF(ISBLANK('Beladung des Speichers'!A197),"",C197*'Beladung des Speichers'!C197/SUMIFS('Beladung des Speichers'!$C$17:$C$300,'Beladung des Speichers'!$A$17:$A$300,A197))</f>
        <v/>
      </c>
      <c r="E197" s="165" t="str">
        <f>IF(ISBLANK('Beladung des Speichers'!A197),"",1/SUMIFS('Beladung des Speichers'!$C$17:$C$300,'Beladung des Speichers'!$A$17:$A$300,A197)*C197*SUMIF($A$17:$A$300,A197,'Beladung des Speichers'!$E$17:$E$300))</f>
        <v/>
      </c>
      <c r="F197" s="166" t="str">
        <f>IF(ISBLANK('Beladung des Speichers'!A197),"",IF(C197=0,"0,00",D197/C197*E197))</f>
        <v/>
      </c>
      <c r="G197" s="167" t="str">
        <f>IF(ISBLANK('Beladung des Speichers'!A197),"",SUMIFS('Beladung des Speichers'!$C$17:$C$300,'Beladung des Speichers'!$A$17:$A$300,A197))</f>
        <v/>
      </c>
      <c r="H197" s="124" t="str">
        <f>IF(ISBLANK('Beladung des Speichers'!A197),"",'Beladung des Speichers'!C197)</f>
        <v/>
      </c>
      <c r="I197" s="168" t="str">
        <f>IF(ISBLANK('Beladung des Speichers'!A197),"",SUMIFS('Beladung des Speichers'!$E$17:$E$1001,'Beladung des Speichers'!$A$17:$A$1001,'Ergebnis (detailliert)'!A197))</f>
        <v/>
      </c>
      <c r="J197" s="125" t="str">
        <f>IF(ISBLANK('Beladung des Speichers'!A197),"",'Beladung des Speichers'!E197)</f>
        <v/>
      </c>
      <c r="K197" s="168" t="str">
        <f>IF(ISBLANK('Beladung des Speichers'!A197),"",SUMIFS('Entladung des Speichers'!$C$17:$C$1001,'Entladung des Speichers'!$A$17:$A$1001,'Ergebnis (detailliert)'!A197))</f>
        <v/>
      </c>
      <c r="L197" s="169" t="str">
        <f t="shared" si="10"/>
        <v/>
      </c>
      <c r="M197" s="169" t="str">
        <f>IF(ISBLANK('Entladung des Speichers'!A197),"",'Entladung des Speichers'!C197)</f>
        <v/>
      </c>
      <c r="N197" s="168" t="str">
        <f>IF(ISBLANK('Beladung des Speichers'!A197),"",SUMIFS('Entladung des Speichers'!$E$17:$E$1001,'Entladung des Speichers'!$A$17:$A$1001,'Ergebnis (detailliert)'!$A$17:$A$300))</f>
        <v/>
      </c>
      <c r="O197" s="125" t="str">
        <f t="shared" si="11"/>
        <v/>
      </c>
      <c r="P197" s="20" t="str">
        <f>IFERROR(IF(A197="","",N197*'Ergebnis (detailliert)'!J197/'Ergebnis (detailliert)'!I197),0)</f>
        <v/>
      </c>
      <c r="Q197" s="106" t="str">
        <f t="shared" si="12"/>
        <v/>
      </c>
      <c r="R197" s="107" t="str">
        <f t="shared" si="13"/>
        <v/>
      </c>
      <c r="S197" s="108" t="str">
        <f>IF(A197="","",IF(LOOKUP(A197,Stammdaten!$A$17:$A$1001,Stammdaten!$G$17:$G$1001)="Nein",0,IF(ISBLANK('Beladung des Speichers'!A197),"",ROUND(MIN(J197,Q197)*-1,2))))</f>
        <v/>
      </c>
    </row>
    <row r="198" spans="1:19" x14ac:dyDescent="0.2">
      <c r="A198" s="109" t="str">
        <f>IF('Beladung des Speichers'!A198="","",'Beladung des Speichers'!A198)</f>
        <v/>
      </c>
      <c r="B198" s="109" t="str">
        <f>IF('Beladung des Speichers'!B198="","",'Beladung des Speichers'!B198)</f>
        <v/>
      </c>
      <c r="C198" s="163" t="str">
        <f>IF(ISBLANK('Beladung des Speichers'!A198),"",SUMIFS('Beladung des Speichers'!$C$17:$C$300,'Beladung des Speichers'!$A$17:$A$300,A198)-SUMIFS('Entladung des Speichers'!$C$17:$C$300,'Entladung des Speichers'!$A$17:$A$300,A198)+SUMIFS(Füllstände!$B$17:$B$299,Füllstände!$A$17:$A$299,A198)-SUMIFS(Füllstände!$C$17:$C$299,Füllstände!$A$17:$A$299,A198))</f>
        <v/>
      </c>
      <c r="D198" s="164" t="str">
        <f>IF(ISBLANK('Beladung des Speichers'!A198),"",C198*'Beladung des Speichers'!C198/SUMIFS('Beladung des Speichers'!$C$17:$C$300,'Beladung des Speichers'!$A$17:$A$300,A198))</f>
        <v/>
      </c>
      <c r="E198" s="165" t="str">
        <f>IF(ISBLANK('Beladung des Speichers'!A198),"",1/SUMIFS('Beladung des Speichers'!$C$17:$C$300,'Beladung des Speichers'!$A$17:$A$300,A198)*C198*SUMIF($A$17:$A$300,A198,'Beladung des Speichers'!$E$17:$E$300))</f>
        <v/>
      </c>
      <c r="F198" s="166" t="str">
        <f>IF(ISBLANK('Beladung des Speichers'!A198),"",IF(C198=0,"0,00",D198/C198*E198))</f>
        <v/>
      </c>
      <c r="G198" s="167" t="str">
        <f>IF(ISBLANK('Beladung des Speichers'!A198),"",SUMIFS('Beladung des Speichers'!$C$17:$C$300,'Beladung des Speichers'!$A$17:$A$300,A198))</f>
        <v/>
      </c>
      <c r="H198" s="124" t="str">
        <f>IF(ISBLANK('Beladung des Speichers'!A198),"",'Beladung des Speichers'!C198)</f>
        <v/>
      </c>
      <c r="I198" s="168" t="str">
        <f>IF(ISBLANK('Beladung des Speichers'!A198),"",SUMIFS('Beladung des Speichers'!$E$17:$E$1001,'Beladung des Speichers'!$A$17:$A$1001,'Ergebnis (detailliert)'!A198))</f>
        <v/>
      </c>
      <c r="J198" s="125" t="str">
        <f>IF(ISBLANK('Beladung des Speichers'!A198),"",'Beladung des Speichers'!E198)</f>
        <v/>
      </c>
      <c r="K198" s="168" t="str">
        <f>IF(ISBLANK('Beladung des Speichers'!A198),"",SUMIFS('Entladung des Speichers'!$C$17:$C$1001,'Entladung des Speichers'!$A$17:$A$1001,'Ergebnis (detailliert)'!A198))</f>
        <v/>
      </c>
      <c r="L198" s="169" t="str">
        <f t="shared" si="10"/>
        <v/>
      </c>
      <c r="M198" s="169" t="str">
        <f>IF(ISBLANK('Entladung des Speichers'!A198),"",'Entladung des Speichers'!C198)</f>
        <v/>
      </c>
      <c r="N198" s="168" t="str">
        <f>IF(ISBLANK('Beladung des Speichers'!A198),"",SUMIFS('Entladung des Speichers'!$E$17:$E$1001,'Entladung des Speichers'!$A$17:$A$1001,'Ergebnis (detailliert)'!$A$17:$A$300))</f>
        <v/>
      </c>
      <c r="O198" s="125" t="str">
        <f t="shared" si="11"/>
        <v/>
      </c>
      <c r="P198" s="20" t="str">
        <f>IFERROR(IF(A198="","",N198*'Ergebnis (detailliert)'!J198/'Ergebnis (detailliert)'!I198),0)</f>
        <v/>
      </c>
      <c r="Q198" s="106" t="str">
        <f t="shared" si="12"/>
        <v/>
      </c>
      <c r="R198" s="107" t="str">
        <f t="shared" si="13"/>
        <v/>
      </c>
      <c r="S198" s="108" t="str">
        <f>IF(A198="","",IF(LOOKUP(A198,Stammdaten!$A$17:$A$1001,Stammdaten!$G$17:$G$1001)="Nein",0,IF(ISBLANK('Beladung des Speichers'!A198),"",ROUND(MIN(J198,Q198)*-1,2))))</f>
        <v/>
      </c>
    </row>
    <row r="199" spans="1:19" x14ac:dyDescent="0.2">
      <c r="A199" s="109" t="str">
        <f>IF('Beladung des Speichers'!A199="","",'Beladung des Speichers'!A199)</f>
        <v/>
      </c>
      <c r="B199" s="109" t="str">
        <f>IF('Beladung des Speichers'!B199="","",'Beladung des Speichers'!B199)</f>
        <v/>
      </c>
      <c r="C199" s="163" t="str">
        <f>IF(ISBLANK('Beladung des Speichers'!A199),"",SUMIFS('Beladung des Speichers'!$C$17:$C$300,'Beladung des Speichers'!$A$17:$A$300,A199)-SUMIFS('Entladung des Speichers'!$C$17:$C$300,'Entladung des Speichers'!$A$17:$A$300,A199)+SUMIFS(Füllstände!$B$17:$B$299,Füllstände!$A$17:$A$299,A199)-SUMIFS(Füllstände!$C$17:$C$299,Füllstände!$A$17:$A$299,A199))</f>
        <v/>
      </c>
      <c r="D199" s="164" t="str">
        <f>IF(ISBLANK('Beladung des Speichers'!A199),"",C199*'Beladung des Speichers'!C199/SUMIFS('Beladung des Speichers'!$C$17:$C$300,'Beladung des Speichers'!$A$17:$A$300,A199))</f>
        <v/>
      </c>
      <c r="E199" s="165" t="str">
        <f>IF(ISBLANK('Beladung des Speichers'!A199),"",1/SUMIFS('Beladung des Speichers'!$C$17:$C$300,'Beladung des Speichers'!$A$17:$A$300,A199)*C199*SUMIF($A$17:$A$300,A199,'Beladung des Speichers'!$E$17:$E$300))</f>
        <v/>
      </c>
      <c r="F199" s="166" t="str">
        <f>IF(ISBLANK('Beladung des Speichers'!A199),"",IF(C199=0,"0,00",D199/C199*E199))</f>
        <v/>
      </c>
      <c r="G199" s="167" t="str">
        <f>IF(ISBLANK('Beladung des Speichers'!A199),"",SUMIFS('Beladung des Speichers'!$C$17:$C$300,'Beladung des Speichers'!$A$17:$A$300,A199))</f>
        <v/>
      </c>
      <c r="H199" s="124" t="str">
        <f>IF(ISBLANK('Beladung des Speichers'!A199),"",'Beladung des Speichers'!C199)</f>
        <v/>
      </c>
      <c r="I199" s="168" t="str">
        <f>IF(ISBLANK('Beladung des Speichers'!A199),"",SUMIFS('Beladung des Speichers'!$E$17:$E$1001,'Beladung des Speichers'!$A$17:$A$1001,'Ergebnis (detailliert)'!A199))</f>
        <v/>
      </c>
      <c r="J199" s="125" t="str">
        <f>IF(ISBLANK('Beladung des Speichers'!A199),"",'Beladung des Speichers'!E199)</f>
        <v/>
      </c>
      <c r="K199" s="168" t="str">
        <f>IF(ISBLANK('Beladung des Speichers'!A199),"",SUMIFS('Entladung des Speichers'!$C$17:$C$1001,'Entladung des Speichers'!$A$17:$A$1001,'Ergebnis (detailliert)'!A199))</f>
        <v/>
      </c>
      <c r="L199" s="169" t="str">
        <f t="shared" si="10"/>
        <v/>
      </c>
      <c r="M199" s="169" t="str">
        <f>IF(ISBLANK('Entladung des Speichers'!A199),"",'Entladung des Speichers'!C199)</f>
        <v/>
      </c>
      <c r="N199" s="168" t="str">
        <f>IF(ISBLANK('Beladung des Speichers'!A199),"",SUMIFS('Entladung des Speichers'!$E$17:$E$1001,'Entladung des Speichers'!$A$17:$A$1001,'Ergebnis (detailliert)'!$A$17:$A$300))</f>
        <v/>
      </c>
      <c r="O199" s="125" t="str">
        <f t="shared" si="11"/>
        <v/>
      </c>
      <c r="P199" s="20" t="str">
        <f>IFERROR(IF(A199="","",N199*'Ergebnis (detailliert)'!J199/'Ergebnis (detailliert)'!I199),0)</f>
        <v/>
      </c>
      <c r="Q199" s="106" t="str">
        <f t="shared" si="12"/>
        <v/>
      </c>
      <c r="R199" s="107" t="str">
        <f t="shared" si="13"/>
        <v/>
      </c>
      <c r="S199" s="108" t="str">
        <f>IF(A199="","",IF(LOOKUP(A199,Stammdaten!$A$17:$A$1001,Stammdaten!$G$17:$G$1001)="Nein",0,IF(ISBLANK('Beladung des Speichers'!A199),"",ROUND(MIN(J199,Q199)*-1,2))))</f>
        <v/>
      </c>
    </row>
    <row r="200" spans="1:19" x14ac:dyDescent="0.2">
      <c r="A200" s="109" t="str">
        <f>IF('Beladung des Speichers'!A200="","",'Beladung des Speichers'!A200)</f>
        <v/>
      </c>
      <c r="B200" s="109" t="str">
        <f>IF('Beladung des Speichers'!B200="","",'Beladung des Speichers'!B200)</f>
        <v/>
      </c>
      <c r="C200" s="163" t="str">
        <f>IF(ISBLANK('Beladung des Speichers'!A200),"",SUMIFS('Beladung des Speichers'!$C$17:$C$300,'Beladung des Speichers'!$A$17:$A$300,A200)-SUMIFS('Entladung des Speichers'!$C$17:$C$300,'Entladung des Speichers'!$A$17:$A$300,A200)+SUMIFS(Füllstände!$B$17:$B$299,Füllstände!$A$17:$A$299,A200)-SUMIFS(Füllstände!$C$17:$C$299,Füllstände!$A$17:$A$299,A200))</f>
        <v/>
      </c>
      <c r="D200" s="164" t="str">
        <f>IF(ISBLANK('Beladung des Speichers'!A200),"",C200*'Beladung des Speichers'!C200/SUMIFS('Beladung des Speichers'!$C$17:$C$300,'Beladung des Speichers'!$A$17:$A$300,A200))</f>
        <v/>
      </c>
      <c r="E200" s="165" t="str">
        <f>IF(ISBLANK('Beladung des Speichers'!A200),"",1/SUMIFS('Beladung des Speichers'!$C$17:$C$300,'Beladung des Speichers'!$A$17:$A$300,A200)*C200*SUMIF($A$17:$A$300,A200,'Beladung des Speichers'!$E$17:$E$300))</f>
        <v/>
      </c>
      <c r="F200" s="166" t="str">
        <f>IF(ISBLANK('Beladung des Speichers'!A200),"",IF(C200=0,"0,00",D200/C200*E200))</f>
        <v/>
      </c>
      <c r="G200" s="167" t="str">
        <f>IF(ISBLANK('Beladung des Speichers'!A200),"",SUMIFS('Beladung des Speichers'!$C$17:$C$300,'Beladung des Speichers'!$A$17:$A$300,A200))</f>
        <v/>
      </c>
      <c r="H200" s="124" t="str">
        <f>IF(ISBLANK('Beladung des Speichers'!A200),"",'Beladung des Speichers'!C200)</f>
        <v/>
      </c>
      <c r="I200" s="168" t="str">
        <f>IF(ISBLANK('Beladung des Speichers'!A200),"",SUMIFS('Beladung des Speichers'!$E$17:$E$1001,'Beladung des Speichers'!$A$17:$A$1001,'Ergebnis (detailliert)'!A200))</f>
        <v/>
      </c>
      <c r="J200" s="125" t="str">
        <f>IF(ISBLANK('Beladung des Speichers'!A200),"",'Beladung des Speichers'!E200)</f>
        <v/>
      </c>
      <c r="K200" s="168" t="str">
        <f>IF(ISBLANK('Beladung des Speichers'!A200),"",SUMIFS('Entladung des Speichers'!$C$17:$C$1001,'Entladung des Speichers'!$A$17:$A$1001,'Ergebnis (detailliert)'!A200))</f>
        <v/>
      </c>
      <c r="L200" s="169" t="str">
        <f t="shared" si="10"/>
        <v/>
      </c>
      <c r="M200" s="169" t="str">
        <f>IF(ISBLANK('Entladung des Speichers'!A200),"",'Entladung des Speichers'!C200)</f>
        <v/>
      </c>
      <c r="N200" s="168" t="str">
        <f>IF(ISBLANK('Beladung des Speichers'!A200),"",SUMIFS('Entladung des Speichers'!$E$17:$E$1001,'Entladung des Speichers'!$A$17:$A$1001,'Ergebnis (detailliert)'!$A$17:$A$300))</f>
        <v/>
      </c>
      <c r="O200" s="125" t="str">
        <f t="shared" si="11"/>
        <v/>
      </c>
      <c r="P200" s="20" t="str">
        <f>IFERROR(IF(A200="","",N200*'Ergebnis (detailliert)'!J200/'Ergebnis (detailliert)'!I200),0)</f>
        <v/>
      </c>
      <c r="Q200" s="106" t="str">
        <f t="shared" si="12"/>
        <v/>
      </c>
      <c r="R200" s="107" t="str">
        <f t="shared" si="13"/>
        <v/>
      </c>
      <c r="S200" s="108" t="str">
        <f>IF(A200="","",IF(LOOKUP(A200,Stammdaten!$A$17:$A$1001,Stammdaten!$G$17:$G$1001)="Nein",0,IF(ISBLANK('Beladung des Speichers'!A200),"",ROUND(MIN(J200,Q200)*-1,2))))</f>
        <v/>
      </c>
    </row>
    <row r="201" spans="1:19" x14ac:dyDescent="0.2">
      <c r="A201" s="109" t="str">
        <f>IF('Beladung des Speichers'!A201="","",'Beladung des Speichers'!A201)</f>
        <v/>
      </c>
      <c r="B201" s="109" t="str">
        <f>IF('Beladung des Speichers'!B201="","",'Beladung des Speichers'!B201)</f>
        <v/>
      </c>
      <c r="C201" s="163" t="str">
        <f>IF(ISBLANK('Beladung des Speichers'!A201),"",SUMIFS('Beladung des Speichers'!$C$17:$C$300,'Beladung des Speichers'!$A$17:$A$300,A201)-SUMIFS('Entladung des Speichers'!$C$17:$C$300,'Entladung des Speichers'!$A$17:$A$300,A201)+SUMIFS(Füllstände!$B$17:$B$299,Füllstände!$A$17:$A$299,A201)-SUMIFS(Füllstände!$C$17:$C$299,Füllstände!$A$17:$A$299,A201))</f>
        <v/>
      </c>
      <c r="D201" s="164" t="str">
        <f>IF(ISBLANK('Beladung des Speichers'!A201),"",C201*'Beladung des Speichers'!C201/SUMIFS('Beladung des Speichers'!$C$17:$C$300,'Beladung des Speichers'!$A$17:$A$300,A201))</f>
        <v/>
      </c>
      <c r="E201" s="165" t="str">
        <f>IF(ISBLANK('Beladung des Speichers'!A201),"",1/SUMIFS('Beladung des Speichers'!$C$17:$C$300,'Beladung des Speichers'!$A$17:$A$300,A201)*C201*SUMIF($A$17:$A$300,A201,'Beladung des Speichers'!$E$17:$E$300))</f>
        <v/>
      </c>
      <c r="F201" s="166" t="str">
        <f>IF(ISBLANK('Beladung des Speichers'!A201),"",IF(C201=0,"0,00",D201/C201*E201))</f>
        <v/>
      </c>
      <c r="G201" s="167" t="str">
        <f>IF(ISBLANK('Beladung des Speichers'!A201),"",SUMIFS('Beladung des Speichers'!$C$17:$C$300,'Beladung des Speichers'!$A$17:$A$300,A201))</f>
        <v/>
      </c>
      <c r="H201" s="124" t="str">
        <f>IF(ISBLANK('Beladung des Speichers'!A201),"",'Beladung des Speichers'!C201)</f>
        <v/>
      </c>
      <c r="I201" s="168" t="str">
        <f>IF(ISBLANK('Beladung des Speichers'!A201),"",SUMIFS('Beladung des Speichers'!$E$17:$E$1001,'Beladung des Speichers'!$A$17:$A$1001,'Ergebnis (detailliert)'!A201))</f>
        <v/>
      </c>
      <c r="J201" s="125" t="str">
        <f>IF(ISBLANK('Beladung des Speichers'!A201),"",'Beladung des Speichers'!E201)</f>
        <v/>
      </c>
      <c r="K201" s="168" t="str">
        <f>IF(ISBLANK('Beladung des Speichers'!A201),"",SUMIFS('Entladung des Speichers'!$C$17:$C$1001,'Entladung des Speichers'!$A$17:$A$1001,'Ergebnis (detailliert)'!A201))</f>
        <v/>
      </c>
      <c r="L201" s="169" t="str">
        <f t="shared" si="10"/>
        <v/>
      </c>
      <c r="M201" s="169" t="str">
        <f>IF(ISBLANK('Entladung des Speichers'!A201),"",'Entladung des Speichers'!C201)</f>
        <v/>
      </c>
      <c r="N201" s="168" t="str">
        <f>IF(ISBLANK('Beladung des Speichers'!A201),"",SUMIFS('Entladung des Speichers'!$E$17:$E$1001,'Entladung des Speichers'!$A$17:$A$1001,'Ergebnis (detailliert)'!$A$17:$A$300))</f>
        <v/>
      </c>
      <c r="O201" s="125" t="str">
        <f t="shared" si="11"/>
        <v/>
      </c>
      <c r="P201" s="20" t="str">
        <f>IFERROR(IF(A201="","",N201*'Ergebnis (detailliert)'!J201/'Ergebnis (detailliert)'!I201),0)</f>
        <v/>
      </c>
      <c r="Q201" s="106" t="str">
        <f t="shared" si="12"/>
        <v/>
      </c>
      <c r="R201" s="107" t="str">
        <f t="shared" si="13"/>
        <v/>
      </c>
      <c r="S201" s="108" t="str">
        <f>IF(A201="","",IF(LOOKUP(A201,Stammdaten!$A$17:$A$1001,Stammdaten!$G$17:$G$1001)="Nein",0,IF(ISBLANK('Beladung des Speichers'!A201),"",ROUND(MIN(J201,Q201)*-1,2))))</f>
        <v/>
      </c>
    </row>
    <row r="202" spans="1:19" x14ac:dyDescent="0.2">
      <c r="A202" s="109" t="str">
        <f>IF('Beladung des Speichers'!A202="","",'Beladung des Speichers'!A202)</f>
        <v/>
      </c>
      <c r="B202" s="109" t="str">
        <f>IF('Beladung des Speichers'!B202="","",'Beladung des Speichers'!B202)</f>
        <v/>
      </c>
      <c r="C202" s="163" t="str">
        <f>IF(ISBLANK('Beladung des Speichers'!A202),"",SUMIFS('Beladung des Speichers'!$C$17:$C$300,'Beladung des Speichers'!$A$17:$A$300,A202)-SUMIFS('Entladung des Speichers'!$C$17:$C$300,'Entladung des Speichers'!$A$17:$A$300,A202)+SUMIFS(Füllstände!$B$17:$B$299,Füllstände!$A$17:$A$299,A202)-SUMIFS(Füllstände!$C$17:$C$299,Füllstände!$A$17:$A$299,A202))</f>
        <v/>
      </c>
      <c r="D202" s="164" t="str">
        <f>IF(ISBLANK('Beladung des Speichers'!A202),"",C202*'Beladung des Speichers'!C202/SUMIFS('Beladung des Speichers'!$C$17:$C$300,'Beladung des Speichers'!$A$17:$A$300,A202))</f>
        <v/>
      </c>
      <c r="E202" s="165" t="str">
        <f>IF(ISBLANK('Beladung des Speichers'!A202),"",1/SUMIFS('Beladung des Speichers'!$C$17:$C$300,'Beladung des Speichers'!$A$17:$A$300,A202)*C202*SUMIF($A$17:$A$300,A202,'Beladung des Speichers'!$E$17:$E$300))</f>
        <v/>
      </c>
      <c r="F202" s="166" t="str">
        <f>IF(ISBLANK('Beladung des Speichers'!A202),"",IF(C202=0,"0,00",D202/C202*E202))</f>
        <v/>
      </c>
      <c r="G202" s="167" t="str">
        <f>IF(ISBLANK('Beladung des Speichers'!A202),"",SUMIFS('Beladung des Speichers'!$C$17:$C$300,'Beladung des Speichers'!$A$17:$A$300,A202))</f>
        <v/>
      </c>
      <c r="H202" s="124" t="str">
        <f>IF(ISBLANK('Beladung des Speichers'!A202),"",'Beladung des Speichers'!C202)</f>
        <v/>
      </c>
      <c r="I202" s="168" t="str">
        <f>IF(ISBLANK('Beladung des Speichers'!A202),"",SUMIFS('Beladung des Speichers'!$E$17:$E$1001,'Beladung des Speichers'!$A$17:$A$1001,'Ergebnis (detailliert)'!A202))</f>
        <v/>
      </c>
      <c r="J202" s="125" t="str">
        <f>IF(ISBLANK('Beladung des Speichers'!A202),"",'Beladung des Speichers'!E202)</f>
        <v/>
      </c>
      <c r="K202" s="168" t="str">
        <f>IF(ISBLANK('Beladung des Speichers'!A202),"",SUMIFS('Entladung des Speichers'!$C$17:$C$1001,'Entladung des Speichers'!$A$17:$A$1001,'Ergebnis (detailliert)'!A202))</f>
        <v/>
      </c>
      <c r="L202" s="169" t="str">
        <f t="shared" si="10"/>
        <v/>
      </c>
      <c r="M202" s="169" t="str">
        <f>IF(ISBLANK('Entladung des Speichers'!A202),"",'Entladung des Speichers'!C202)</f>
        <v/>
      </c>
      <c r="N202" s="168" t="str">
        <f>IF(ISBLANK('Beladung des Speichers'!A202),"",SUMIFS('Entladung des Speichers'!$E$17:$E$1001,'Entladung des Speichers'!$A$17:$A$1001,'Ergebnis (detailliert)'!$A$17:$A$300))</f>
        <v/>
      </c>
      <c r="O202" s="125" t="str">
        <f t="shared" si="11"/>
        <v/>
      </c>
      <c r="P202" s="20" t="str">
        <f>IFERROR(IF(A202="","",N202*'Ergebnis (detailliert)'!J202/'Ergebnis (detailliert)'!I202),0)</f>
        <v/>
      </c>
      <c r="Q202" s="106" t="str">
        <f t="shared" si="12"/>
        <v/>
      </c>
      <c r="R202" s="107" t="str">
        <f t="shared" si="13"/>
        <v/>
      </c>
      <c r="S202" s="108" t="str">
        <f>IF(A202="","",IF(LOOKUP(A202,Stammdaten!$A$17:$A$1001,Stammdaten!$G$17:$G$1001)="Nein",0,IF(ISBLANK('Beladung des Speichers'!A202),"",ROUND(MIN(J202,Q202)*-1,2))))</f>
        <v/>
      </c>
    </row>
    <row r="203" spans="1:19" x14ac:dyDescent="0.2">
      <c r="A203" s="109" t="str">
        <f>IF('Beladung des Speichers'!A203="","",'Beladung des Speichers'!A203)</f>
        <v/>
      </c>
      <c r="B203" s="109" t="str">
        <f>IF('Beladung des Speichers'!B203="","",'Beladung des Speichers'!B203)</f>
        <v/>
      </c>
      <c r="C203" s="163" t="str">
        <f>IF(ISBLANK('Beladung des Speichers'!A203),"",SUMIFS('Beladung des Speichers'!$C$17:$C$300,'Beladung des Speichers'!$A$17:$A$300,A203)-SUMIFS('Entladung des Speichers'!$C$17:$C$300,'Entladung des Speichers'!$A$17:$A$300,A203)+SUMIFS(Füllstände!$B$17:$B$299,Füllstände!$A$17:$A$299,A203)-SUMIFS(Füllstände!$C$17:$C$299,Füllstände!$A$17:$A$299,A203))</f>
        <v/>
      </c>
      <c r="D203" s="164" t="str">
        <f>IF(ISBLANK('Beladung des Speichers'!A203),"",C203*'Beladung des Speichers'!C203/SUMIFS('Beladung des Speichers'!$C$17:$C$300,'Beladung des Speichers'!$A$17:$A$300,A203))</f>
        <v/>
      </c>
      <c r="E203" s="165" t="str">
        <f>IF(ISBLANK('Beladung des Speichers'!A203),"",1/SUMIFS('Beladung des Speichers'!$C$17:$C$300,'Beladung des Speichers'!$A$17:$A$300,A203)*C203*SUMIF($A$17:$A$300,A203,'Beladung des Speichers'!$E$17:$E$300))</f>
        <v/>
      </c>
      <c r="F203" s="166" t="str">
        <f>IF(ISBLANK('Beladung des Speichers'!A203),"",IF(C203=0,"0,00",D203/C203*E203))</f>
        <v/>
      </c>
      <c r="G203" s="167" t="str">
        <f>IF(ISBLANK('Beladung des Speichers'!A203),"",SUMIFS('Beladung des Speichers'!$C$17:$C$300,'Beladung des Speichers'!$A$17:$A$300,A203))</f>
        <v/>
      </c>
      <c r="H203" s="124" t="str">
        <f>IF(ISBLANK('Beladung des Speichers'!A203),"",'Beladung des Speichers'!C203)</f>
        <v/>
      </c>
      <c r="I203" s="168" t="str">
        <f>IF(ISBLANK('Beladung des Speichers'!A203),"",SUMIFS('Beladung des Speichers'!$E$17:$E$1001,'Beladung des Speichers'!$A$17:$A$1001,'Ergebnis (detailliert)'!A203))</f>
        <v/>
      </c>
      <c r="J203" s="125" t="str">
        <f>IF(ISBLANK('Beladung des Speichers'!A203),"",'Beladung des Speichers'!E203)</f>
        <v/>
      </c>
      <c r="K203" s="168" t="str">
        <f>IF(ISBLANK('Beladung des Speichers'!A203),"",SUMIFS('Entladung des Speichers'!$C$17:$C$1001,'Entladung des Speichers'!$A$17:$A$1001,'Ergebnis (detailliert)'!A203))</f>
        <v/>
      </c>
      <c r="L203" s="169" t="str">
        <f t="shared" si="10"/>
        <v/>
      </c>
      <c r="M203" s="169" t="str">
        <f>IF(ISBLANK('Entladung des Speichers'!A203),"",'Entladung des Speichers'!C203)</f>
        <v/>
      </c>
      <c r="N203" s="168" t="str">
        <f>IF(ISBLANK('Beladung des Speichers'!A203),"",SUMIFS('Entladung des Speichers'!$E$17:$E$1001,'Entladung des Speichers'!$A$17:$A$1001,'Ergebnis (detailliert)'!$A$17:$A$300))</f>
        <v/>
      </c>
      <c r="O203" s="125" t="str">
        <f t="shared" si="11"/>
        <v/>
      </c>
      <c r="P203" s="20" t="str">
        <f>IFERROR(IF(A203="","",N203*'Ergebnis (detailliert)'!J203/'Ergebnis (detailliert)'!I203),0)</f>
        <v/>
      </c>
      <c r="Q203" s="106" t="str">
        <f t="shared" si="12"/>
        <v/>
      </c>
      <c r="R203" s="107" t="str">
        <f t="shared" si="13"/>
        <v/>
      </c>
      <c r="S203" s="108" t="str">
        <f>IF(A203="","",IF(LOOKUP(A203,Stammdaten!$A$17:$A$1001,Stammdaten!$G$17:$G$1001)="Nein",0,IF(ISBLANK('Beladung des Speichers'!A203),"",ROUND(MIN(J203,Q203)*-1,2))))</f>
        <v/>
      </c>
    </row>
    <row r="204" spans="1:19" x14ac:dyDescent="0.2">
      <c r="A204" s="109" t="str">
        <f>IF('Beladung des Speichers'!A204="","",'Beladung des Speichers'!A204)</f>
        <v/>
      </c>
      <c r="B204" s="109" t="str">
        <f>IF('Beladung des Speichers'!B204="","",'Beladung des Speichers'!B204)</f>
        <v/>
      </c>
      <c r="C204" s="163" t="str">
        <f>IF(ISBLANK('Beladung des Speichers'!A204),"",SUMIFS('Beladung des Speichers'!$C$17:$C$300,'Beladung des Speichers'!$A$17:$A$300,A204)-SUMIFS('Entladung des Speichers'!$C$17:$C$300,'Entladung des Speichers'!$A$17:$A$300,A204)+SUMIFS(Füllstände!$B$17:$B$299,Füllstände!$A$17:$A$299,A204)-SUMIFS(Füllstände!$C$17:$C$299,Füllstände!$A$17:$A$299,A204))</f>
        <v/>
      </c>
      <c r="D204" s="164" t="str">
        <f>IF(ISBLANK('Beladung des Speichers'!A204),"",C204*'Beladung des Speichers'!C204/SUMIFS('Beladung des Speichers'!$C$17:$C$300,'Beladung des Speichers'!$A$17:$A$300,A204))</f>
        <v/>
      </c>
      <c r="E204" s="165" t="str">
        <f>IF(ISBLANK('Beladung des Speichers'!A204),"",1/SUMIFS('Beladung des Speichers'!$C$17:$C$300,'Beladung des Speichers'!$A$17:$A$300,A204)*C204*SUMIF($A$17:$A$300,A204,'Beladung des Speichers'!$E$17:$E$300))</f>
        <v/>
      </c>
      <c r="F204" s="166" t="str">
        <f>IF(ISBLANK('Beladung des Speichers'!A204),"",IF(C204=0,"0,00",D204/C204*E204))</f>
        <v/>
      </c>
      <c r="G204" s="167" t="str">
        <f>IF(ISBLANK('Beladung des Speichers'!A204),"",SUMIFS('Beladung des Speichers'!$C$17:$C$300,'Beladung des Speichers'!$A$17:$A$300,A204))</f>
        <v/>
      </c>
      <c r="H204" s="124" t="str">
        <f>IF(ISBLANK('Beladung des Speichers'!A204),"",'Beladung des Speichers'!C204)</f>
        <v/>
      </c>
      <c r="I204" s="168" t="str">
        <f>IF(ISBLANK('Beladung des Speichers'!A204),"",SUMIFS('Beladung des Speichers'!$E$17:$E$1001,'Beladung des Speichers'!$A$17:$A$1001,'Ergebnis (detailliert)'!A204))</f>
        <v/>
      </c>
      <c r="J204" s="125" t="str">
        <f>IF(ISBLANK('Beladung des Speichers'!A204),"",'Beladung des Speichers'!E204)</f>
        <v/>
      </c>
      <c r="K204" s="168" t="str">
        <f>IF(ISBLANK('Beladung des Speichers'!A204),"",SUMIFS('Entladung des Speichers'!$C$17:$C$1001,'Entladung des Speichers'!$A$17:$A$1001,'Ergebnis (detailliert)'!A204))</f>
        <v/>
      </c>
      <c r="L204" s="169" t="str">
        <f t="shared" si="10"/>
        <v/>
      </c>
      <c r="M204" s="169" t="str">
        <f>IF(ISBLANK('Entladung des Speichers'!A204),"",'Entladung des Speichers'!C204)</f>
        <v/>
      </c>
      <c r="N204" s="168" t="str">
        <f>IF(ISBLANK('Beladung des Speichers'!A204),"",SUMIFS('Entladung des Speichers'!$E$17:$E$1001,'Entladung des Speichers'!$A$17:$A$1001,'Ergebnis (detailliert)'!$A$17:$A$300))</f>
        <v/>
      </c>
      <c r="O204" s="125" t="str">
        <f t="shared" si="11"/>
        <v/>
      </c>
      <c r="P204" s="20" t="str">
        <f>IFERROR(IF(A204="","",N204*'Ergebnis (detailliert)'!J204/'Ergebnis (detailliert)'!I204),0)</f>
        <v/>
      </c>
      <c r="Q204" s="106" t="str">
        <f t="shared" si="12"/>
        <v/>
      </c>
      <c r="R204" s="107" t="str">
        <f t="shared" si="13"/>
        <v/>
      </c>
      <c r="S204" s="108" t="str">
        <f>IF(A204="","",IF(LOOKUP(A204,Stammdaten!$A$17:$A$1001,Stammdaten!$G$17:$G$1001)="Nein",0,IF(ISBLANK('Beladung des Speichers'!A204),"",ROUND(MIN(J204,Q204)*-1,2))))</f>
        <v/>
      </c>
    </row>
    <row r="205" spans="1:19" x14ac:dyDescent="0.2">
      <c r="A205" s="109" t="str">
        <f>IF('Beladung des Speichers'!A205="","",'Beladung des Speichers'!A205)</f>
        <v/>
      </c>
      <c r="B205" s="109" t="str">
        <f>IF('Beladung des Speichers'!B205="","",'Beladung des Speichers'!B205)</f>
        <v/>
      </c>
      <c r="C205" s="163" t="str">
        <f>IF(ISBLANK('Beladung des Speichers'!A205),"",SUMIFS('Beladung des Speichers'!$C$17:$C$300,'Beladung des Speichers'!$A$17:$A$300,A205)-SUMIFS('Entladung des Speichers'!$C$17:$C$300,'Entladung des Speichers'!$A$17:$A$300,A205)+SUMIFS(Füllstände!$B$17:$B$299,Füllstände!$A$17:$A$299,A205)-SUMIFS(Füllstände!$C$17:$C$299,Füllstände!$A$17:$A$299,A205))</f>
        <v/>
      </c>
      <c r="D205" s="164" t="str">
        <f>IF(ISBLANK('Beladung des Speichers'!A205),"",C205*'Beladung des Speichers'!C205/SUMIFS('Beladung des Speichers'!$C$17:$C$300,'Beladung des Speichers'!$A$17:$A$300,A205))</f>
        <v/>
      </c>
      <c r="E205" s="165" t="str">
        <f>IF(ISBLANK('Beladung des Speichers'!A205),"",1/SUMIFS('Beladung des Speichers'!$C$17:$C$300,'Beladung des Speichers'!$A$17:$A$300,A205)*C205*SUMIF($A$17:$A$300,A205,'Beladung des Speichers'!$E$17:$E$300))</f>
        <v/>
      </c>
      <c r="F205" s="166" t="str">
        <f>IF(ISBLANK('Beladung des Speichers'!A205),"",IF(C205=0,"0,00",D205/C205*E205))</f>
        <v/>
      </c>
      <c r="G205" s="167" t="str">
        <f>IF(ISBLANK('Beladung des Speichers'!A205),"",SUMIFS('Beladung des Speichers'!$C$17:$C$300,'Beladung des Speichers'!$A$17:$A$300,A205))</f>
        <v/>
      </c>
      <c r="H205" s="124" t="str">
        <f>IF(ISBLANK('Beladung des Speichers'!A205),"",'Beladung des Speichers'!C205)</f>
        <v/>
      </c>
      <c r="I205" s="168" t="str">
        <f>IF(ISBLANK('Beladung des Speichers'!A205),"",SUMIFS('Beladung des Speichers'!$E$17:$E$1001,'Beladung des Speichers'!$A$17:$A$1001,'Ergebnis (detailliert)'!A205))</f>
        <v/>
      </c>
      <c r="J205" s="125" t="str">
        <f>IF(ISBLANK('Beladung des Speichers'!A205),"",'Beladung des Speichers'!E205)</f>
        <v/>
      </c>
      <c r="K205" s="168" t="str">
        <f>IF(ISBLANK('Beladung des Speichers'!A205),"",SUMIFS('Entladung des Speichers'!$C$17:$C$1001,'Entladung des Speichers'!$A$17:$A$1001,'Ergebnis (detailliert)'!A205))</f>
        <v/>
      </c>
      <c r="L205" s="169" t="str">
        <f t="shared" si="10"/>
        <v/>
      </c>
      <c r="M205" s="169" t="str">
        <f>IF(ISBLANK('Entladung des Speichers'!A205),"",'Entladung des Speichers'!C205)</f>
        <v/>
      </c>
      <c r="N205" s="168" t="str">
        <f>IF(ISBLANK('Beladung des Speichers'!A205),"",SUMIFS('Entladung des Speichers'!$E$17:$E$1001,'Entladung des Speichers'!$A$17:$A$1001,'Ergebnis (detailliert)'!$A$17:$A$300))</f>
        <v/>
      </c>
      <c r="O205" s="125" t="str">
        <f t="shared" si="11"/>
        <v/>
      </c>
      <c r="P205" s="20" t="str">
        <f>IFERROR(IF(A205="","",N205*'Ergebnis (detailliert)'!J205/'Ergebnis (detailliert)'!I205),0)</f>
        <v/>
      </c>
      <c r="Q205" s="106" t="str">
        <f t="shared" si="12"/>
        <v/>
      </c>
      <c r="R205" s="107" t="str">
        <f t="shared" si="13"/>
        <v/>
      </c>
      <c r="S205" s="108" t="str">
        <f>IF(A205="","",IF(LOOKUP(A205,Stammdaten!$A$17:$A$1001,Stammdaten!$G$17:$G$1001)="Nein",0,IF(ISBLANK('Beladung des Speichers'!A205),"",ROUND(MIN(J205,Q205)*-1,2))))</f>
        <v/>
      </c>
    </row>
    <row r="206" spans="1:19" x14ac:dyDescent="0.2">
      <c r="A206" s="109" t="str">
        <f>IF('Beladung des Speichers'!A206="","",'Beladung des Speichers'!A206)</f>
        <v/>
      </c>
      <c r="B206" s="109" t="str">
        <f>IF('Beladung des Speichers'!B206="","",'Beladung des Speichers'!B206)</f>
        <v/>
      </c>
      <c r="C206" s="163" t="str">
        <f>IF(ISBLANK('Beladung des Speichers'!A206),"",SUMIFS('Beladung des Speichers'!$C$17:$C$300,'Beladung des Speichers'!$A$17:$A$300,A206)-SUMIFS('Entladung des Speichers'!$C$17:$C$300,'Entladung des Speichers'!$A$17:$A$300,A206)+SUMIFS(Füllstände!$B$17:$B$299,Füllstände!$A$17:$A$299,A206)-SUMIFS(Füllstände!$C$17:$C$299,Füllstände!$A$17:$A$299,A206))</f>
        <v/>
      </c>
      <c r="D206" s="164" t="str">
        <f>IF(ISBLANK('Beladung des Speichers'!A206),"",C206*'Beladung des Speichers'!C206/SUMIFS('Beladung des Speichers'!$C$17:$C$300,'Beladung des Speichers'!$A$17:$A$300,A206))</f>
        <v/>
      </c>
      <c r="E206" s="165" t="str">
        <f>IF(ISBLANK('Beladung des Speichers'!A206),"",1/SUMIFS('Beladung des Speichers'!$C$17:$C$300,'Beladung des Speichers'!$A$17:$A$300,A206)*C206*SUMIF($A$17:$A$300,A206,'Beladung des Speichers'!$E$17:$E$300))</f>
        <v/>
      </c>
      <c r="F206" s="166" t="str">
        <f>IF(ISBLANK('Beladung des Speichers'!A206),"",IF(C206=0,"0,00",D206/C206*E206))</f>
        <v/>
      </c>
      <c r="G206" s="167" t="str">
        <f>IF(ISBLANK('Beladung des Speichers'!A206),"",SUMIFS('Beladung des Speichers'!$C$17:$C$300,'Beladung des Speichers'!$A$17:$A$300,A206))</f>
        <v/>
      </c>
      <c r="H206" s="124" t="str">
        <f>IF(ISBLANK('Beladung des Speichers'!A206),"",'Beladung des Speichers'!C206)</f>
        <v/>
      </c>
      <c r="I206" s="168" t="str">
        <f>IF(ISBLANK('Beladung des Speichers'!A206),"",SUMIFS('Beladung des Speichers'!$E$17:$E$1001,'Beladung des Speichers'!$A$17:$A$1001,'Ergebnis (detailliert)'!A206))</f>
        <v/>
      </c>
      <c r="J206" s="125" t="str">
        <f>IF(ISBLANK('Beladung des Speichers'!A206),"",'Beladung des Speichers'!E206)</f>
        <v/>
      </c>
      <c r="K206" s="168" t="str">
        <f>IF(ISBLANK('Beladung des Speichers'!A206),"",SUMIFS('Entladung des Speichers'!$C$17:$C$1001,'Entladung des Speichers'!$A$17:$A$1001,'Ergebnis (detailliert)'!A206))</f>
        <v/>
      </c>
      <c r="L206" s="169" t="str">
        <f t="shared" si="10"/>
        <v/>
      </c>
      <c r="M206" s="169" t="str">
        <f>IF(ISBLANK('Entladung des Speichers'!A206),"",'Entladung des Speichers'!C206)</f>
        <v/>
      </c>
      <c r="N206" s="168" t="str">
        <f>IF(ISBLANK('Beladung des Speichers'!A206),"",SUMIFS('Entladung des Speichers'!$E$17:$E$1001,'Entladung des Speichers'!$A$17:$A$1001,'Ergebnis (detailliert)'!$A$17:$A$300))</f>
        <v/>
      </c>
      <c r="O206" s="125" t="str">
        <f t="shared" si="11"/>
        <v/>
      </c>
      <c r="P206" s="20" t="str">
        <f>IFERROR(IF(A206="","",N206*'Ergebnis (detailliert)'!J206/'Ergebnis (detailliert)'!I206),0)</f>
        <v/>
      </c>
      <c r="Q206" s="106" t="str">
        <f t="shared" si="12"/>
        <v/>
      </c>
      <c r="R206" s="107" t="str">
        <f t="shared" si="13"/>
        <v/>
      </c>
      <c r="S206" s="108" t="str">
        <f>IF(A206="","",IF(LOOKUP(A206,Stammdaten!$A$17:$A$1001,Stammdaten!$G$17:$G$1001)="Nein",0,IF(ISBLANK('Beladung des Speichers'!A206),"",ROUND(MIN(J206,Q206)*-1,2))))</f>
        <v/>
      </c>
    </row>
    <row r="207" spans="1:19" x14ac:dyDescent="0.2">
      <c r="A207" s="109" t="str">
        <f>IF('Beladung des Speichers'!A207="","",'Beladung des Speichers'!A207)</f>
        <v/>
      </c>
      <c r="B207" s="109" t="str">
        <f>IF('Beladung des Speichers'!B207="","",'Beladung des Speichers'!B207)</f>
        <v/>
      </c>
      <c r="C207" s="163" t="str">
        <f>IF(ISBLANK('Beladung des Speichers'!A207),"",SUMIFS('Beladung des Speichers'!$C$17:$C$300,'Beladung des Speichers'!$A$17:$A$300,A207)-SUMIFS('Entladung des Speichers'!$C$17:$C$300,'Entladung des Speichers'!$A$17:$A$300,A207)+SUMIFS(Füllstände!$B$17:$B$299,Füllstände!$A$17:$A$299,A207)-SUMIFS(Füllstände!$C$17:$C$299,Füllstände!$A$17:$A$299,A207))</f>
        <v/>
      </c>
      <c r="D207" s="164" t="str">
        <f>IF(ISBLANK('Beladung des Speichers'!A207),"",C207*'Beladung des Speichers'!C207/SUMIFS('Beladung des Speichers'!$C$17:$C$300,'Beladung des Speichers'!$A$17:$A$300,A207))</f>
        <v/>
      </c>
      <c r="E207" s="165" t="str">
        <f>IF(ISBLANK('Beladung des Speichers'!A207),"",1/SUMIFS('Beladung des Speichers'!$C$17:$C$300,'Beladung des Speichers'!$A$17:$A$300,A207)*C207*SUMIF($A$17:$A$300,A207,'Beladung des Speichers'!$E$17:$E$300))</f>
        <v/>
      </c>
      <c r="F207" s="166" t="str">
        <f>IF(ISBLANK('Beladung des Speichers'!A207),"",IF(C207=0,"0,00",D207/C207*E207))</f>
        <v/>
      </c>
      <c r="G207" s="167" t="str">
        <f>IF(ISBLANK('Beladung des Speichers'!A207),"",SUMIFS('Beladung des Speichers'!$C$17:$C$300,'Beladung des Speichers'!$A$17:$A$300,A207))</f>
        <v/>
      </c>
      <c r="H207" s="124" t="str">
        <f>IF(ISBLANK('Beladung des Speichers'!A207),"",'Beladung des Speichers'!C207)</f>
        <v/>
      </c>
      <c r="I207" s="168" t="str">
        <f>IF(ISBLANK('Beladung des Speichers'!A207),"",SUMIFS('Beladung des Speichers'!$E$17:$E$1001,'Beladung des Speichers'!$A$17:$A$1001,'Ergebnis (detailliert)'!A207))</f>
        <v/>
      </c>
      <c r="J207" s="125" t="str">
        <f>IF(ISBLANK('Beladung des Speichers'!A207),"",'Beladung des Speichers'!E207)</f>
        <v/>
      </c>
      <c r="K207" s="168" t="str">
        <f>IF(ISBLANK('Beladung des Speichers'!A207),"",SUMIFS('Entladung des Speichers'!$C$17:$C$1001,'Entladung des Speichers'!$A$17:$A$1001,'Ergebnis (detailliert)'!A207))</f>
        <v/>
      </c>
      <c r="L207" s="169" t="str">
        <f t="shared" si="10"/>
        <v/>
      </c>
      <c r="M207" s="169" t="str">
        <f>IF(ISBLANK('Entladung des Speichers'!A207),"",'Entladung des Speichers'!C207)</f>
        <v/>
      </c>
      <c r="N207" s="168" t="str">
        <f>IF(ISBLANK('Beladung des Speichers'!A207),"",SUMIFS('Entladung des Speichers'!$E$17:$E$1001,'Entladung des Speichers'!$A$17:$A$1001,'Ergebnis (detailliert)'!$A$17:$A$300))</f>
        <v/>
      </c>
      <c r="O207" s="125" t="str">
        <f t="shared" si="11"/>
        <v/>
      </c>
      <c r="P207" s="20" t="str">
        <f>IFERROR(IF(A207="","",N207*'Ergebnis (detailliert)'!J207/'Ergebnis (detailliert)'!I207),0)</f>
        <v/>
      </c>
      <c r="Q207" s="106" t="str">
        <f t="shared" si="12"/>
        <v/>
      </c>
      <c r="R207" s="107" t="str">
        <f t="shared" si="13"/>
        <v/>
      </c>
      <c r="S207" s="108" t="str">
        <f>IF(A207="","",IF(LOOKUP(A207,Stammdaten!$A$17:$A$1001,Stammdaten!$G$17:$G$1001)="Nein",0,IF(ISBLANK('Beladung des Speichers'!A207),"",ROUND(MIN(J207,Q207)*-1,2))))</f>
        <v/>
      </c>
    </row>
    <row r="208" spans="1:19" x14ac:dyDescent="0.2">
      <c r="A208" s="109" t="str">
        <f>IF('Beladung des Speichers'!A208="","",'Beladung des Speichers'!A208)</f>
        <v/>
      </c>
      <c r="B208" s="109" t="str">
        <f>IF('Beladung des Speichers'!B208="","",'Beladung des Speichers'!B208)</f>
        <v/>
      </c>
      <c r="C208" s="163" t="str">
        <f>IF(ISBLANK('Beladung des Speichers'!A208),"",SUMIFS('Beladung des Speichers'!$C$17:$C$300,'Beladung des Speichers'!$A$17:$A$300,A208)-SUMIFS('Entladung des Speichers'!$C$17:$C$300,'Entladung des Speichers'!$A$17:$A$300,A208)+SUMIFS(Füllstände!$B$17:$B$299,Füllstände!$A$17:$A$299,A208)-SUMIFS(Füllstände!$C$17:$C$299,Füllstände!$A$17:$A$299,A208))</f>
        <v/>
      </c>
      <c r="D208" s="164" t="str">
        <f>IF(ISBLANK('Beladung des Speichers'!A208),"",C208*'Beladung des Speichers'!C208/SUMIFS('Beladung des Speichers'!$C$17:$C$300,'Beladung des Speichers'!$A$17:$A$300,A208))</f>
        <v/>
      </c>
      <c r="E208" s="165" t="str">
        <f>IF(ISBLANK('Beladung des Speichers'!A208),"",1/SUMIFS('Beladung des Speichers'!$C$17:$C$300,'Beladung des Speichers'!$A$17:$A$300,A208)*C208*SUMIF($A$17:$A$300,A208,'Beladung des Speichers'!$E$17:$E$300))</f>
        <v/>
      </c>
      <c r="F208" s="166" t="str">
        <f>IF(ISBLANK('Beladung des Speichers'!A208),"",IF(C208=0,"0,00",D208/C208*E208))</f>
        <v/>
      </c>
      <c r="G208" s="167" t="str">
        <f>IF(ISBLANK('Beladung des Speichers'!A208),"",SUMIFS('Beladung des Speichers'!$C$17:$C$300,'Beladung des Speichers'!$A$17:$A$300,A208))</f>
        <v/>
      </c>
      <c r="H208" s="124" t="str">
        <f>IF(ISBLANK('Beladung des Speichers'!A208),"",'Beladung des Speichers'!C208)</f>
        <v/>
      </c>
      <c r="I208" s="168" t="str">
        <f>IF(ISBLANK('Beladung des Speichers'!A208),"",SUMIFS('Beladung des Speichers'!$E$17:$E$1001,'Beladung des Speichers'!$A$17:$A$1001,'Ergebnis (detailliert)'!A208))</f>
        <v/>
      </c>
      <c r="J208" s="125" t="str">
        <f>IF(ISBLANK('Beladung des Speichers'!A208),"",'Beladung des Speichers'!E208)</f>
        <v/>
      </c>
      <c r="K208" s="168" t="str">
        <f>IF(ISBLANK('Beladung des Speichers'!A208),"",SUMIFS('Entladung des Speichers'!$C$17:$C$1001,'Entladung des Speichers'!$A$17:$A$1001,'Ergebnis (detailliert)'!A208))</f>
        <v/>
      </c>
      <c r="L208" s="169" t="str">
        <f t="shared" si="10"/>
        <v/>
      </c>
      <c r="M208" s="169" t="str">
        <f>IF(ISBLANK('Entladung des Speichers'!A208),"",'Entladung des Speichers'!C208)</f>
        <v/>
      </c>
      <c r="N208" s="168" t="str">
        <f>IF(ISBLANK('Beladung des Speichers'!A208),"",SUMIFS('Entladung des Speichers'!$E$17:$E$1001,'Entladung des Speichers'!$A$17:$A$1001,'Ergebnis (detailliert)'!$A$17:$A$300))</f>
        <v/>
      </c>
      <c r="O208" s="125" t="str">
        <f t="shared" si="11"/>
        <v/>
      </c>
      <c r="P208" s="20" t="str">
        <f>IFERROR(IF(A208="","",N208*'Ergebnis (detailliert)'!J208/'Ergebnis (detailliert)'!I208),0)</f>
        <v/>
      </c>
      <c r="Q208" s="106" t="str">
        <f t="shared" si="12"/>
        <v/>
      </c>
      <c r="R208" s="107" t="str">
        <f t="shared" si="13"/>
        <v/>
      </c>
      <c r="S208" s="108" t="str">
        <f>IF(A208="","",IF(LOOKUP(A208,Stammdaten!$A$17:$A$1001,Stammdaten!$G$17:$G$1001)="Nein",0,IF(ISBLANK('Beladung des Speichers'!A208),"",ROUND(MIN(J208,Q208)*-1,2))))</f>
        <v/>
      </c>
    </row>
    <row r="209" spans="1:19" x14ac:dyDescent="0.2">
      <c r="A209" s="109" t="str">
        <f>IF('Beladung des Speichers'!A209="","",'Beladung des Speichers'!A209)</f>
        <v/>
      </c>
      <c r="B209" s="109" t="str">
        <f>IF('Beladung des Speichers'!B209="","",'Beladung des Speichers'!B209)</f>
        <v/>
      </c>
      <c r="C209" s="163" t="str">
        <f>IF(ISBLANK('Beladung des Speichers'!A209),"",SUMIFS('Beladung des Speichers'!$C$17:$C$300,'Beladung des Speichers'!$A$17:$A$300,A209)-SUMIFS('Entladung des Speichers'!$C$17:$C$300,'Entladung des Speichers'!$A$17:$A$300,A209)+SUMIFS(Füllstände!$B$17:$B$299,Füllstände!$A$17:$A$299,A209)-SUMIFS(Füllstände!$C$17:$C$299,Füllstände!$A$17:$A$299,A209))</f>
        <v/>
      </c>
      <c r="D209" s="164" t="str">
        <f>IF(ISBLANK('Beladung des Speichers'!A209),"",C209*'Beladung des Speichers'!C209/SUMIFS('Beladung des Speichers'!$C$17:$C$300,'Beladung des Speichers'!$A$17:$A$300,A209))</f>
        <v/>
      </c>
      <c r="E209" s="165" t="str">
        <f>IF(ISBLANK('Beladung des Speichers'!A209),"",1/SUMIFS('Beladung des Speichers'!$C$17:$C$300,'Beladung des Speichers'!$A$17:$A$300,A209)*C209*SUMIF($A$17:$A$300,A209,'Beladung des Speichers'!$E$17:$E$300))</f>
        <v/>
      </c>
      <c r="F209" s="166" t="str">
        <f>IF(ISBLANK('Beladung des Speichers'!A209),"",IF(C209=0,"0,00",D209/C209*E209))</f>
        <v/>
      </c>
      <c r="G209" s="167" t="str">
        <f>IF(ISBLANK('Beladung des Speichers'!A209),"",SUMIFS('Beladung des Speichers'!$C$17:$C$300,'Beladung des Speichers'!$A$17:$A$300,A209))</f>
        <v/>
      </c>
      <c r="H209" s="124" t="str">
        <f>IF(ISBLANK('Beladung des Speichers'!A209),"",'Beladung des Speichers'!C209)</f>
        <v/>
      </c>
      <c r="I209" s="168" t="str">
        <f>IF(ISBLANK('Beladung des Speichers'!A209),"",SUMIFS('Beladung des Speichers'!$E$17:$E$1001,'Beladung des Speichers'!$A$17:$A$1001,'Ergebnis (detailliert)'!A209))</f>
        <v/>
      </c>
      <c r="J209" s="125" t="str">
        <f>IF(ISBLANK('Beladung des Speichers'!A209),"",'Beladung des Speichers'!E209)</f>
        <v/>
      </c>
      <c r="K209" s="168" t="str">
        <f>IF(ISBLANK('Beladung des Speichers'!A209),"",SUMIFS('Entladung des Speichers'!$C$17:$C$1001,'Entladung des Speichers'!$A$17:$A$1001,'Ergebnis (detailliert)'!A209))</f>
        <v/>
      </c>
      <c r="L209" s="169" t="str">
        <f t="shared" si="10"/>
        <v/>
      </c>
      <c r="M209" s="169" t="str">
        <f>IF(ISBLANK('Entladung des Speichers'!A209),"",'Entladung des Speichers'!C209)</f>
        <v/>
      </c>
      <c r="N209" s="168" t="str">
        <f>IF(ISBLANK('Beladung des Speichers'!A209),"",SUMIFS('Entladung des Speichers'!$E$17:$E$1001,'Entladung des Speichers'!$A$17:$A$1001,'Ergebnis (detailliert)'!$A$17:$A$300))</f>
        <v/>
      </c>
      <c r="O209" s="125" t="str">
        <f t="shared" si="11"/>
        <v/>
      </c>
      <c r="P209" s="20" t="str">
        <f>IFERROR(IF(A209="","",N209*'Ergebnis (detailliert)'!J209/'Ergebnis (detailliert)'!I209),0)</f>
        <v/>
      </c>
      <c r="Q209" s="106" t="str">
        <f t="shared" si="12"/>
        <v/>
      </c>
      <c r="R209" s="107" t="str">
        <f t="shared" si="13"/>
        <v/>
      </c>
      <c r="S209" s="108" t="str">
        <f>IF(A209="","",IF(LOOKUP(A209,Stammdaten!$A$17:$A$1001,Stammdaten!$G$17:$G$1001)="Nein",0,IF(ISBLANK('Beladung des Speichers'!A209),"",ROUND(MIN(J209,Q209)*-1,2))))</f>
        <v/>
      </c>
    </row>
    <row r="210" spans="1:19" x14ac:dyDescent="0.2">
      <c r="A210" s="109" t="str">
        <f>IF('Beladung des Speichers'!A210="","",'Beladung des Speichers'!A210)</f>
        <v/>
      </c>
      <c r="B210" s="109" t="str">
        <f>IF('Beladung des Speichers'!B210="","",'Beladung des Speichers'!B210)</f>
        <v/>
      </c>
      <c r="C210" s="163" t="str">
        <f>IF(ISBLANK('Beladung des Speichers'!A210),"",SUMIFS('Beladung des Speichers'!$C$17:$C$300,'Beladung des Speichers'!$A$17:$A$300,A210)-SUMIFS('Entladung des Speichers'!$C$17:$C$300,'Entladung des Speichers'!$A$17:$A$300,A210)+SUMIFS(Füllstände!$B$17:$B$299,Füllstände!$A$17:$A$299,A210)-SUMIFS(Füllstände!$C$17:$C$299,Füllstände!$A$17:$A$299,A210))</f>
        <v/>
      </c>
      <c r="D210" s="164" t="str">
        <f>IF(ISBLANK('Beladung des Speichers'!A210),"",C210*'Beladung des Speichers'!C210/SUMIFS('Beladung des Speichers'!$C$17:$C$300,'Beladung des Speichers'!$A$17:$A$300,A210))</f>
        <v/>
      </c>
      <c r="E210" s="165" t="str">
        <f>IF(ISBLANK('Beladung des Speichers'!A210),"",1/SUMIFS('Beladung des Speichers'!$C$17:$C$300,'Beladung des Speichers'!$A$17:$A$300,A210)*C210*SUMIF($A$17:$A$300,A210,'Beladung des Speichers'!$E$17:$E$300))</f>
        <v/>
      </c>
      <c r="F210" s="166" t="str">
        <f>IF(ISBLANK('Beladung des Speichers'!A210),"",IF(C210=0,"0,00",D210/C210*E210))</f>
        <v/>
      </c>
      <c r="G210" s="167" t="str">
        <f>IF(ISBLANK('Beladung des Speichers'!A210),"",SUMIFS('Beladung des Speichers'!$C$17:$C$300,'Beladung des Speichers'!$A$17:$A$300,A210))</f>
        <v/>
      </c>
      <c r="H210" s="124" t="str">
        <f>IF(ISBLANK('Beladung des Speichers'!A210),"",'Beladung des Speichers'!C210)</f>
        <v/>
      </c>
      <c r="I210" s="168" t="str">
        <f>IF(ISBLANK('Beladung des Speichers'!A210),"",SUMIFS('Beladung des Speichers'!$E$17:$E$1001,'Beladung des Speichers'!$A$17:$A$1001,'Ergebnis (detailliert)'!A210))</f>
        <v/>
      </c>
      <c r="J210" s="125" t="str">
        <f>IF(ISBLANK('Beladung des Speichers'!A210),"",'Beladung des Speichers'!E210)</f>
        <v/>
      </c>
      <c r="K210" s="168" t="str">
        <f>IF(ISBLANK('Beladung des Speichers'!A210),"",SUMIFS('Entladung des Speichers'!$C$17:$C$1001,'Entladung des Speichers'!$A$17:$A$1001,'Ergebnis (detailliert)'!A210))</f>
        <v/>
      </c>
      <c r="L210" s="169" t="str">
        <f t="shared" ref="L210:L273" si="14">IF(A210="","",K210+C210)</f>
        <v/>
      </c>
      <c r="M210" s="169" t="str">
        <f>IF(ISBLANK('Entladung des Speichers'!A210),"",'Entladung des Speichers'!C210)</f>
        <v/>
      </c>
      <c r="N210" s="168" t="str">
        <f>IF(ISBLANK('Beladung des Speichers'!A210),"",SUMIFS('Entladung des Speichers'!$E$17:$E$1001,'Entladung des Speichers'!$A$17:$A$1001,'Ergebnis (detailliert)'!$A$17:$A$300))</f>
        <v/>
      </c>
      <c r="O210" s="125" t="str">
        <f t="shared" ref="O210:O273" si="15">IF(A210="","",N210+E210)</f>
        <v/>
      </c>
      <c r="P210" s="20" t="str">
        <f>IFERROR(IF(A210="","",N210*'Ergebnis (detailliert)'!J210/'Ergebnis (detailliert)'!I210),0)</f>
        <v/>
      </c>
      <c r="Q210" s="106" t="str">
        <f t="shared" ref="Q210:Q273" si="16">IFERROR(IF(A210="","",P210+E210*H210/G210),0)</f>
        <v/>
      </c>
      <c r="R210" s="107" t="str">
        <f t="shared" ref="R210:R273" si="17">H210</f>
        <v/>
      </c>
      <c r="S210" s="108" t="str">
        <f>IF(A210="","",IF(LOOKUP(A210,Stammdaten!$A$17:$A$1001,Stammdaten!$G$17:$G$1001)="Nein",0,IF(ISBLANK('Beladung des Speichers'!A210),"",ROUND(MIN(J210,Q210)*-1,2))))</f>
        <v/>
      </c>
    </row>
    <row r="211" spans="1:19" x14ac:dyDescent="0.2">
      <c r="A211" s="109" t="str">
        <f>IF('Beladung des Speichers'!A211="","",'Beladung des Speichers'!A211)</f>
        <v/>
      </c>
      <c r="B211" s="109" t="str">
        <f>IF('Beladung des Speichers'!B211="","",'Beladung des Speichers'!B211)</f>
        <v/>
      </c>
      <c r="C211" s="163" t="str">
        <f>IF(ISBLANK('Beladung des Speichers'!A211),"",SUMIFS('Beladung des Speichers'!$C$17:$C$300,'Beladung des Speichers'!$A$17:$A$300,A211)-SUMIFS('Entladung des Speichers'!$C$17:$C$300,'Entladung des Speichers'!$A$17:$A$300,A211)+SUMIFS(Füllstände!$B$17:$B$299,Füllstände!$A$17:$A$299,A211)-SUMIFS(Füllstände!$C$17:$C$299,Füllstände!$A$17:$A$299,A211))</f>
        <v/>
      </c>
      <c r="D211" s="164" t="str">
        <f>IF(ISBLANK('Beladung des Speichers'!A211),"",C211*'Beladung des Speichers'!C211/SUMIFS('Beladung des Speichers'!$C$17:$C$300,'Beladung des Speichers'!$A$17:$A$300,A211))</f>
        <v/>
      </c>
      <c r="E211" s="165" t="str">
        <f>IF(ISBLANK('Beladung des Speichers'!A211),"",1/SUMIFS('Beladung des Speichers'!$C$17:$C$300,'Beladung des Speichers'!$A$17:$A$300,A211)*C211*SUMIF($A$17:$A$300,A211,'Beladung des Speichers'!$E$17:$E$300))</f>
        <v/>
      </c>
      <c r="F211" s="166" t="str">
        <f>IF(ISBLANK('Beladung des Speichers'!A211),"",IF(C211=0,"0,00",D211/C211*E211))</f>
        <v/>
      </c>
      <c r="G211" s="167" t="str">
        <f>IF(ISBLANK('Beladung des Speichers'!A211),"",SUMIFS('Beladung des Speichers'!$C$17:$C$300,'Beladung des Speichers'!$A$17:$A$300,A211))</f>
        <v/>
      </c>
      <c r="H211" s="124" t="str">
        <f>IF(ISBLANK('Beladung des Speichers'!A211),"",'Beladung des Speichers'!C211)</f>
        <v/>
      </c>
      <c r="I211" s="168" t="str">
        <f>IF(ISBLANK('Beladung des Speichers'!A211),"",SUMIFS('Beladung des Speichers'!$E$17:$E$1001,'Beladung des Speichers'!$A$17:$A$1001,'Ergebnis (detailliert)'!A211))</f>
        <v/>
      </c>
      <c r="J211" s="125" t="str">
        <f>IF(ISBLANK('Beladung des Speichers'!A211),"",'Beladung des Speichers'!E211)</f>
        <v/>
      </c>
      <c r="K211" s="168" t="str">
        <f>IF(ISBLANK('Beladung des Speichers'!A211),"",SUMIFS('Entladung des Speichers'!$C$17:$C$1001,'Entladung des Speichers'!$A$17:$A$1001,'Ergebnis (detailliert)'!A211))</f>
        <v/>
      </c>
      <c r="L211" s="169" t="str">
        <f t="shared" si="14"/>
        <v/>
      </c>
      <c r="M211" s="169" t="str">
        <f>IF(ISBLANK('Entladung des Speichers'!A211),"",'Entladung des Speichers'!C211)</f>
        <v/>
      </c>
      <c r="N211" s="168" t="str">
        <f>IF(ISBLANK('Beladung des Speichers'!A211),"",SUMIFS('Entladung des Speichers'!$E$17:$E$1001,'Entladung des Speichers'!$A$17:$A$1001,'Ergebnis (detailliert)'!$A$17:$A$300))</f>
        <v/>
      </c>
      <c r="O211" s="125" t="str">
        <f t="shared" si="15"/>
        <v/>
      </c>
      <c r="P211" s="20" t="str">
        <f>IFERROR(IF(A211="","",N211*'Ergebnis (detailliert)'!J211/'Ergebnis (detailliert)'!I211),0)</f>
        <v/>
      </c>
      <c r="Q211" s="106" t="str">
        <f t="shared" si="16"/>
        <v/>
      </c>
      <c r="R211" s="107" t="str">
        <f t="shared" si="17"/>
        <v/>
      </c>
      <c r="S211" s="108" t="str">
        <f>IF(A211="","",IF(LOOKUP(A211,Stammdaten!$A$17:$A$1001,Stammdaten!$G$17:$G$1001)="Nein",0,IF(ISBLANK('Beladung des Speichers'!A211),"",ROUND(MIN(J211,Q211)*-1,2))))</f>
        <v/>
      </c>
    </row>
    <row r="212" spans="1:19" x14ac:dyDescent="0.2">
      <c r="A212" s="109" t="str">
        <f>IF('Beladung des Speichers'!A212="","",'Beladung des Speichers'!A212)</f>
        <v/>
      </c>
      <c r="B212" s="109" t="str">
        <f>IF('Beladung des Speichers'!B212="","",'Beladung des Speichers'!B212)</f>
        <v/>
      </c>
      <c r="C212" s="163" t="str">
        <f>IF(ISBLANK('Beladung des Speichers'!A212),"",SUMIFS('Beladung des Speichers'!$C$17:$C$300,'Beladung des Speichers'!$A$17:$A$300,A212)-SUMIFS('Entladung des Speichers'!$C$17:$C$300,'Entladung des Speichers'!$A$17:$A$300,A212)+SUMIFS(Füllstände!$B$17:$B$299,Füllstände!$A$17:$A$299,A212)-SUMIFS(Füllstände!$C$17:$C$299,Füllstände!$A$17:$A$299,A212))</f>
        <v/>
      </c>
      <c r="D212" s="164" t="str">
        <f>IF(ISBLANK('Beladung des Speichers'!A212),"",C212*'Beladung des Speichers'!C212/SUMIFS('Beladung des Speichers'!$C$17:$C$300,'Beladung des Speichers'!$A$17:$A$300,A212))</f>
        <v/>
      </c>
      <c r="E212" s="165" t="str">
        <f>IF(ISBLANK('Beladung des Speichers'!A212),"",1/SUMIFS('Beladung des Speichers'!$C$17:$C$300,'Beladung des Speichers'!$A$17:$A$300,A212)*C212*SUMIF($A$17:$A$300,A212,'Beladung des Speichers'!$E$17:$E$300))</f>
        <v/>
      </c>
      <c r="F212" s="166" t="str">
        <f>IF(ISBLANK('Beladung des Speichers'!A212),"",IF(C212=0,"0,00",D212/C212*E212))</f>
        <v/>
      </c>
      <c r="G212" s="167" t="str">
        <f>IF(ISBLANK('Beladung des Speichers'!A212),"",SUMIFS('Beladung des Speichers'!$C$17:$C$300,'Beladung des Speichers'!$A$17:$A$300,A212))</f>
        <v/>
      </c>
      <c r="H212" s="124" t="str">
        <f>IF(ISBLANK('Beladung des Speichers'!A212),"",'Beladung des Speichers'!C212)</f>
        <v/>
      </c>
      <c r="I212" s="168" t="str">
        <f>IF(ISBLANK('Beladung des Speichers'!A212),"",SUMIFS('Beladung des Speichers'!$E$17:$E$1001,'Beladung des Speichers'!$A$17:$A$1001,'Ergebnis (detailliert)'!A212))</f>
        <v/>
      </c>
      <c r="J212" s="125" t="str">
        <f>IF(ISBLANK('Beladung des Speichers'!A212),"",'Beladung des Speichers'!E212)</f>
        <v/>
      </c>
      <c r="K212" s="168" t="str">
        <f>IF(ISBLANK('Beladung des Speichers'!A212),"",SUMIFS('Entladung des Speichers'!$C$17:$C$1001,'Entladung des Speichers'!$A$17:$A$1001,'Ergebnis (detailliert)'!A212))</f>
        <v/>
      </c>
      <c r="L212" s="169" t="str">
        <f t="shared" si="14"/>
        <v/>
      </c>
      <c r="M212" s="169" t="str">
        <f>IF(ISBLANK('Entladung des Speichers'!A212),"",'Entladung des Speichers'!C212)</f>
        <v/>
      </c>
      <c r="N212" s="168" t="str">
        <f>IF(ISBLANK('Beladung des Speichers'!A212),"",SUMIFS('Entladung des Speichers'!$E$17:$E$1001,'Entladung des Speichers'!$A$17:$A$1001,'Ergebnis (detailliert)'!$A$17:$A$300))</f>
        <v/>
      </c>
      <c r="O212" s="125" t="str">
        <f t="shared" si="15"/>
        <v/>
      </c>
      <c r="P212" s="20" t="str">
        <f>IFERROR(IF(A212="","",N212*'Ergebnis (detailliert)'!J212/'Ergebnis (detailliert)'!I212),0)</f>
        <v/>
      </c>
      <c r="Q212" s="106" t="str">
        <f t="shared" si="16"/>
        <v/>
      </c>
      <c r="R212" s="107" t="str">
        <f t="shared" si="17"/>
        <v/>
      </c>
      <c r="S212" s="108" t="str">
        <f>IF(A212="","",IF(LOOKUP(A212,Stammdaten!$A$17:$A$1001,Stammdaten!$G$17:$G$1001)="Nein",0,IF(ISBLANK('Beladung des Speichers'!A212),"",ROUND(MIN(J212,Q212)*-1,2))))</f>
        <v/>
      </c>
    </row>
    <row r="213" spans="1:19" x14ac:dyDescent="0.2">
      <c r="A213" s="109" t="str">
        <f>IF('Beladung des Speichers'!A213="","",'Beladung des Speichers'!A213)</f>
        <v/>
      </c>
      <c r="B213" s="109" t="str">
        <f>IF('Beladung des Speichers'!B213="","",'Beladung des Speichers'!B213)</f>
        <v/>
      </c>
      <c r="C213" s="163" t="str">
        <f>IF(ISBLANK('Beladung des Speichers'!A213),"",SUMIFS('Beladung des Speichers'!$C$17:$C$300,'Beladung des Speichers'!$A$17:$A$300,A213)-SUMIFS('Entladung des Speichers'!$C$17:$C$300,'Entladung des Speichers'!$A$17:$A$300,A213)+SUMIFS(Füllstände!$B$17:$B$299,Füllstände!$A$17:$A$299,A213)-SUMIFS(Füllstände!$C$17:$C$299,Füllstände!$A$17:$A$299,A213))</f>
        <v/>
      </c>
      <c r="D213" s="164" t="str">
        <f>IF(ISBLANK('Beladung des Speichers'!A213),"",C213*'Beladung des Speichers'!C213/SUMIFS('Beladung des Speichers'!$C$17:$C$300,'Beladung des Speichers'!$A$17:$A$300,A213))</f>
        <v/>
      </c>
      <c r="E213" s="165" t="str">
        <f>IF(ISBLANK('Beladung des Speichers'!A213),"",1/SUMIFS('Beladung des Speichers'!$C$17:$C$300,'Beladung des Speichers'!$A$17:$A$300,A213)*C213*SUMIF($A$17:$A$300,A213,'Beladung des Speichers'!$E$17:$E$300))</f>
        <v/>
      </c>
      <c r="F213" s="166" t="str">
        <f>IF(ISBLANK('Beladung des Speichers'!A213),"",IF(C213=0,"0,00",D213/C213*E213))</f>
        <v/>
      </c>
      <c r="G213" s="167" t="str">
        <f>IF(ISBLANK('Beladung des Speichers'!A213),"",SUMIFS('Beladung des Speichers'!$C$17:$C$300,'Beladung des Speichers'!$A$17:$A$300,A213))</f>
        <v/>
      </c>
      <c r="H213" s="124" t="str">
        <f>IF(ISBLANK('Beladung des Speichers'!A213),"",'Beladung des Speichers'!C213)</f>
        <v/>
      </c>
      <c r="I213" s="168" t="str">
        <f>IF(ISBLANK('Beladung des Speichers'!A213),"",SUMIFS('Beladung des Speichers'!$E$17:$E$1001,'Beladung des Speichers'!$A$17:$A$1001,'Ergebnis (detailliert)'!A213))</f>
        <v/>
      </c>
      <c r="J213" s="125" t="str">
        <f>IF(ISBLANK('Beladung des Speichers'!A213),"",'Beladung des Speichers'!E213)</f>
        <v/>
      </c>
      <c r="K213" s="168" t="str">
        <f>IF(ISBLANK('Beladung des Speichers'!A213),"",SUMIFS('Entladung des Speichers'!$C$17:$C$1001,'Entladung des Speichers'!$A$17:$A$1001,'Ergebnis (detailliert)'!A213))</f>
        <v/>
      </c>
      <c r="L213" s="169" t="str">
        <f t="shared" si="14"/>
        <v/>
      </c>
      <c r="M213" s="169" t="str">
        <f>IF(ISBLANK('Entladung des Speichers'!A213),"",'Entladung des Speichers'!C213)</f>
        <v/>
      </c>
      <c r="N213" s="168" t="str">
        <f>IF(ISBLANK('Beladung des Speichers'!A213),"",SUMIFS('Entladung des Speichers'!$E$17:$E$1001,'Entladung des Speichers'!$A$17:$A$1001,'Ergebnis (detailliert)'!$A$17:$A$300))</f>
        <v/>
      </c>
      <c r="O213" s="125" t="str">
        <f t="shared" si="15"/>
        <v/>
      </c>
      <c r="P213" s="20" t="str">
        <f>IFERROR(IF(A213="","",N213*'Ergebnis (detailliert)'!J213/'Ergebnis (detailliert)'!I213),0)</f>
        <v/>
      </c>
      <c r="Q213" s="106" t="str">
        <f t="shared" si="16"/>
        <v/>
      </c>
      <c r="R213" s="107" t="str">
        <f t="shared" si="17"/>
        <v/>
      </c>
      <c r="S213" s="108" t="str">
        <f>IF(A213="","",IF(LOOKUP(A213,Stammdaten!$A$17:$A$1001,Stammdaten!$G$17:$G$1001)="Nein",0,IF(ISBLANK('Beladung des Speichers'!A213),"",ROUND(MIN(J213,Q213)*-1,2))))</f>
        <v/>
      </c>
    </row>
    <row r="214" spans="1:19" x14ac:dyDescent="0.2">
      <c r="A214" s="109" t="str">
        <f>IF('Beladung des Speichers'!A214="","",'Beladung des Speichers'!A214)</f>
        <v/>
      </c>
      <c r="B214" s="109" t="str">
        <f>IF('Beladung des Speichers'!B214="","",'Beladung des Speichers'!B214)</f>
        <v/>
      </c>
      <c r="C214" s="163" t="str">
        <f>IF(ISBLANK('Beladung des Speichers'!A214),"",SUMIFS('Beladung des Speichers'!$C$17:$C$300,'Beladung des Speichers'!$A$17:$A$300,A214)-SUMIFS('Entladung des Speichers'!$C$17:$C$300,'Entladung des Speichers'!$A$17:$A$300,A214)+SUMIFS(Füllstände!$B$17:$B$299,Füllstände!$A$17:$A$299,A214)-SUMIFS(Füllstände!$C$17:$C$299,Füllstände!$A$17:$A$299,A214))</f>
        <v/>
      </c>
      <c r="D214" s="164" t="str">
        <f>IF(ISBLANK('Beladung des Speichers'!A214),"",C214*'Beladung des Speichers'!C214/SUMIFS('Beladung des Speichers'!$C$17:$C$300,'Beladung des Speichers'!$A$17:$A$300,A214))</f>
        <v/>
      </c>
      <c r="E214" s="165" t="str">
        <f>IF(ISBLANK('Beladung des Speichers'!A214),"",1/SUMIFS('Beladung des Speichers'!$C$17:$C$300,'Beladung des Speichers'!$A$17:$A$300,A214)*C214*SUMIF($A$17:$A$300,A214,'Beladung des Speichers'!$E$17:$E$300))</f>
        <v/>
      </c>
      <c r="F214" s="166" t="str">
        <f>IF(ISBLANK('Beladung des Speichers'!A214),"",IF(C214=0,"0,00",D214/C214*E214))</f>
        <v/>
      </c>
      <c r="G214" s="167" t="str">
        <f>IF(ISBLANK('Beladung des Speichers'!A214),"",SUMIFS('Beladung des Speichers'!$C$17:$C$300,'Beladung des Speichers'!$A$17:$A$300,A214))</f>
        <v/>
      </c>
      <c r="H214" s="124" t="str">
        <f>IF(ISBLANK('Beladung des Speichers'!A214),"",'Beladung des Speichers'!C214)</f>
        <v/>
      </c>
      <c r="I214" s="168" t="str">
        <f>IF(ISBLANK('Beladung des Speichers'!A214),"",SUMIFS('Beladung des Speichers'!$E$17:$E$1001,'Beladung des Speichers'!$A$17:$A$1001,'Ergebnis (detailliert)'!A214))</f>
        <v/>
      </c>
      <c r="J214" s="125" t="str">
        <f>IF(ISBLANK('Beladung des Speichers'!A214),"",'Beladung des Speichers'!E214)</f>
        <v/>
      </c>
      <c r="K214" s="168" t="str">
        <f>IF(ISBLANK('Beladung des Speichers'!A214),"",SUMIFS('Entladung des Speichers'!$C$17:$C$1001,'Entladung des Speichers'!$A$17:$A$1001,'Ergebnis (detailliert)'!A214))</f>
        <v/>
      </c>
      <c r="L214" s="169" t="str">
        <f t="shared" si="14"/>
        <v/>
      </c>
      <c r="M214" s="169" t="str">
        <f>IF(ISBLANK('Entladung des Speichers'!A214),"",'Entladung des Speichers'!C214)</f>
        <v/>
      </c>
      <c r="N214" s="168" t="str">
        <f>IF(ISBLANK('Beladung des Speichers'!A214),"",SUMIFS('Entladung des Speichers'!$E$17:$E$1001,'Entladung des Speichers'!$A$17:$A$1001,'Ergebnis (detailliert)'!$A$17:$A$300))</f>
        <v/>
      </c>
      <c r="O214" s="125" t="str">
        <f t="shared" si="15"/>
        <v/>
      </c>
      <c r="P214" s="20" t="str">
        <f>IFERROR(IF(A214="","",N214*'Ergebnis (detailliert)'!J214/'Ergebnis (detailliert)'!I214),0)</f>
        <v/>
      </c>
      <c r="Q214" s="106" t="str">
        <f t="shared" si="16"/>
        <v/>
      </c>
      <c r="R214" s="107" t="str">
        <f t="shared" si="17"/>
        <v/>
      </c>
      <c r="S214" s="108" t="str">
        <f>IF(A214="","",IF(LOOKUP(A214,Stammdaten!$A$17:$A$1001,Stammdaten!$G$17:$G$1001)="Nein",0,IF(ISBLANK('Beladung des Speichers'!A214),"",ROUND(MIN(J214,Q214)*-1,2))))</f>
        <v/>
      </c>
    </row>
    <row r="215" spans="1:19" x14ac:dyDescent="0.2">
      <c r="A215" s="109" t="str">
        <f>IF('Beladung des Speichers'!A215="","",'Beladung des Speichers'!A215)</f>
        <v/>
      </c>
      <c r="B215" s="109" t="str">
        <f>IF('Beladung des Speichers'!B215="","",'Beladung des Speichers'!B215)</f>
        <v/>
      </c>
      <c r="C215" s="163" t="str">
        <f>IF(ISBLANK('Beladung des Speichers'!A215),"",SUMIFS('Beladung des Speichers'!$C$17:$C$300,'Beladung des Speichers'!$A$17:$A$300,A215)-SUMIFS('Entladung des Speichers'!$C$17:$C$300,'Entladung des Speichers'!$A$17:$A$300,A215)+SUMIFS(Füllstände!$B$17:$B$299,Füllstände!$A$17:$A$299,A215)-SUMIFS(Füllstände!$C$17:$C$299,Füllstände!$A$17:$A$299,A215))</f>
        <v/>
      </c>
      <c r="D215" s="164" t="str">
        <f>IF(ISBLANK('Beladung des Speichers'!A215),"",C215*'Beladung des Speichers'!C215/SUMIFS('Beladung des Speichers'!$C$17:$C$300,'Beladung des Speichers'!$A$17:$A$300,A215))</f>
        <v/>
      </c>
      <c r="E215" s="165" t="str">
        <f>IF(ISBLANK('Beladung des Speichers'!A215),"",1/SUMIFS('Beladung des Speichers'!$C$17:$C$300,'Beladung des Speichers'!$A$17:$A$300,A215)*C215*SUMIF($A$17:$A$300,A215,'Beladung des Speichers'!$E$17:$E$300))</f>
        <v/>
      </c>
      <c r="F215" s="166" t="str">
        <f>IF(ISBLANK('Beladung des Speichers'!A215),"",IF(C215=0,"0,00",D215/C215*E215))</f>
        <v/>
      </c>
      <c r="G215" s="167" t="str">
        <f>IF(ISBLANK('Beladung des Speichers'!A215),"",SUMIFS('Beladung des Speichers'!$C$17:$C$300,'Beladung des Speichers'!$A$17:$A$300,A215))</f>
        <v/>
      </c>
      <c r="H215" s="124" t="str">
        <f>IF(ISBLANK('Beladung des Speichers'!A215),"",'Beladung des Speichers'!C215)</f>
        <v/>
      </c>
      <c r="I215" s="168" t="str">
        <f>IF(ISBLANK('Beladung des Speichers'!A215),"",SUMIFS('Beladung des Speichers'!$E$17:$E$1001,'Beladung des Speichers'!$A$17:$A$1001,'Ergebnis (detailliert)'!A215))</f>
        <v/>
      </c>
      <c r="J215" s="125" t="str">
        <f>IF(ISBLANK('Beladung des Speichers'!A215),"",'Beladung des Speichers'!E215)</f>
        <v/>
      </c>
      <c r="K215" s="168" t="str">
        <f>IF(ISBLANK('Beladung des Speichers'!A215),"",SUMIFS('Entladung des Speichers'!$C$17:$C$1001,'Entladung des Speichers'!$A$17:$A$1001,'Ergebnis (detailliert)'!A215))</f>
        <v/>
      </c>
      <c r="L215" s="169" t="str">
        <f t="shared" si="14"/>
        <v/>
      </c>
      <c r="M215" s="169" t="str">
        <f>IF(ISBLANK('Entladung des Speichers'!A215),"",'Entladung des Speichers'!C215)</f>
        <v/>
      </c>
      <c r="N215" s="168" t="str">
        <f>IF(ISBLANK('Beladung des Speichers'!A215),"",SUMIFS('Entladung des Speichers'!$E$17:$E$1001,'Entladung des Speichers'!$A$17:$A$1001,'Ergebnis (detailliert)'!$A$17:$A$300))</f>
        <v/>
      </c>
      <c r="O215" s="125" t="str">
        <f t="shared" si="15"/>
        <v/>
      </c>
      <c r="P215" s="20" t="str">
        <f>IFERROR(IF(A215="","",N215*'Ergebnis (detailliert)'!J215/'Ergebnis (detailliert)'!I215),0)</f>
        <v/>
      </c>
      <c r="Q215" s="106" t="str">
        <f t="shared" si="16"/>
        <v/>
      </c>
      <c r="R215" s="107" t="str">
        <f t="shared" si="17"/>
        <v/>
      </c>
      <c r="S215" s="108" t="str">
        <f>IF(A215="","",IF(LOOKUP(A215,Stammdaten!$A$17:$A$1001,Stammdaten!$G$17:$G$1001)="Nein",0,IF(ISBLANK('Beladung des Speichers'!A215),"",ROUND(MIN(J215,Q215)*-1,2))))</f>
        <v/>
      </c>
    </row>
    <row r="216" spans="1:19" x14ac:dyDescent="0.2">
      <c r="A216" s="109" t="str">
        <f>IF('Beladung des Speichers'!A216="","",'Beladung des Speichers'!A216)</f>
        <v/>
      </c>
      <c r="B216" s="109" t="str">
        <f>IF('Beladung des Speichers'!B216="","",'Beladung des Speichers'!B216)</f>
        <v/>
      </c>
      <c r="C216" s="163" t="str">
        <f>IF(ISBLANK('Beladung des Speichers'!A216),"",SUMIFS('Beladung des Speichers'!$C$17:$C$300,'Beladung des Speichers'!$A$17:$A$300,A216)-SUMIFS('Entladung des Speichers'!$C$17:$C$300,'Entladung des Speichers'!$A$17:$A$300,A216)+SUMIFS(Füllstände!$B$17:$B$299,Füllstände!$A$17:$A$299,A216)-SUMIFS(Füllstände!$C$17:$C$299,Füllstände!$A$17:$A$299,A216))</f>
        <v/>
      </c>
      <c r="D216" s="164" t="str">
        <f>IF(ISBLANK('Beladung des Speichers'!A216),"",C216*'Beladung des Speichers'!C216/SUMIFS('Beladung des Speichers'!$C$17:$C$300,'Beladung des Speichers'!$A$17:$A$300,A216))</f>
        <v/>
      </c>
      <c r="E216" s="165" t="str">
        <f>IF(ISBLANK('Beladung des Speichers'!A216),"",1/SUMIFS('Beladung des Speichers'!$C$17:$C$300,'Beladung des Speichers'!$A$17:$A$300,A216)*C216*SUMIF($A$17:$A$300,A216,'Beladung des Speichers'!$E$17:$E$300))</f>
        <v/>
      </c>
      <c r="F216" s="166" t="str">
        <f>IF(ISBLANK('Beladung des Speichers'!A216),"",IF(C216=0,"0,00",D216/C216*E216))</f>
        <v/>
      </c>
      <c r="G216" s="167" t="str">
        <f>IF(ISBLANK('Beladung des Speichers'!A216),"",SUMIFS('Beladung des Speichers'!$C$17:$C$300,'Beladung des Speichers'!$A$17:$A$300,A216))</f>
        <v/>
      </c>
      <c r="H216" s="124" t="str">
        <f>IF(ISBLANK('Beladung des Speichers'!A216),"",'Beladung des Speichers'!C216)</f>
        <v/>
      </c>
      <c r="I216" s="168" t="str">
        <f>IF(ISBLANK('Beladung des Speichers'!A216),"",SUMIFS('Beladung des Speichers'!$E$17:$E$1001,'Beladung des Speichers'!$A$17:$A$1001,'Ergebnis (detailliert)'!A216))</f>
        <v/>
      </c>
      <c r="J216" s="125" t="str">
        <f>IF(ISBLANK('Beladung des Speichers'!A216),"",'Beladung des Speichers'!E216)</f>
        <v/>
      </c>
      <c r="K216" s="168" t="str">
        <f>IF(ISBLANK('Beladung des Speichers'!A216),"",SUMIFS('Entladung des Speichers'!$C$17:$C$1001,'Entladung des Speichers'!$A$17:$A$1001,'Ergebnis (detailliert)'!A216))</f>
        <v/>
      </c>
      <c r="L216" s="169" t="str">
        <f t="shared" si="14"/>
        <v/>
      </c>
      <c r="M216" s="169" t="str">
        <f>IF(ISBLANK('Entladung des Speichers'!A216),"",'Entladung des Speichers'!C216)</f>
        <v/>
      </c>
      <c r="N216" s="168" t="str">
        <f>IF(ISBLANK('Beladung des Speichers'!A216),"",SUMIFS('Entladung des Speichers'!$E$17:$E$1001,'Entladung des Speichers'!$A$17:$A$1001,'Ergebnis (detailliert)'!$A$17:$A$300))</f>
        <v/>
      </c>
      <c r="O216" s="125" t="str">
        <f t="shared" si="15"/>
        <v/>
      </c>
      <c r="P216" s="20" t="str">
        <f>IFERROR(IF(A216="","",N216*'Ergebnis (detailliert)'!J216/'Ergebnis (detailliert)'!I216),0)</f>
        <v/>
      </c>
      <c r="Q216" s="106" t="str">
        <f t="shared" si="16"/>
        <v/>
      </c>
      <c r="R216" s="107" t="str">
        <f t="shared" si="17"/>
        <v/>
      </c>
      <c r="S216" s="108" t="str">
        <f>IF(A216="","",IF(LOOKUP(A216,Stammdaten!$A$17:$A$1001,Stammdaten!$G$17:$G$1001)="Nein",0,IF(ISBLANK('Beladung des Speichers'!A216),"",ROUND(MIN(J216,Q216)*-1,2))))</f>
        <v/>
      </c>
    </row>
    <row r="217" spans="1:19" x14ac:dyDescent="0.2">
      <c r="A217" s="109" t="str">
        <f>IF('Beladung des Speichers'!A217="","",'Beladung des Speichers'!A217)</f>
        <v/>
      </c>
      <c r="B217" s="109" t="str">
        <f>IF('Beladung des Speichers'!B217="","",'Beladung des Speichers'!B217)</f>
        <v/>
      </c>
      <c r="C217" s="163" t="str">
        <f>IF(ISBLANK('Beladung des Speichers'!A217),"",SUMIFS('Beladung des Speichers'!$C$17:$C$300,'Beladung des Speichers'!$A$17:$A$300,A217)-SUMIFS('Entladung des Speichers'!$C$17:$C$300,'Entladung des Speichers'!$A$17:$A$300,A217)+SUMIFS(Füllstände!$B$17:$B$299,Füllstände!$A$17:$A$299,A217)-SUMIFS(Füllstände!$C$17:$C$299,Füllstände!$A$17:$A$299,A217))</f>
        <v/>
      </c>
      <c r="D217" s="164" t="str">
        <f>IF(ISBLANK('Beladung des Speichers'!A217),"",C217*'Beladung des Speichers'!C217/SUMIFS('Beladung des Speichers'!$C$17:$C$300,'Beladung des Speichers'!$A$17:$A$300,A217))</f>
        <v/>
      </c>
      <c r="E217" s="165" t="str">
        <f>IF(ISBLANK('Beladung des Speichers'!A217),"",1/SUMIFS('Beladung des Speichers'!$C$17:$C$300,'Beladung des Speichers'!$A$17:$A$300,A217)*C217*SUMIF($A$17:$A$300,A217,'Beladung des Speichers'!$E$17:$E$300))</f>
        <v/>
      </c>
      <c r="F217" s="166" t="str">
        <f>IF(ISBLANK('Beladung des Speichers'!A217),"",IF(C217=0,"0,00",D217/C217*E217))</f>
        <v/>
      </c>
      <c r="G217" s="167" t="str">
        <f>IF(ISBLANK('Beladung des Speichers'!A217),"",SUMIFS('Beladung des Speichers'!$C$17:$C$300,'Beladung des Speichers'!$A$17:$A$300,A217))</f>
        <v/>
      </c>
      <c r="H217" s="124" t="str">
        <f>IF(ISBLANK('Beladung des Speichers'!A217),"",'Beladung des Speichers'!C217)</f>
        <v/>
      </c>
      <c r="I217" s="168" t="str">
        <f>IF(ISBLANK('Beladung des Speichers'!A217),"",SUMIFS('Beladung des Speichers'!$E$17:$E$1001,'Beladung des Speichers'!$A$17:$A$1001,'Ergebnis (detailliert)'!A217))</f>
        <v/>
      </c>
      <c r="J217" s="125" t="str">
        <f>IF(ISBLANK('Beladung des Speichers'!A217),"",'Beladung des Speichers'!E217)</f>
        <v/>
      </c>
      <c r="K217" s="168" t="str">
        <f>IF(ISBLANK('Beladung des Speichers'!A217),"",SUMIFS('Entladung des Speichers'!$C$17:$C$1001,'Entladung des Speichers'!$A$17:$A$1001,'Ergebnis (detailliert)'!A217))</f>
        <v/>
      </c>
      <c r="L217" s="169" t="str">
        <f t="shared" si="14"/>
        <v/>
      </c>
      <c r="M217" s="169" t="str">
        <f>IF(ISBLANK('Entladung des Speichers'!A217),"",'Entladung des Speichers'!C217)</f>
        <v/>
      </c>
      <c r="N217" s="168" t="str">
        <f>IF(ISBLANK('Beladung des Speichers'!A217),"",SUMIFS('Entladung des Speichers'!$E$17:$E$1001,'Entladung des Speichers'!$A$17:$A$1001,'Ergebnis (detailliert)'!$A$17:$A$300))</f>
        <v/>
      </c>
      <c r="O217" s="125" t="str">
        <f t="shared" si="15"/>
        <v/>
      </c>
      <c r="P217" s="20" t="str">
        <f>IFERROR(IF(A217="","",N217*'Ergebnis (detailliert)'!J217/'Ergebnis (detailliert)'!I217),0)</f>
        <v/>
      </c>
      <c r="Q217" s="106" t="str">
        <f t="shared" si="16"/>
        <v/>
      </c>
      <c r="R217" s="107" t="str">
        <f t="shared" si="17"/>
        <v/>
      </c>
      <c r="S217" s="108" t="str">
        <f>IF(A217="","",IF(LOOKUP(A217,Stammdaten!$A$17:$A$1001,Stammdaten!$G$17:$G$1001)="Nein",0,IF(ISBLANK('Beladung des Speichers'!A217),"",ROUND(MIN(J217,Q217)*-1,2))))</f>
        <v/>
      </c>
    </row>
    <row r="218" spans="1:19" x14ac:dyDescent="0.2">
      <c r="A218" s="109" t="str">
        <f>IF('Beladung des Speichers'!A218="","",'Beladung des Speichers'!A218)</f>
        <v/>
      </c>
      <c r="B218" s="109" t="str">
        <f>IF('Beladung des Speichers'!B218="","",'Beladung des Speichers'!B218)</f>
        <v/>
      </c>
      <c r="C218" s="163" t="str">
        <f>IF(ISBLANK('Beladung des Speichers'!A218),"",SUMIFS('Beladung des Speichers'!$C$17:$C$300,'Beladung des Speichers'!$A$17:$A$300,A218)-SUMIFS('Entladung des Speichers'!$C$17:$C$300,'Entladung des Speichers'!$A$17:$A$300,A218)+SUMIFS(Füllstände!$B$17:$B$299,Füllstände!$A$17:$A$299,A218)-SUMIFS(Füllstände!$C$17:$C$299,Füllstände!$A$17:$A$299,A218))</f>
        <v/>
      </c>
      <c r="D218" s="164" t="str">
        <f>IF(ISBLANK('Beladung des Speichers'!A218),"",C218*'Beladung des Speichers'!C218/SUMIFS('Beladung des Speichers'!$C$17:$C$300,'Beladung des Speichers'!$A$17:$A$300,A218))</f>
        <v/>
      </c>
      <c r="E218" s="165" t="str">
        <f>IF(ISBLANK('Beladung des Speichers'!A218),"",1/SUMIFS('Beladung des Speichers'!$C$17:$C$300,'Beladung des Speichers'!$A$17:$A$300,A218)*C218*SUMIF($A$17:$A$300,A218,'Beladung des Speichers'!$E$17:$E$300))</f>
        <v/>
      </c>
      <c r="F218" s="166" t="str">
        <f>IF(ISBLANK('Beladung des Speichers'!A218),"",IF(C218=0,"0,00",D218/C218*E218))</f>
        <v/>
      </c>
      <c r="G218" s="167" t="str">
        <f>IF(ISBLANK('Beladung des Speichers'!A218),"",SUMIFS('Beladung des Speichers'!$C$17:$C$300,'Beladung des Speichers'!$A$17:$A$300,A218))</f>
        <v/>
      </c>
      <c r="H218" s="124" t="str">
        <f>IF(ISBLANK('Beladung des Speichers'!A218),"",'Beladung des Speichers'!C218)</f>
        <v/>
      </c>
      <c r="I218" s="168" t="str">
        <f>IF(ISBLANK('Beladung des Speichers'!A218),"",SUMIFS('Beladung des Speichers'!$E$17:$E$1001,'Beladung des Speichers'!$A$17:$A$1001,'Ergebnis (detailliert)'!A218))</f>
        <v/>
      </c>
      <c r="J218" s="125" t="str">
        <f>IF(ISBLANK('Beladung des Speichers'!A218),"",'Beladung des Speichers'!E218)</f>
        <v/>
      </c>
      <c r="K218" s="168" t="str">
        <f>IF(ISBLANK('Beladung des Speichers'!A218),"",SUMIFS('Entladung des Speichers'!$C$17:$C$1001,'Entladung des Speichers'!$A$17:$A$1001,'Ergebnis (detailliert)'!A218))</f>
        <v/>
      </c>
      <c r="L218" s="169" t="str">
        <f t="shared" si="14"/>
        <v/>
      </c>
      <c r="M218" s="169" t="str">
        <f>IF(ISBLANK('Entladung des Speichers'!A218),"",'Entladung des Speichers'!C218)</f>
        <v/>
      </c>
      <c r="N218" s="168" t="str">
        <f>IF(ISBLANK('Beladung des Speichers'!A218),"",SUMIFS('Entladung des Speichers'!$E$17:$E$1001,'Entladung des Speichers'!$A$17:$A$1001,'Ergebnis (detailliert)'!$A$17:$A$300))</f>
        <v/>
      </c>
      <c r="O218" s="125" t="str">
        <f t="shared" si="15"/>
        <v/>
      </c>
      <c r="P218" s="20" t="str">
        <f>IFERROR(IF(A218="","",N218*'Ergebnis (detailliert)'!J218/'Ergebnis (detailliert)'!I218),0)</f>
        <v/>
      </c>
      <c r="Q218" s="106" t="str">
        <f t="shared" si="16"/>
        <v/>
      </c>
      <c r="R218" s="107" t="str">
        <f t="shared" si="17"/>
        <v/>
      </c>
      <c r="S218" s="108" t="str">
        <f>IF(A218="","",IF(LOOKUP(A218,Stammdaten!$A$17:$A$1001,Stammdaten!$G$17:$G$1001)="Nein",0,IF(ISBLANK('Beladung des Speichers'!A218),"",ROUND(MIN(J218,Q218)*-1,2))))</f>
        <v/>
      </c>
    </row>
    <row r="219" spans="1:19" x14ac:dyDescent="0.2">
      <c r="A219" s="109" t="str">
        <f>IF('Beladung des Speichers'!A219="","",'Beladung des Speichers'!A219)</f>
        <v/>
      </c>
      <c r="B219" s="109" t="str">
        <f>IF('Beladung des Speichers'!B219="","",'Beladung des Speichers'!B219)</f>
        <v/>
      </c>
      <c r="C219" s="163" t="str">
        <f>IF(ISBLANK('Beladung des Speichers'!A219),"",SUMIFS('Beladung des Speichers'!$C$17:$C$300,'Beladung des Speichers'!$A$17:$A$300,A219)-SUMIFS('Entladung des Speichers'!$C$17:$C$300,'Entladung des Speichers'!$A$17:$A$300,A219)+SUMIFS(Füllstände!$B$17:$B$299,Füllstände!$A$17:$A$299,A219)-SUMIFS(Füllstände!$C$17:$C$299,Füllstände!$A$17:$A$299,A219))</f>
        <v/>
      </c>
      <c r="D219" s="164" t="str">
        <f>IF(ISBLANK('Beladung des Speichers'!A219),"",C219*'Beladung des Speichers'!C219/SUMIFS('Beladung des Speichers'!$C$17:$C$300,'Beladung des Speichers'!$A$17:$A$300,A219))</f>
        <v/>
      </c>
      <c r="E219" s="165" t="str">
        <f>IF(ISBLANK('Beladung des Speichers'!A219),"",1/SUMIFS('Beladung des Speichers'!$C$17:$C$300,'Beladung des Speichers'!$A$17:$A$300,A219)*C219*SUMIF($A$17:$A$300,A219,'Beladung des Speichers'!$E$17:$E$300))</f>
        <v/>
      </c>
      <c r="F219" s="166" t="str">
        <f>IF(ISBLANK('Beladung des Speichers'!A219),"",IF(C219=0,"0,00",D219/C219*E219))</f>
        <v/>
      </c>
      <c r="G219" s="167" t="str">
        <f>IF(ISBLANK('Beladung des Speichers'!A219),"",SUMIFS('Beladung des Speichers'!$C$17:$C$300,'Beladung des Speichers'!$A$17:$A$300,A219))</f>
        <v/>
      </c>
      <c r="H219" s="124" t="str">
        <f>IF(ISBLANK('Beladung des Speichers'!A219),"",'Beladung des Speichers'!C219)</f>
        <v/>
      </c>
      <c r="I219" s="168" t="str">
        <f>IF(ISBLANK('Beladung des Speichers'!A219),"",SUMIFS('Beladung des Speichers'!$E$17:$E$1001,'Beladung des Speichers'!$A$17:$A$1001,'Ergebnis (detailliert)'!A219))</f>
        <v/>
      </c>
      <c r="J219" s="125" t="str">
        <f>IF(ISBLANK('Beladung des Speichers'!A219),"",'Beladung des Speichers'!E219)</f>
        <v/>
      </c>
      <c r="K219" s="168" t="str">
        <f>IF(ISBLANK('Beladung des Speichers'!A219),"",SUMIFS('Entladung des Speichers'!$C$17:$C$1001,'Entladung des Speichers'!$A$17:$A$1001,'Ergebnis (detailliert)'!A219))</f>
        <v/>
      </c>
      <c r="L219" s="169" t="str">
        <f t="shared" si="14"/>
        <v/>
      </c>
      <c r="M219" s="169" t="str">
        <f>IF(ISBLANK('Entladung des Speichers'!A219),"",'Entladung des Speichers'!C219)</f>
        <v/>
      </c>
      <c r="N219" s="168" t="str">
        <f>IF(ISBLANK('Beladung des Speichers'!A219),"",SUMIFS('Entladung des Speichers'!$E$17:$E$1001,'Entladung des Speichers'!$A$17:$A$1001,'Ergebnis (detailliert)'!$A$17:$A$300))</f>
        <v/>
      </c>
      <c r="O219" s="125" t="str">
        <f t="shared" si="15"/>
        <v/>
      </c>
      <c r="P219" s="20" t="str">
        <f>IFERROR(IF(A219="","",N219*'Ergebnis (detailliert)'!J219/'Ergebnis (detailliert)'!I219),0)</f>
        <v/>
      </c>
      <c r="Q219" s="106" t="str">
        <f t="shared" si="16"/>
        <v/>
      </c>
      <c r="R219" s="107" t="str">
        <f t="shared" si="17"/>
        <v/>
      </c>
      <c r="S219" s="108" t="str">
        <f>IF(A219="","",IF(LOOKUP(A219,Stammdaten!$A$17:$A$1001,Stammdaten!$G$17:$G$1001)="Nein",0,IF(ISBLANK('Beladung des Speichers'!A219),"",ROUND(MIN(J219,Q219)*-1,2))))</f>
        <v/>
      </c>
    </row>
    <row r="220" spans="1:19" x14ac:dyDescent="0.2">
      <c r="A220" s="109" t="str">
        <f>IF('Beladung des Speichers'!A220="","",'Beladung des Speichers'!A220)</f>
        <v/>
      </c>
      <c r="B220" s="109" t="str">
        <f>IF('Beladung des Speichers'!B220="","",'Beladung des Speichers'!B220)</f>
        <v/>
      </c>
      <c r="C220" s="163" t="str">
        <f>IF(ISBLANK('Beladung des Speichers'!A220),"",SUMIFS('Beladung des Speichers'!$C$17:$C$300,'Beladung des Speichers'!$A$17:$A$300,A220)-SUMIFS('Entladung des Speichers'!$C$17:$C$300,'Entladung des Speichers'!$A$17:$A$300,A220)+SUMIFS(Füllstände!$B$17:$B$299,Füllstände!$A$17:$A$299,A220)-SUMIFS(Füllstände!$C$17:$C$299,Füllstände!$A$17:$A$299,A220))</f>
        <v/>
      </c>
      <c r="D220" s="164" t="str">
        <f>IF(ISBLANK('Beladung des Speichers'!A220),"",C220*'Beladung des Speichers'!C220/SUMIFS('Beladung des Speichers'!$C$17:$C$300,'Beladung des Speichers'!$A$17:$A$300,A220))</f>
        <v/>
      </c>
      <c r="E220" s="165" t="str">
        <f>IF(ISBLANK('Beladung des Speichers'!A220),"",1/SUMIFS('Beladung des Speichers'!$C$17:$C$300,'Beladung des Speichers'!$A$17:$A$300,A220)*C220*SUMIF($A$17:$A$300,A220,'Beladung des Speichers'!$E$17:$E$300))</f>
        <v/>
      </c>
      <c r="F220" s="166" t="str">
        <f>IF(ISBLANK('Beladung des Speichers'!A220),"",IF(C220=0,"0,00",D220/C220*E220))</f>
        <v/>
      </c>
      <c r="G220" s="167" t="str">
        <f>IF(ISBLANK('Beladung des Speichers'!A220),"",SUMIFS('Beladung des Speichers'!$C$17:$C$300,'Beladung des Speichers'!$A$17:$A$300,A220))</f>
        <v/>
      </c>
      <c r="H220" s="124" t="str">
        <f>IF(ISBLANK('Beladung des Speichers'!A220),"",'Beladung des Speichers'!C220)</f>
        <v/>
      </c>
      <c r="I220" s="168" t="str">
        <f>IF(ISBLANK('Beladung des Speichers'!A220),"",SUMIFS('Beladung des Speichers'!$E$17:$E$1001,'Beladung des Speichers'!$A$17:$A$1001,'Ergebnis (detailliert)'!A220))</f>
        <v/>
      </c>
      <c r="J220" s="125" t="str">
        <f>IF(ISBLANK('Beladung des Speichers'!A220),"",'Beladung des Speichers'!E220)</f>
        <v/>
      </c>
      <c r="K220" s="168" t="str">
        <f>IF(ISBLANK('Beladung des Speichers'!A220),"",SUMIFS('Entladung des Speichers'!$C$17:$C$1001,'Entladung des Speichers'!$A$17:$A$1001,'Ergebnis (detailliert)'!A220))</f>
        <v/>
      </c>
      <c r="L220" s="169" t="str">
        <f t="shared" si="14"/>
        <v/>
      </c>
      <c r="M220" s="169" t="str">
        <f>IF(ISBLANK('Entladung des Speichers'!A220),"",'Entladung des Speichers'!C220)</f>
        <v/>
      </c>
      <c r="N220" s="168" t="str">
        <f>IF(ISBLANK('Beladung des Speichers'!A220),"",SUMIFS('Entladung des Speichers'!$E$17:$E$1001,'Entladung des Speichers'!$A$17:$A$1001,'Ergebnis (detailliert)'!$A$17:$A$300))</f>
        <v/>
      </c>
      <c r="O220" s="125" t="str">
        <f t="shared" si="15"/>
        <v/>
      </c>
      <c r="P220" s="20" t="str">
        <f>IFERROR(IF(A220="","",N220*'Ergebnis (detailliert)'!J220/'Ergebnis (detailliert)'!I220),0)</f>
        <v/>
      </c>
      <c r="Q220" s="106" t="str">
        <f t="shared" si="16"/>
        <v/>
      </c>
      <c r="R220" s="107" t="str">
        <f t="shared" si="17"/>
        <v/>
      </c>
      <c r="S220" s="108" t="str">
        <f>IF(A220="","",IF(LOOKUP(A220,Stammdaten!$A$17:$A$1001,Stammdaten!$G$17:$G$1001)="Nein",0,IF(ISBLANK('Beladung des Speichers'!A220),"",ROUND(MIN(J220,Q220)*-1,2))))</f>
        <v/>
      </c>
    </row>
    <row r="221" spans="1:19" x14ac:dyDescent="0.2">
      <c r="A221" s="109" t="str">
        <f>IF('Beladung des Speichers'!A221="","",'Beladung des Speichers'!A221)</f>
        <v/>
      </c>
      <c r="B221" s="109" t="str">
        <f>IF('Beladung des Speichers'!B221="","",'Beladung des Speichers'!B221)</f>
        <v/>
      </c>
      <c r="C221" s="163" t="str">
        <f>IF(ISBLANK('Beladung des Speichers'!A221),"",SUMIFS('Beladung des Speichers'!$C$17:$C$300,'Beladung des Speichers'!$A$17:$A$300,A221)-SUMIFS('Entladung des Speichers'!$C$17:$C$300,'Entladung des Speichers'!$A$17:$A$300,A221)+SUMIFS(Füllstände!$B$17:$B$299,Füllstände!$A$17:$A$299,A221)-SUMIFS(Füllstände!$C$17:$C$299,Füllstände!$A$17:$A$299,A221))</f>
        <v/>
      </c>
      <c r="D221" s="164" t="str">
        <f>IF(ISBLANK('Beladung des Speichers'!A221),"",C221*'Beladung des Speichers'!C221/SUMIFS('Beladung des Speichers'!$C$17:$C$300,'Beladung des Speichers'!$A$17:$A$300,A221))</f>
        <v/>
      </c>
      <c r="E221" s="165" t="str">
        <f>IF(ISBLANK('Beladung des Speichers'!A221),"",1/SUMIFS('Beladung des Speichers'!$C$17:$C$300,'Beladung des Speichers'!$A$17:$A$300,A221)*C221*SUMIF($A$17:$A$300,A221,'Beladung des Speichers'!$E$17:$E$300))</f>
        <v/>
      </c>
      <c r="F221" s="166" t="str">
        <f>IF(ISBLANK('Beladung des Speichers'!A221),"",IF(C221=0,"0,00",D221/C221*E221))</f>
        <v/>
      </c>
      <c r="G221" s="167" t="str">
        <f>IF(ISBLANK('Beladung des Speichers'!A221),"",SUMIFS('Beladung des Speichers'!$C$17:$C$300,'Beladung des Speichers'!$A$17:$A$300,A221))</f>
        <v/>
      </c>
      <c r="H221" s="124" t="str">
        <f>IF(ISBLANK('Beladung des Speichers'!A221),"",'Beladung des Speichers'!C221)</f>
        <v/>
      </c>
      <c r="I221" s="168" t="str">
        <f>IF(ISBLANK('Beladung des Speichers'!A221),"",SUMIFS('Beladung des Speichers'!$E$17:$E$1001,'Beladung des Speichers'!$A$17:$A$1001,'Ergebnis (detailliert)'!A221))</f>
        <v/>
      </c>
      <c r="J221" s="125" t="str">
        <f>IF(ISBLANK('Beladung des Speichers'!A221),"",'Beladung des Speichers'!E221)</f>
        <v/>
      </c>
      <c r="K221" s="168" t="str">
        <f>IF(ISBLANK('Beladung des Speichers'!A221),"",SUMIFS('Entladung des Speichers'!$C$17:$C$1001,'Entladung des Speichers'!$A$17:$A$1001,'Ergebnis (detailliert)'!A221))</f>
        <v/>
      </c>
      <c r="L221" s="169" t="str">
        <f t="shared" si="14"/>
        <v/>
      </c>
      <c r="M221" s="169" t="str">
        <f>IF(ISBLANK('Entladung des Speichers'!A221),"",'Entladung des Speichers'!C221)</f>
        <v/>
      </c>
      <c r="N221" s="168" t="str">
        <f>IF(ISBLANK('Beladung des Speichers'!A221),"",SUMIFS('Entladung des Speichers'!$E$17:$E$1001,'Entladung des Speichers'!$A$17:$A$1001,'Ergebnis (detailliert)'!$A$17:$A$300))</f>
        <v/>
      </c>
      <c r="O221" s="125" t="str">
        <f t="shared" si="15"/>
        <v/>
      </c>
      <c r="P221" s="20" t="str">
        <f>IFERROR(IF(A221="","",N221*'Ergebnis (detailliert)'!J221/'Ergebnis (detailliert)'!I221),0)</f>
        <v/>
      </c>
      <c r="Q221" s="106" t="str">
        <f t="shared" si="16"/>
        <v/>
      </c>
      <c r="R221" s="107" t="str">
        <f t="shared" si="17"/>
        <v/>
      </c>
      <c r="S221" s="108" t="str">
        <f>IF(A221="","",IF(LOOKUP(A221,Stammdaten!$A$17:$A$1001,Stammdaten!$G$17:$G$1001)="Nein",0,IF(ISBLANK('Beladung des Speichers'!A221),"",ROUND(MIN(J221,Q221)*-1,2))))</f>
        <v/>
      </c>
    </row>
    <row r="222" spans="1:19" x14ac:dyDescent="0.2">
      <c r="A222" s="109" t="str">
        <f>IF('Beladung des Speichers'!A222="","",'Beladung des Speichers'!A222)</f>
        <v/>
      </c>
      <c r="B222" s="109" t="str">
        <f>IF('Beladung des Speichers'!B222="","",'Beladung des Speichers'!B222)</f>
        <v/>
      </c>
      <c r="C222" s="163" t="str">
        <f>IF(ISBLANK('Beladung des Speichers'!A222),"",SUMIFS('Beladung des Speichers'!$C$17:$C$300,'Beladung des Speichers'!$A$17:$A$300,A222)-SUMIFS('Entladung des Speichers'!$C$17:$C$300,'Entladung des Speichers'!$A$17:$A$300,A222)+SUMIFS(Füllstände!$B$17:$B$299,Füllstände!$A$17:$A$299,A222)-SUMIFS(Füllstände!$C$17:$C$299,Füllstände!$A$17:$A$299,A222))</f>
        <v/>
      </c>
      <c r="D222" s="164" t="str">
        <f>IF(ISBLANK('Beladung des Speichers'!A222),"",C222*'Beladung des Speichers'!C222/SUMIFS('Beladung des Speichers'!$C$17:$C$300,'Beladung des Speichers'!$A$17:$A$300,A222))</f>
        <v/>
      </c>
      <c r="E222" s="165" t="str">
        <f>IF(ISBLANK('Beladung des Speichers'!A222),"",1/SUMIFS('Beladung des Speichers'!$C$17:$C$300,'Beladung des Speichers'!$A$17:$A$300,A222)*C222*SUMIF($A$17:$A$300,A222,'Beladung des Speichers'!$E$17:$E$300))</f>
        <v/>
      </c>
      <c r="F222" s="166" t="str">
        <f>IF(ISBLANK('Beladung des Speichers'!A222),"",IF(C222=0,"0,00",D222/C222*E222))</f>
        <v/>
      </c>
      <c r="G222" s="167" t="str">
        <f>IF(ISBLANK('Beladung des Speichers'!A222),"",SUMIFS('Beladung des Speichers'!$C$17:$C$300,'Beladung des Speichers'!$A$17:$A$300,A222))</f>
        <v/>
      </c>
      <c r="H222" s="124" t="str">
        <f>IF(ISBLANK('Beladung des Speichers'!A222),"",'Beladung des Speichers'!C222)</f>
        <v/>
      </c>
      <c r="I222" s="168" t="str">
        <f>IF(ISBLANK('Beladung des Speichers'!A222),"",SUMIFS('Beladung des Speichers'!$E$17:$E$1001,'Beladung des Speichers'!$A$17:$A$1001,'Ergebnis (detailliert)'!A222))</f>
        <v/>
      </c>
      <c r="J222" s="125" t="str">
        <f>IF(ISBLANK('Beladung des Speichers'!A222),"",'Beladung des Speichers'!E222)</f>
        <v/>
      </c>
      <c r="K222" s="168" t="str">
        <f>IF(ISBLANK('Beladung des Speichers'!A222),"",SUMIFS('Entladung des Speichers'!$C$17:$C$1001,'Entladung des Speichers'!$A$17:$A$1001,'Ergebnis (detailliert)'!A222))</f>
        <v/>
      </c>
      <c r="L222" s="169" t="str">
        <f t="shared" si="14"/>
        <v/>
      </c>
      <c r="M222" s="169" t="str">
        <f>IF(ISBLANK('Entladung des Speichers'!A222),"",'Entladung des Speichers'!C222)</f>
        <v/>
      </c>
      <c r="N222" s="168" t="str">
        <f>IF(ISBLANK('Beladung des Speichers'!A222),"",SUMIFS('Entladung des Speichers'!$E$17:$E$1001,'Entladung des Speichers'!$A$17:$A$1001,'Ergebnis (detailliert)'!$A$17:$A$300))</f>
        <v/>
      </c>
      <c r="O222" s="125" t="str">
        <f t="shared" si="15"/>
        <v/>
      </c>
      <c r="P222" s="20" t="str">
        <f>IFERROR(IF(A222="","",N222*'Ergebnis (detailliert)'!J222/'Ergebnis (detailliert)'!I222),0)</f>
        <v/>
      </c>
      <c r="Q222" s="106" t="str">
        <f t="shared" si="16"/>
        <v/>
      </c>
      <c r="R222" s="107" t="str">
        <f t="shared" si="17"/>
        <v/>
      </c>
      <c r="S222" s="108" t="str">
        <f>IF(A222="","",IF(LOOKUP(A222,Stammdaten!$A$17:$A$1001,Stammdaten!$G$17:$G$1001)="Nein",0,IF(ISBLANK('Beladung des Speichers'!A222),"",ROUND(MIN(J222,Q222)*-1,2))))</f>
        <v/>
      </c>
    </row>
    <row r="223" spans="1:19" x14ac:dyDescent="0.2">
      <c r="A223" s="109" t="str">
        <f>IF('Beladung des Speichers'!A223="","",'Beladung des Speichers'!A223)</f>
        <v/>
      </c>
      <c r="B223" s="109" t="str">
        <f>IF('Beladung des Speichers'!B223="","",'Beladung des Speichers'!B223)</f>
        <v/>
      </c>
      <c r="C223" s="163" t="str">
        <f>IF(ISBLANK('Beladung des Speichers'!A223),"",SUMIFS('Beladung des Speichers'!$C$17:$C$300,'Beladung des Speichers'!$A$17:$A$300,A223)-SUMIFS('Entladung des Speichers'!$C$17:$C$300,'Entladung des Speichers'!$A$17:$A$300,A223)+SUMIFS(Füllstände!$B$17:$B$299,Füllstände!$A$17:$A$299,A223)-SUMIFS(Füllstände!$C$17:$C$299,Füllstände!$A$17:$A$299,A223))</f>
        <v/>
      </c>
      <c r="D223" s="164" t="str">
        <f>IF(ISBLANK('Beladung des Speichers'!A223),"",C223*'Beladung des Speichers'!C223/SUMIFS('Beladung des Speichers'!$C$17:$C$300,'Beladung des Speichers'!$A$17:$A$300,A223))</f>
        <v/>
      </c>
      <c r="E223" s="165" t="str">
        <f>IF(ISBLANK('Beladung des Speichers'!A223),"",1/SUMIFS('Beladung des Speichers'!$C$17:$C$300,'Beladung des Speichers'!$A$17:$A$300,A223)*C223*SUMIF($A$17:$A$300,A223,'Beladung des Speichers'!$E$17:$E$300))</f>
        <v/>
      </c>
      <c r="F223" s="166" t="str">
        <f>IF(ISBLANK('Beladung des Speichers'!A223),"",IF(C223=0,"0,00",D223/C223*E223))</f>
        <v/>
      </c>
      <c r="G223" s="167" t="str">
        <f>IF(ISBLANK('Beladung des Speichers'!A223),"",SUMIFS('Beladung des Speichers'!$C$17:$C$300,'Beladung des Speichers'!$A$17:$A$300,A223))</f>
        <v/>
      </c>
      <c r="H223" s="124" t="str">
        <f>IF(ISBLANK('Beladung des Speichers'!A223),"",'Beladung des Speichers'!C223)</f>
        <v/>
      </c>
      <c r="I223" s="168" t="str">
        <f>IF(ISBLANK('Beladung des Speichers'!A223),"",SUMIFS('Beladung des Speichers'!$E$17:$E$1001,'Beladung des Speichers'!$A$17:$A$1001,'Ergebnis (detailliert)'!A223))</f>
        <v/>
      </c>
      <c r="J223" s="125" t="str">
        <f>IF(ISBLANK('Beladung des Speichers'!A223),"",'Beladung des Speichers'!E223)</f>
        <v/>
      </c>
      <c r="K223" s="168" t="str">
        <f>IF(ISBLANK('Beladung des Speichers'!A223),"",SUMIFS('Entladung des Speichers'!$C$17:$C$1001,'Entladung des Speichers'!$A$17:$A$1001,'Ergebnis (detailliert)'!A223))</f>
        <v/>
      </c>
      <c r="L223" s="169" t="str">
        <f t="shared" si="14"/>
        <v/>
      </c>
      <c r="M223" s="169" t="str">
        <f>IF(ISBLANK('Entladung des Speichers'!A223),"",'Entladung des Speichers'!C223)</f>
        <v/>
      </c>
      <c r="N223" s="168" t="str">
        <f>IF(ISBLANK('Beladung des Speichers'!A223),"",SUMIFS('Entladung des Speichers'!$E$17:$E$1001,'Entladung des Speichers'!$A$17:$A$1001,'Ergebnis (detailliert)'!$A$17:$A$300))</f>
        <v/>
      </c>
      <c r="O223" s="125" t="str">
        <f t="shared" si="15"/>
        <v/>
      </c>
      <c r="P223" s="20" t="str">
        <f>IFERROR(IF(A223="","",N223*'Ergebnis (detailliert)'!J223/'Ergebnis (detailliert)'!I223),0)</f>
        <v/>
      </c>
      <c r="Q223" s="106" t="str">
        <f t="shared" si="16"/>
        <v/>
      </c>
      <c r="R223" s="107" t="str">
        <f t="shared" si="17"/>
        <v/>
      </c>
      <c r="S223" s="108" t="str">
        <f>IF(A223="","",IF(LOOKUP(A223,Stammdaten!$A$17:$A$1001,Stammdaten!$G$17:$G$1001)="Nein",0,IF(ISBLANK('Beladung des Speichers'!A223),"",ROUND(MIN(J223,Q223)*-1,2))))</f>
        <v/>
      </c>
    </row>
    <row r="224" spans="1:19" x14ac:dyDescent="0.2">
      <c r="A224" s="109" t="str">
        <f>IF('Beladung des Speichers'!A224="","",'Beladung des Speichers'!A224)</f>
        <v/>
      </c>
      <c r="B224" s="109" t="str">
        <f>IF('Beladung des Speichers'!B224="","",'Beladung des Speichers'!B224)</f>
        <v/>
      </c>
      <c r="C224" s="163" t="str">
        <f>IF(ISBLANK('Beladung des Speichers'!A224),"",SUMIFS('Beladung des Speichers'!$C$17:$C$300,'Beladung des Speichers'!$A$17:$A$300,A224)-SUMIFS('Entladung des Speichers'!$C$17:$C$300,'Entladung des Speichers'!$A$17:$A$300,A224)+SUMIFS(Füllstände!$B$17:$B$299,Füllstände!$A$17:$A$299,A224)-SUMIFS(Füllstände!$C$17:$C$299,Füllstände!$A$17:$A$299,A224))</f>
        <v/>
      </c>
      <c r="D224" s="164" t="str">
        <f>IF(ISBLANK('Beladung des Speichers'!A224),"",C224*'Beladung des Speichers'!C224/SUMIFS('Beladung des Speichers'!$C$17:$C$300,'Beladung des Speichers'!$A$17:$A$300,A224))</f>
        <v/>
      </c>
      <c r="E224" s="165" t="str">
        <f>IF(ISBLANK('Beladung des Speichers'!A224),"",1/SUMIFS('Beladung des Speichers'!$C$17:$C$300,'Beladung des Speichers'!$A$17:$A$300,A224)*C224*SUMIF($A$17:$A$300,A224,'Beladung des Speichers'!$E$17:$E$300))</f>
        <v/>
      </c>
      <c r="F224" s="166" t="str">
        <f>IF(ISBLANK('Beladung des Speichers'!A224),"",IF(C224=0,"0,00",D224/C224*E224))</f>
        <v/>
      </c>
      <c r="G224" s="167" t="str">
        <f>IF(ISBLANK('Beladung des Speichers'!A224),"",SUMIFS('Beladung des Speichers'!$C$17:$C$300,'Beladung des Speichers'!$A$17:$A$300,A224))</f>
        <v/>
      </c>
      <c r="H224" s="124" t="str">
        <f>IF(ISBLANK('Beladung des Speichers'!A224),"",'Beladung des Speichers'!C224)</f>
        <v/>
      </c>
      <c r="I224" s="168" t="str">
        <f>IF(ISBLANK('Beladung des Speichers'!A224),"",SUMIFS('Beladung des Speichers'!$E$17:$E$1001,'Beladung des Speichers'!$A$17:$A$1001,'Ergebnis (detailliert)'!A224))</f>
        <v/>
      </c>
      <c r="J224" s="125" t="str">
        <f>IF(ISBLANK('Beladung des Speichers'!A224),"",'Beladung des Speichers'!E224)</f>
        <v/>
      </c>
      <c r="K224" s="168" t="str">
        <f>IF(ISBLANK('Beladung des Speichers'!A224),"",SUMIFS('Entladung des Speichers'!$C$17:$C$1001,'Entladung des Speichers'!$A$17:$A$1001,'Ergebnis (detailliert)'!A224))</f>
        <v/>
      </c>
      <c r="L224" s="169" t="str">
        <f t="shared" si="14"/>
        <v/>
      </c>
      <c r="M224" s="169" t="str">
        <f>IF(ISBLANK('Entladung des Speichers'!A224),"",'Entladung des Speichers'!C224)</f>
        <v/>
      </c>
      <c r="N224" s="168" t="str">
        <f>IF(ISBLANK('Beladung des Speichers'!A224),"",SUMIFS('Entladung des Speichers'!$E$17:$E$1001,'Entladung des Speichers'!$A$17:$A$1001,'Ergebnis (detailliert)'!$A$17:$A$300))</f>
        <v/>
      </c>
      <c r="O224" s="125" t="str">
        <f t="shared" si="15"/>
        <v/>
      </c>
      <c r="P224" s="20" t="str">
        <f>IFERROR(IF(A224="","",N224*'Ergebnis (detailliert)'!J224/'Ergebnis (detailliert)'!I224),0)</f>
        <v/>
      </c>
      <c r="Q224" s="106" t="str">
        <f t="shared" si="16"/>
        <v/>
      </c>
      <c r="R224" s="107" t="str">
        <f t="shared" si="17"/>
        <v/>
      </c>
      <c r="S224" s="108" t="str">
        <f>IF(A224="","",IF(LOOKUP(A224,Stammdaten!$A$17:$A$1001,Stammdaten!$G$17:$G$1001)="Nein",0,IF(ISBLANK('Beladung des Speichers'!A224),"",ROUND(MIN(J224,Q224)*-1,2))))</f>
        <v/>
      </c>
    </row>
    <row r="225" spans="1:19" x14ac:dyDescent="0.2">
      <c r="A225" s="109" t="str">
        <f>IF('Beladung des Speichers'!A225="","",'Beladung des Speichers'!A225)</f>
        <v/>
      </c>
      <c r="B225" s="109" t="str">
        <f>IF('Beladung des Speichers'!B225="","",'Beladung des Speichers'!B225)</f>
        <v/>
      </c>
      <c r="C225" s="163" t="str">
        <f>IF(ISBLANK('Beladung des Speichers'!A225),"",SUMIFS('Beladung des Speichers'!$C$17:$C$300,'Beladung des Speichers'!$A$17:$A$300,A225)-SUMIFS('Entladung des Speichers'!$C$17:$C$300,'Entladung des Speichers'!$A$17:$A$300,A225)+SUMIFS(Füllstände!$B$17:$B$299,Füllstände!$A$17:$A$299,A225)-SUMIFS(Füllstände!$C$17:$C$299,Füllstände!$A$17:$A$299,A225))</f>
        <v/>
      </c>
      <c r="D225" s="164" t="str">
        <f>IF(ISBLANK('Beladung des Speichers'!A225),"",C225*'Beladung des Speichers'!C225/SUMIFS('Beladung des Speichers'!$C$17:$C$300,'Beladung des Speichers'!$A$17:$A$300,A225))</f>
        <v/>
      </c>
      <c r="E225" s="165" t="str">
        <f>IF(ISBLANK('Beladung des Speichers'!A225),"",1/SUMIFS('Beladung des Speichers'!$C$17:$C$300,'Beladung des Speichers'!$A$17:$A$300,A225)*C225*SUMIF($A$17:$A$300,A225,'Beladung des Speichers'!$E$17:$E$300))</f>
        <v/>
      </c>
      <c r="F225" s="166" t="str">
        <f>IF(ISBLANK('Beladung des Speichers'!A225),"",IF(C225=0,"0,00",D225/C225*E225))</f>
        <v/>
      </c>
      <c r="G225" s="167" t="str">
        <f>IF(ISBLANK('Beladung des Speichers'!A225),"",SUMIFS('Beladung des Speichers'!$C$17:$C$300,'Beladung des Speichers'!$A$17:$A$300,A225))</f>
        <v/>
      </c>
      <c r="H225" s="124" t="str">
        <f>IF(ISBLANK('Beladung des Speichers'!A225),"",'Beladung des Speichers'!C225)</f>
        <v/>
      </c>
      <c r="I225" s="168" t="str">
        <f>IF(ISBLANK('Beladung des Speichers'!A225),"",SUMIFS('Beladung des Speichers'!$E$17:$E$1001,'Beladung des Speichers'!$A$17:$A$1001,'Ergebnis (detailliert)'!A225))</f>
        <v/>
      </c>
      <c r="J225" s="125" t="str">
        <f>IF(ISBLANK('Beladung des Speichers'!A225),"",'Beladung des Speichers'!E225)</f>
        <v/>
      </c>
      <c r="K225" s="168" t="str">
        <f>IF(ISBLANK('Beladung des Speichers'!A225),"",SUMIFS('Entladung des Speichers'!$C$17:$C$1001,'Entladung des Speichers'!$A$17:$A$1001,'Ergebnis (detailliert)'!A225))</f>
        <v/>
      </c>
      <c r="L225" s="169" t="str">
        <f t="shared" si="14"/>
        <v/>
      </c>
      <c r="M225" s="169" t="str">
        <f>IF(ISBLANK('Entladung des Speichers'!A225),"",'Entladung des Speichers'!C225)</f>
        <v/>
      </c>
      <c r="N225" s="168" t="str">
        <f>IF(ISBLANK('Beladung des Speichers'!A225),"",SUMIFS('Entladung des Speichers'!$E$17:$E$1001,'Entladung des Speichers'!$A$17:$A$1001,'Ergebnis (detailliert)'!$A$17:$A$300))</f>
        <v/>
      </c>
      <c r="O225" s="125" t="str">
        <f t="shared" si="15"/>
        <v/>
      </c>
      <c r="P225" s="20" t="str">
        <f>IFERROR(IF(A225="","",N225*'Ergebnis (detailliert)'!J225/'Ergebnis (detailliert)'!I225),0)</f>
        <v/>
      </c>
      <c r="Q225" s="106" t="str">
        <f t="shared" si="16"/>
        <v/>
      </c>
      <c r="R225" s="107" t="str">
        <f t="shared" si="17"/>
        <v/>
      </c>
      <c r="S225" s="108" t="str">
        <f>IF(A225="","",IF(LOOKUP(A225,Stammdaten!$A$17:$A$1001,Stammdaten!$G$17:$G$1001)="Nein",0,IF(ISBLANK('Beladung des Speichers'!A225),"",ROUND(MIN(J225,Q225)*-1,2))))</f>
        <v/>
      </c>
    </row>
    <row r="226" spans="1:19" x14ac:dyDescent="0.2">
      <c r="A226" s="109" t="str">
        <f>IF('Beladung des Speichers'!A226="","",'Beladung des Speichers'!A226)</f>
        <v/>
      </c>
      <c r="B226" s="109" t="str">
        <f>IF('Beladung des Speichers'!B226="","",'Beladung des Speichers'!B226)</f>
        <v/>
      </c>
      <c r="C226" s="163" t="str">
        <f>IF(ISBLANK('Beladung des Speichers'!A226),"",SUMIFS('Beladung des Speichers'!$C$17:$C$300,'Beladung des Speichers'!$A$17:$A$300,A226)-SUMIFS('Entladung des Speichers'!$C$17:$C$300,'Entladung des Speichers'!$A$17:$A$300,A226)+SUMIFS(Füllstände!$B$17:$B$299,Füllstände!$A$17:$A$299,A226)-SUMIFS(Füllstände!$C$17:$C$299,Füllstände!$A$17:$A$299,A226))</f>
        <v/>
      </c>
      <c r="D226" s="164" t="str">
        <f>IF(ISBLANK('Beladung des Speichers'!A226),"",C226*'Beladung des Speichers'!C226/SUMIFS('Beladung des Speichers'!$C$17:$C$300,'Beladung des Speichers'!$A$17:$A$300,A226))</f>
        <v/>
      </c>
      <c r="E226" s="165" t="str">
        <f>IF(ISBLANK('Beladung des Speichers'!A226),"",1/SUMIFS('Beladung des Speichers'!$C$17:$C$300,'Beladung des Speichers'!$A$17:$A$300,A226)*C226*SUMIF($A$17:$A$300,A226,'Beladung des Speichers'!$E$17:$E$300))</f>
        <v/>
      </c>
      <c r="F226" s="166" t="str">
        <f>IF(ISBLANK('Beladung des Speichers'!A226),"",IF(C226=0,"0,00",D226/C226*E226))</f>
        <v/>
      </c>
      <c r="G226" s="167" t="str">
        <f>IF(ISBLANK('Beladung des Speichers'!A226),"",SUMIFS('Beladung des Speichers'!$C$17:$C$300,'Beladung des Speichers'!$A$17:$A$300,A226))</f>
        <v/>
      </c>
      <c r="H226" s="124" t="str">
        <f>IF(ISBLANK('Beladung des Speichers'!A226),"",'Beladung des Speichers'!C226)</f>
        <v/>
      </c>
      <c r="I226" s="168" t="str">
        <f>IF(ISBLANK('Beladung des Speichers'!A226),"",SUMIFS('Beladung des Speichers'!$E$17:$E$1001,'Beladung des Speichers'!$A$17:$A$1001,'Ergebnis (detailliert)'!A226))</f>
        <v/>
      </c>
      <c r="J226" s="125" t="str">
        <f>IF(ISBLANK('Beladung des Speichers'!A226),"",'Beladung des Speichers'!E226)</f>
        <v/>
      </c>
      <c r="K226" s="168" t="str">
        <f>IF(ISBLANK('Beladung des Speichers'!A226),"",SUMIFS('Entladung des Speichers'!$C$17:$C$1001,'Entladung des Speichers'!$A$17:$A$1001,'Ergebnis (detailliert)'!A226))</f>
        <v/>
      </c>
      <c r="L226" s="169" t="str">
        <f t="shared" si="14"/>
        <v/>
      </c>
      <c r="M226" s="169" t="str">
        <f>IF(ISBLANK('Entladung des Speichers'!A226),"",'Entladung des Speichers'!C226)</f>
        <v/>
      </c>
      <c r="N226" s="168" t="str">
        <f>IF(ISBLANK('Beladung des Speichers'!A226),"",SUMIFS('Entladung des Speichers'!$E$17:$E$1001,'Entladung des Speichers'!$A$17:$A$1001,'Ergebnis (detailliert)'!$A$17:$A$300))</f>
        <v/>
      </c>
      <c r="O226" s="125" t="str">
        <f t="shared" si="15"/>
        <v/>
      </c>
      <c r="P226" s="20" t="str">
        <f>IFERROR(IF(A226="","",N226*'Ergebnis (detailliert)'!J226/'Ergebnis (detailliert)'!I226),0)</f>
        <v/>
      </c>
      <c r="Q226" s="106" t="str">
        <f t="shared" si="16"/>
        <v/>
      </c>
      <c r="R226" s="107" t="str">
        <f t="shared" si="17"/>
        <v/>
      </c>
      <c r="S226" s="108" t="str">
        <f>IF(A226="","",IF(LOOKUP(A226,Stammdaten!$A$17:$A$1001,Stammdaten!$G$17:$G$1001)="Nein",0,IF(ISBLANK('Beladung des Speichers'!A226),"",ROUND(MIN(J226,Q226)*-1,2))))</f>
        <v/>
      </c>
    </row>
    <row r="227" spans="1:19" x14ac:dyDescent="0.2">
      <c r="A227" s="109" t="str">
        <f>IF('Beladung des Speichers'!A227="","",'Beladung des Speichers'!A227)</f>
        <v/>
      </c>
      <c r="B227" s="109" t="str">
        <f>IF('Beladung des Speichers'!B227="","",'Beladung des Speichers'!B227)</f>
        <v/>
      </c>
      <c r="C227" s="163" t="str">
        <f>IF(ISBLANK('Beladung des Speichers'!A227),"",SUMIFS('Beladung des Speichers'!$C$17:$C$300,'Beladung des Speichers'!$A$17:$A$300,A227)-SUMIFS('Entladung des Speichers'!$C$17:$C$300,'Entladung des Speichers'!$A$17:$A$300,A227)+SUMIFS(Füllstände!$B$17:$B$299,Füllstände!$A$17:$A$299,A227)-SUMIFS(Füllstände!$C$17:$C$299,Füllstände!$A$17:$A$299,A227))</f>
        <v/>
      </c>
      <c r="D227" s="164" t="str">
        <f>IF(ISBLANK('Beladung des Speichers'!A227),"",C227*'Beladung des Speichers'!C227/SUMIFS('Beladung des Speichers'!$C$17:$C$300,'Beladung des Speichers'!$A$17:$A$300,A227))</f>
        <v/>
      </c>
      <c r="E227" s="165" t="str">
        <f>IF(ISBLANK('Beladung des Speichers'!A227),"",1/SUMIFS('Beladung des Speichers'!$C$17:$C$300,'Beladung des Speichers'!$A$17:$A$300,A227)*C227*SUMIF($A$17:$A$300,A227,'Beladung des Speichers'!$E$17:$E$300))</f>
        <v/>
      </c>
      <c r="F227" s="166" t="str">
        <f>IF(ISBLANK('Beladung des Speichers'!A227),"",IF(C227=0,"0,00",D227/C227*E227))</f>
        <v/>
      </c>
      <c r="G227" s="167" t="str">
        <f>IF(ISBLANK('Beladung des Speichers'!A227),"",SUMIFS('Beladung des Speichers'!$C$17:$C$300,'Beladung des Speichers'!$A$17:$A$300,A227))</f>
        <v/>
      </c>
      <c r="H227" s="124" t="str">
        <f>IF(ISBLANK('Beladung des Speichers'!A227),"",'Beladung des Speichers'!C227)</f>
        <v/>
      </c>
      <c r="I227" s="168" t="str">
        <f>IF(ISBLANK('Beladung des Speichers'!A227),"",SUMIFS('Beladung des Speichers'!$E$17:$E$1001,'Beladung des Speichers'!$A$17:$A$1001,'Ergebnis (detailliert)'!A227))</f>
        <v/>
      </c>
      <c r="J227" s="125" t="str">
        <f>IF(ISBLANK('Beladung des Speichers'!A227),"",'Beladung des Speichers'!E227)</f>
        <v/>
      </c>
      <c r="K227" s="168" t="str">
        <f>IF(ISBLANK('Beladung des Speichers'!A227),"",SUMIFS('Entladung des Speichers'!$C$17:$C$1001,'Entladung des Speichers'!$A$17:$A$1001,'Ergebnis (detailliert)'!A227))</f>
        <v/>
      </c>
      <c r="L227" s="169" t="str">
        <f t="shared" si="14"/>
        <v/>
      </c>
      <c r="M227" s="169" t="str">
        <f>IF(ISBLANK('Entladung des Speichers'!A227),"",'Entladung des Speichers'!C227)</f>
        <v/>
      </c>
      <c r="N227" s="168" t="str">
        <f>IF(ISBLANK('Beladung des Speichers'!A227),"",SUMIFS('Entladung des Speichers'!$E$17:$E$1001,'Entladung des Speichers'!$A$17:$A$1001,'Ergebnis (detailliert)'!$A$17:$A$300))</f>
        <v/>
      </c>
      <c r="O227" s="125" t="str">
        <f t="shared" si="15"/>
        <v/>
      </c>
      <c r="P227" s="20" t="str">
        <f>IFERROR(IF(A227="","",N227*'Ergebnis (detailliert)'!J227/'Ergebnis (detailliert)'!I227),0)</f>
        <v/>
      </c>
      <c r="Q227" s="106" t="str">
        <f t="shared" si="16"/>
        <v/>
      </c>
      <c r="R227" s="107" t="str">
        <f t="shared" si="17"/>
        <v/>
      </c>
      <c r="S227" s="108" t="str">
        <f>IF(A227="","",IF(LOOKUP(A227,Stammdaten!$A$17:$A$1001,Stammdaten!$G$17:$G$1001)="Nein",0,IF(ISBLANK('Beladung des Speichers'!A227),"",ROUND(MIN(J227,Q227)*-1,2))))</f>
        <v/>
      </c>
    </row>
    <row r="228" spans="1:19" x14ac:dyDescent="0.2">
      <c r="A228" s="109" t="str">
        <f>IF('Beladung des Speichers'!A228="","",'Beladung des Speichers'!A228)</f>
        <v/>
      </c>
      <c r="B228" s="109" t="str">
        <f>IF('Beladung des Speichers'!B228="","",'Beladung des Speichers'!B228)</f>
        <v/>
      </c>
      <c r="C228" s="163" t="str">
        <f>IF(ISBLANK('Beladung des Speichers'!A228),"",SUMIFS('Beladung des Speichers'!$C$17:$C$300,'Beladung des Speichers'!$A$17:$A$300,A228)-SUMIFS('Entladung des Speichers'!$C$17:$C$300,'Entladung des Speichers'!$A$17:$A$300,A228)+SUMIFS(Füllstände!$B$17:$B$299,Füllstände!$A$17:$A$299,A228)-SUMIFS(Füllstände!$C$17:$C$299,Füllstände!$A$17:$A$299,A228))</f>
        <v/>
      </c>
      <c r="D228" s="164" t="str">
        <f>IF(ISBLANK('Beladung des Speichers'!A228),"",C228*'Beladung des Speichers'!C228/SUMIFS('Beladung des Speichers'!$C$17:$C$300,'Beladung des Speichers'!$A$17:$A$300,A228))</f>
        <v/>
      </c>
      <c r="E228" s="165" t="str">
        <f>IF(ISBLANK('Beladung des Speichers'!A228),"",1/SUMIFS('Beladung des Speichers'!$C$17:$C$300,'Beladung des Speichers'!$A$17:$A$300,A228)*C228*SUMIF($A$17:$A$300,A228,'Beladung des Speichers'!$E$17:$E$300))</f>
        <v/>
      </c>
      <c r="F228" s="166" t="str">
        <f>IF(ISBLANK('Beladung des Speichers'!A228),"",IF(C228=0,"0,00",D228/C228*E228))</f>
        <v/>
      </c>
      <c r="G228" s="167" t="str">
        <f>IF(ISBLANK('Beladung des Speichers'!A228),"",SUMIFS('Beladung des Speichers'!$C$17:$C$300,'Beladung des Speichers'!$A$17:$A$300,A228))</f>
        <v/>
      </c>
      <c r="H228" s="124" t="str">
        <f>IF(ISBLANK('Beladung des Speichers'!A228),"",'Beladung des Speichers'!C228)</f>
        <v/>
      </c>
      <c r="I228" s="168" t="str">
        <f>IF(ISBLANK('Beladung des Speichers'!A228),"",SUMIFS('Beladung des Speichers'!$E$17:$E$1001,'Beladung des Speichers'!$A$17:$A$1001,'Ergebnis (detailliert)'!A228))</f>
        <v/>
      </c>
      <c r="J228" s="125" t="str">
        <f>IF(ISBLANK('Beladung des Speichers'!A228),"",'Beladung des Speichers'!E228)</f>
        <v/>
      </c>
      <c r="K228" s="168" t="str">
        <f>IF(ISBLANK('Beladung des Speichers'!A228),"",SUMIFS('Entladung des Speichers'!$C$17:$C$1001,'Entladung des Speichers'!$A$17:$A$1001,'Ergebnis (detailliert)'!A228))</f>
        <v/>
      </c>
      <c r="L228" s="169" t="str">
        <f t="shared" si="14"/>
        <v/>
      </c>
      <c r="M228" s="169" t="str">
        <f>IF(ISBLANK('Entladung des Speichers'!A228),"",'Entladung des Speichers'!C228)</f>
        <v/>
      </c>
      <c r="N228" s="168" t="str">
        <f>IF(ISBLANK('Beladung des Speichers'!A228),"",SUMIFS('Entladung des Speichers'!$E$17:$E$1001,'Entladung des Speichers'!$A$17:$A$1001,'Ergebnis (detailliert)'!$A$17:$A$300))</f>
        <v/>
      </c>
      <c r="O228" s="125" t="str">
        <f t="shared" si="15"/>
        <v/>
      </c>
      <c r="P228" s="20" t="str">
        <f>IFERROR(IF(A228="","",N228*'Ergebnis (detailliert)'!J228/'Ergebnis (detailliert)'!I228),0)</f>
        <v/>
      </c>
      <c r="Q228" s="106" t="str">
        <f t="shared" si="16"/>
        <v/>
      </c>
      <c r="R228" s="107" t="str">
        <f t="shared" si="17"/>
        <v/>
      </c>
      <c r="S228" s="108" t="str">
        <f>IF(A228="","",IF(LOOKUP(A228,Stammdaten!$A$17:$A$1001,Stammdaten!$G$17:$G$1001)="Nein",0,IF(ISBLANK('Beladung des Speichers'!A228),"",ROUND(MIN(J228,Q228)*-1,2))))</f>
        <v/>
      </c>
    </row>
    <row r="229" spans="1:19" x14ac:dyDescent="0.2">
      <c r="A229" s="109" t="str">
        <f>IF('Beladung des Speichers'!A229="","",'Beladung des Speichers'!A229)</f>
        <v/>
      </c>
      <c r="B229" s="109" t="str">
        <f>IF('Beladung des Speichers'!B229="","",'Beladung des Speichers'!B229)</f>
        <v/>
      </c>
      <c r="C229" s="163" t="str">
        <f>IF(ISBLANK('Beladung des Speichers'!A229),"",SUMIFS('Beladung des Speichers'!$C$17:$C$300,'Beladung des Speichers'!$A$17:$A$300,A229)-SUMIFS('Entladung des Speichers'!$C$17:$C$300,'Entladung des Speichers'!$A$17:$A$300,A229)+SUMIFS(Füllstände!$B$17:$B$299,Füllstände!$A$17:$A$299,A229)-SUMIFS(Füllstände!$C$17:$C$299,Füllstände!$A$17:$A$299,A229))</f>
        <v/>
      </c>
      <c r="D229" s="164" t="str">
        <f>IF(ISBLANK('Beladung des Speichers'!A229),"",C229*'Beladung des Speichers'!C229/SUMIFS('Beladung des Speichers'!$C$17:$C$300,'Beladung des Speichers'!$A$17:$A$300,A229))</f>
        <v/>
      </c>
      <c r="E229" s="165" t="str">
        <f>IF(ISBLANK('Beladung des Speichers'!A229),"",1/SUMIFS('Beladung des Speichers'!$C$17:$C$300,'Beladung des Speichers'!$A$17:$A$300,A229)*C229*SUMIF($A$17:$A$300,A229,'Beladung des Speichers'!$E$17:$E$300))</f>
        <v/>
      </c>
      <c r="F229" s="166" t="str">
        <f>IF(ISBLANK('Beladung des Speichers'!A229),"",IF(C229=0,"0,00",D229/C229*E229))</f>
        <v/>
      </c>
      <c r="G229" s="167" t="str">
        <f>IF(ISBLANK('Beladung des Speichers'!A229),"",SUMIFS('Beladung des Speichers'!$C$17:$C$300,'Beladung des Speichers'!$A$17:$A$300,A229))</f>
        <v/>
      </c>
      <c r="H229" s="124" t="str">
        <f>IF(ISBLANK('Beladung des Speichers'!A229),"",'Beladung des Speichers'!C229)</f>
        <v/>
      </c>
      <c r="I229" s="168" t="str">
        <f>IF(ISBLANK('Beladung des Speichers'!A229),"",SUMIFS('Beladung des Speichers'!$E$17:$E$1001,'Beladung des Speichers'!$A$17:$A$1001,'Ergebnis (detailliert)'!A229))</f>
        <v/>
      </c>
      <c r="J229" s="125" t="str">
        <f>IF(ISBLANK('Beladung des Speichers'!A229),"",'Beladung des Speichers'!E229)</f>
        <v/>
      </c>
      <c r="K229" s="168" t="str">
        <f>IF(ISBLANK('Beladung des Speichers'!A229),"",SUMIFS('Entladung des Speichers'!$C$17:$C$1001,'Entladung des Speichers'!$A$17:$A$1001,'Ergebnis (detailliert)'!A229))</f>
        <v/>
      </c>
      <c r="L229" s="169" t="str">
        <f t="shared" si="14"/>
        <v/>
      </c>
      <c r="M229" s="169" t="str">
        <f>IF(ISBLANK('Entladung des Speichers'!A229),"",'Entladung des Speichers'!C229)</f>
        <v/>
      </c>
      <c r="N229" s="168" t="str">
        <f>IF(ISBLANK('Beladung des Speichers'!A229),"",SUMIFS('Entladung des Speichers'!$E$17:$E$1001,'Entladung des Speichers'!$A$17:$A$1001,'Ergebnis (detailliert)'!$A$17:$A$300))</f>
        <v/>
      </c>
      <c r="O229" s="125" t="str">
        <f t="shared" si="15"/>
        <v/>
      </c>
      <c r="P229" s="20" t="str">
        <f>IFERROR(IF(A229="","",N229*'Ergebnis (detailliert)'!J229/'Ergebnis (detailliert)'!I229),0)</f>
        <v/>
      </c>
      <c r="Q229" s="106" t="str">
        <f t="shared" si="16"/>
        <v/>
      </c>
      <c r="R229" s="107" t="str">
        <f t="shared" si="17"/>
        <v/>
      </c>
      <c r="S229" s="108" t="str">
        <f>IF(A229="","",IF(LOOKUP(A229,Stammdaten!$A$17:$A$1001,Stammdaten!$G$17:$G$1001)="Nein",0,IF(ISBLANK('Beladung des Speichers'!A229),"",ROUND(MIN(J229,Q229)*-1,2))))</f>
        <v/>
      </c>
    </row>
    <row r="230" spans="1:19" x14ac:dyDescent="0.2">
      <c r="A230" s="109" t="str">
        <f>IF('Beladung des Speichers'!A230="","",'Beladung des Speichers'!A230)</f>
        <v/>
      </c>
      <c r="B230" s="109" t="str">
        <f>IF('Beladung des Speichers'!B230="","",'Beladung des Speichers'!B230)</f>
        <v/>
      </c>
      <c r="C230" s="163" t="str">
        <f>IF(ISBLANK('Beladung des Speichers'!A230),"",SUMIFS('Beladung des Speichers'!$C$17:$C$300,'Beladung des Speichers'!$A$17:$A$300,A230)-SUMIFS('Entladung des Speichers'!$C$17:$C$300,'Entladung des Speichers'!$A$17:$A$300,A230)+SUMIFS(Füllstände!$B$17:$B$299,Füllstände!$A$17:$A$299,A230)-SUMIFS(Füllstände!$C$17:$C$299,Füllstände!$A$17:$A$299,A230))</f>
        <v/>
      </c>
      <c r="D230" s="164" t="str">
        <f>IF(ISBLANK('Beladung des Speichers'!A230),"",C230*'Beladung des Speichers'!C230/SUMIFS('Beladung des Speichers'!$C$17:$C$300,'Beladung des Speichers'!$A$17:$A$300,A230))</f>
        <v/>
      </c>
      <c r="E230" s="165" t="str">
        <f>IF(ISBLANK('Beladung des Speichers'!A230),"",1/SUMIFS('Beladung des Speichers'!$C$17:$C$300,'Beladung des Speichers'!$A$17:$A$300,A230)*C230*SUMIF($A$17:$A$300,A230,'Beladung des Speichers'!$E$17:$E$300))</f>
        <v/>
      </c>
      <c r="F230" s="166" t="str">
        <f>IF(ISBLANK('Beladung des Speichers'!A230),"",IF(C230=0,"0,00",D230/C230*E230))</f>
        <v/>
      </c>
      <c r="G230" s="167" t="str">
        <f>IF(ISBLANK('Beladung des Speichers'!A230),"",SUMIFS('Beladung des Speichers'!$C$17:$C$300,'Beladung des Speichers'!$A$17:$A$300,A230))</f>
        <v/>
      </c>
      <c r="H230" s="124" t="str">
        <f>IF(ISBLANK('Beladung des Speichers'!A230),"",'Beladung des Speichers'!C230)</f>
        <v/>
      </c>
      <c r="I230" s="168" t="str">
        <f>IF(ISBLANK('Beladung des Speichers'!A230),"",SUMIFS('Beladung des Speichers'!$E$17:$E$1001,'Beladung des Speichers'!$A$17:$A$1001,'Ergebnis (detailliert)'!A230))</f>
        <v/>
      </c>
      <c r="J230" s="125" t="str">
        <f>IF(ISBLANK('Beladung des Speichers'!A230),"",'Beladung des Speichers'!E230)</f>
        <v/>
      </c>
      <c r="K230" s="168" t="str">
        <f>IF(ISBLANK('Beladung des Speichers'!A230),"",SUMIFS('Entladung des Speichers'!$C$17:$C$1001,'Entladung des Speichers'!$A$17:$A$1001,'Ergebnis (detailliert)'!A230))</f>
        <v/>
      </c>
      <c r="L230" s="169" t="str">
        <f t="shared" si="14"/>
        <v/>
      </c>
      <c r="M230" s="169" t="str">
        <f>IF(ISBLANK('Entladung des Speichers'!A230),"",'Entladung des Speichers'!C230)</f>
        <v/>
      </c>
      <c r="N230" s="168" t="str">
        <f>IF(ISBLANK('Beladung des Speichers'!A230),"",SUMIFS('Entladung des Speichers'!$E$17:$E$1001,'Entladung des Speichers'!$A$17:$A$1001,'Ergebnis (detailliert)'!$A$17:$A$300))</f>
        <v/>
      </c>
      <c r="O230" s="125" t="str">
        <f t="shared" si="15"/>
        <v/>
      </c>
      <c r="P230" s="20" t="str">
        <f>IFERROR(IF(A230="","",N230*'Ergebnis (detailliert)'!J230/'Ergebnis (detailliert)'!I230),0)</f>
        <v/>
      </c>
      <c r="Q230" s="106" t="str">
        <f t="shared" si="16"/>
        <v/>
      </c>
      <c r="R230" s="107" t="str">
        <f t="shared" si="17"/>
        <v/>
      </c>
      <c r="S230" s="108" t="str">
        <f>IF(A230="","",IF(LOOKUP(A230,Stammdaten!$A$17:$A$1001,Stammdaten!$G$17:$G$1001)="Nein",0,IF(ISBLANK('Beladung des Speichers'!A230),"",ROUND(MIN(J230,Q230)*-1,2))))</f>
        <v/>
      </c>
    </row>
    <row r="231" spans="1:19" x14ac:dyDescent="0.2">
      <c r="A231" s="109" t="str">
        <f>IF('Beladung des Speichers'!A231="","",'Beladung des Speichers'!A231)</f>
        <v/>
      </c>
      <c r="B231" s="109" t="str">
        <f>IF('Beladung des Speichers'!B231="","",'Beladung des Speichers'!B231)</f>
        <v/>
      </c>
      <c r="C231" s="163" t="str">
        <f>IF(ISBLANK('Beladung des Speichers'!A231),"",SUMIFS('Beladung des Speichers'!$C$17:$C$300,'Beladung des Speichers'!$A$17:$A$300,A231)-SUMIFS('Entladung des Speichers'!$C$17:$C$300,'Entladung des Speichers'!$A$17:$A$300,A231)+SUMIFS(Füllstände!$B$17:$B$299,Füllstände!$A$17:$A$299,A231)-SUMIFS(Füllstände!$C$17:$C$299,Füllstände!$A$17:$A$299,A231))</f>
        <v/>
      </c>
      <c r="D231" s="164" t="str">
        <f>IF(ISBLANK('Beladung des Speichers'!A231),"",C231*'Beladung des Speichers'!C231/SUMIFS('Beladung des Speichers'!$C$17:$C$300,'Beladung des Speichers'!$A$17:$A$300,A231))</f>
        <v/>
      </c>
      <c r="E231" s="165" t="str">
        <f>IF(ISBLANK('Beladung des Speichers'!A231),"",1/SUMIFS('Beladung des Speichers'!$C$17:$C$300,'Beladung des Speichers'!$A$17:$A$300,A231)*C231*SUMIF($A$17:$A$300,A231,'Beladung des Speichers'!$E$17:$E$300))</f>
        <v/>
      </c>
      <c r="F231" s="166" t="str">
        <f>IF(ISBLANK('Beladung des Speichers'!A231),"",IF(C231=0,"0,00",D231/C231*E231))</f>
        <v/>
      </c>
      <c r="G231" s="167" t="str">
        <f>IF(ISBLANK('Beladung des Speichers'!A231),"",SUMIFS('Beladung des Speichers'!$C$17:$C$300,'Beladung des Speichers'!$A$17:$A$300,A231))</f>
        <v/>
      </c>
      <c r="H231" s="124" t="str">
        <f>IF(ISBLANK('Beladung des Speichers'!A231),"",'Beladung des Speichers'!C231)</f>
        <v/>
      </c>
      <c r="I231" s="168" t="str">
        <f>IF(ISBLANK('Beladung des Speichers'!A231),"",SUMIFS('Beladung des Speichers'!$E$17:$E$1001,'Beladung des Speichers'!$A$17:$A$1001,'Ergebnis (detailliert)'!A231))</f>
        <v/>
      </c>
      <c r="J231" s="125" t="str">
        <f>IF(ISBLANK('Beladung des Speichers'!A231),"",'Beladung des Speichers'!E231)</f>
        <v/>
      </c>
      <c r="K231" s="168" t="str">
        <f>IF(ISBLANK('Beladung des Speichers'!A231),"",SUMIFS('Entladung des Speichers'!$C$17:$C$1001,'Entladung des Speichers'!$A$17:$A$1001,'Ergebnis (detailliert)'!A231))</f>
        <v/>
      </c>
      <c r="L231" s="169" t="str">
        <f t="shared" si="14"/>
        <v/>
      </c>
      <c r="M231" s="169" t="str">
        <f>IF(ISBLANK('Entladung des Speichers'!A231),"",'Entladung des Speichers'!C231)</f>
        <v/>
      </c>
      <c r="N231" s="168" t="str">
        <f>IF(ISBLANK('Beladung des Speichers'!A231),"",SUMIFS('Entladung des Speichers'!$E$17:$E$1001,'Entladung des Speichers'!$A$17:$A$1001,'Ergebnis (detailliert)'!$A$17:$A$300))</f>
        <v/>
      </c>
      <c r="O231" s="125" t="str">
        <f t="shared" si="15"/>
        <v/>
      </c>
      <c r="P231" s="20" t="str">
        <f>IFERROR(IF(A231="","",N231*'Ergebnis (detailliert)'!J231/'Ergebnis (detailliert)'!I231),0)</f>
        <v/>
      </c>
      <c r="Q231" s="106" t="str">
        <f t="shared" si="16"/>
        <v/>
      </c>
      <c r="R231" s="107" t="str">
        <f t="shared" si="17"/>
        <v/>
      </c>
      <c r="S231" s="108" t="str">
        <f>IF(A231="","",IF(LOOKUP(A231,Stammdaten!$A$17:$A$1001,Stammdaten!$G$17:$G$1001)="Nein",0,IF(ISBLANK('Beladung des Speichers'!A231),"",ROUND(MIN(J231,Q231)*-1,2))))</f>
        <v/>
      </c>
    </row>
    <row r="232" spans="1:19" x14ac:dyDescent="0.2">
      <c r="A232" s="109" t="str">
        <f>IF('Beladung des Speichers'!A232="","",'Beladung des Speichers'!A232)</f>
        <v/>
      </c>
      <c r="B232" s="109" t="str">
        <f>IF('Beladung des Speichers'!B232="","",'Beladung des Speichers'!B232)</f>
        <v/>
      </c>
      <c r="C232" s="163" t="str">
        <f>IF(ISBLANK('Beladung des Speichers'!A232),"",SUMIFS('Beladung des Speichers'!$C$17:$C$300,'Beladung des Speichers'!$A$17:$A$300,A232)-SUMIFS('Entladung des Speichers'!$C$17:$C$300,'Entladung des Speichers'!$A$17:$A$300,A232)+SUMIFS(Füllstände!$B$17:$B$299,Füllstände!$A$17:$A$299,A232)-SUMIFS(Füllstände!$C$17:$C$299,Füllstände!$A$17:$A$299,A232))</f>
        <v/>
      </c>
      <c r="D232" s="164" t="str">
        <f>IF(ISBLANK('Beladung des Speichers'!A232),"",C232*'Beladung des Speichers'!C232/SUMIFS('Beladung des Speichers'!$C$17:$C$300,'Beladung des Speichers'!$A$17:$A$300,A232))</f>
        <v/>
      </c>
      <c r="E232" s="165" t="str">
        <f>IF(ISBLANK('Beladung des Speichers'!A232),"",1/SUMIFS('Beladung des Speichers'!$C$17:$C$300,'Beladung des Speichers'!$A$17:$A$300,A232)*C232*SUMIF($A$17:$A$300,A232,'Beladung des Speichers'!$E$17:$E$300))</f>
        <v/>
      </c>
      <c r="F232" s="166" t="str">
        <f>IF(ISBLANK('Beladung des Speichers'!A232),"",IF(C232=0,"0,00",D232/C232*E232))</f>
        <v/>
      </c>
      <c r="G232" s="167" t="str">
        <f>IF(ISBLANK('Beladung des Speichers'!A232),"",SUMIFS('Beladung des Speichers'!$C$17:$C$300,'Beladung des Speichers'!$A$17:$A$300,A232))</f>
        <v/>
      </c>
      <c r="H232" s="124" t="str">
        <f>IF(ISBLANK('Beladung des Speichers'!A232),"",'Beladung des Speichers'!C232)</f>
        <v/>
      </c>
      <c r="I232" s="168" t="str">
        <f>IF(ISBLANK('Beladung des Speichers'!A232),"",SUMIFS('Beladung des Speichers'!$E$17:$E$1001,'Beladung des Speichers'!$A$17:$A$1001,'Ergebnis (detailliert)'!A232))</f>
        <v/>
      </c>
      <c r="J232" s="125" t="str">
        <f>IF(ISBLANK('Beladung des Speichers'!A232),"",'Beladung des Speichers'!E232)</f>
        <v/>
      </c>
      <c r="K232" s="168" t="str">
        <f>IF(ISBLANK('Beladung des Speichers'!A232),"",SUMIFS('Entladung des Speichers'!$C$17:$C$1001,'Entladung des Speichers'!$A$17:$A$1001,'Ergebnis (detailliert)'!A232))</f>
        <v/>
      </c>
      <c r="L232" s="169" t="str">
        <f t="shared" si="14"/>
        <v/>
      </c>
      <c r="M232" s="169" t="str">
        <f>IF(ISBLANK('Entladung des Speichers'!A232),"",'Entladung des Speichers'!C232)</f>
        <v/>
      </c>
      <c r="N232" s="168" t="str">
        <f>IF(ISBLANK('Beladung des Speichers'!A232),"",SUMIFS('Entladung des Speichers'!$E$17:$E$1001,'Entladung des Speichers'!$A$17:$A$1001,'Ergebnis (detailliert)'!$A$17:$A$300))</f>
        <v/>
      </c>
      <c r="O232" s="125" t="str">
        <f t="shared" si="15"/>
        <v/>
      </c>
      <c r="P232" s="20" t="str">
        <f>IFERROR(IF(A232="","",N232*'Ergebnis (detailliert)'!J232/'Ergebnis (detailliert)'!I232),0)</f>
        <v/>
      </c>
      <c r="Q232" s="106" t="str">
        <f t="shared" si="16"/>
        <v/>
      </c>
      <c r="R232" s="107" t="str">
        <f t="shared" si="17"/>
        <v/>
      </c>
      <c r="S232" s="108" t="str">
        <f>IF(A232="","",IF(LOOKUP(A232,Stammdaten!$A$17:$A$1001,Stammdaten!$G$17:$G$1001)="Nein",0,IF(ISBLANK('Beladung des Speichers'!A232),"",ROUND(MIN(J232,Q232)*-1,2))))</f>
        <v/>
      </c>
    </row>
    <row r="233" spans="1:19" x14ac:dyDescent="0.2">
      <c r="A233" s="109" t="str">
        <f>IF('Beladung des Speichers'!A233="","",'Beladung des Speichers'!A233)</f>
        <v/>
      </c>
      <c r="B233" s="109" t="str">
        <f>IF('Beladung des Speichers'!B233="","",'Beladung des Speichers'!B233)</f>
        <v/>
      </c>
      <c r="C233" s="163" t="str">
        <f>IF(ISBLANK('Beladung des Speichers'!A233),"",SUMIFS('Beladung des Speichers'!$C$17:$C$300,'Beladung des Speichers'!$A$17:$A$300,A233)-SUMIFS('Entladung des Speichers'!$C$17:$C$300,'Entladung des Speichers'!$A$17:$A$300,A233)+SUMIFS(Füllstände!$B$17:$B$299,Füllstände!$A$17:$A$299,A233)-SUMIFS(Füllstände!$C$17:$C$299,Füllstände!$A$17:$A$299,A233))</f>
        <v/>
      </c>
      <c r="D233" s="164" t="str">
        <f>IF(ISBLANK('Beladung des Speichers'!A233),"",C233*'Beladung des Speichers'!C233/SUMIFS('Beladung des Speichers'!$C$17:$C$300,'Beladung des Speichers'!$A$17:$A$300,A233))</f>
        <v/>
      </c>
      <c r="E233" s="165" t="str">
        <f>IF(ISBLANK('Beladung des Speichers'!A233),"",1/SUMIFS('Beladung des Speichers'!$C$17:$C$300,'Beladung des Speichers'!$A$17:$A$300,A233)*C233*SUMIF($A$17:$A$300,A233,'Beladung des Speichers'!$E$17:$E$300))</f>
        <v/>
      </c>
      <c r="F233" s="166" t="str">
        <f>IF(ISBLANK('Beladung des Speichers'!A233),"",IF(C233=0,"0,00",D233/C233*E233))</f>
        <v/>
      </c>
      <c r="G233" s="167" t="str">
        <f>IF(ISBLANK('Beladung des Speichers'!A233),"",SUMIFS('Beladung des Speichers'!$C$17:$C$300,'Beladung des Speichers'!$A$17:$A$300,A233))</f>
        <v/>
      </c>
      <c r="H233" s="124" t="str">
        <f>IF(ISBLANK('Beladung des Speichers'!A233),"",'Beladung des Speichers'!C233)</f>
        <v/>
      </c>
      <c r="I233" s="168" t="str">
        <f>IF(ISBLANK('Beladung des Speichers'!A233),"",SUMIFS('Beladung des Speichers'!$E$17:$E$1001,'Beladung des Speichers'!$A$17:$A$1001,'Ergebnis (detailliert)'!A233))</f>
        <v/>
      </c>
      <c r="J233" s="125" t="str">
        <f>IF(ISBLANK('Beladung des Speichers'!A233),"",'Beladung des Speichers'!E233)</f>
        <v/>
      </c>
      <c r="K233" s="168" t="str">
        <f>IF(ISBLANK('Beladung des Speichers'!A233),"",SUMIFS('Entladung des Speichers'!$C$17:$C$1001,'Entladung des Speichers'!$A$17:$A$1001,'Ergebnis (detailliert)'!A233))</f>
        <v/>
      </c>
      <c r="L233" s="169" t="str">
        <f t="shared" si="14"/>
        <v/>
      </c>
      <c r="M233" s="169" t="str">
        <f>IF(ISBLANK('Entladung des Speichers'!A233),"",'Entladung des Speichers'!C233)</f>
        <v/>
      </c>
      <c r="N233" s="168" t="str">
        <f>IF(ISBLANK('Beladung des Speichers'!A233),"",SUMIFS('Entladung des Speichers'!$E$17:$E$1001,'Entladung des Speichers'!$A$17:$A$1001,'Ergebnis (detailliert)'!$A$17:$A$300))</f>
        <v/>
      </c>
      <c r="O233" s="125" t="str">
        <f t="shared" si="15"/>
        <v/>
      </c>
      <c r="P233" s="20" t="str">
        <f>IFERROR(IF(A233="","",N233*'Ergebnis (detailliert)'!J233/'Ergebnis (detailliert)'!I233),0)</f>
        <v/>
      </c>
      <c r="Q233" s="106" t="str">
        <f t="shared" si="16"/>
        <v/>
      </c>
      <c r="R233" s="107" t="str">
        <f t="shared" si="17"/>
        <v/>
      </c>
      <c r="S233" s="108" t="str">
        <f>IF(A233="","",IF(LOOKUP(A233,Stammdaten!$A$17:$A$1001,Stammdaten!$G$17:$G$1001)="Nein",0,IF(ISBLANK('Beladung des Speichers'!A233),"",ROUND(MIN(J233,Q233)*-1,2))))</f>
        <v/>
      </c>
    </row>
    <row r="234" spans="1:19" x14ac:dyDescent="0.2">
      <c r="A234" s="109" t="str">
        <f>IF('Beladung des Speichers'!A234="","",'Beladung des Speichers'!A234)</f>
        <v/>
      </c>
      <c r="B234" s="109" t="str">
        <f>IF('Beladung des Speichers'!B234="","",'Beladung des Speichers'!B234)</f>
        <v/>
      </c>
      <c r="C234" s="163" t="str">
        <f>IF(ISBLANK('Beladung des Speichers'!A234),"",SUMIFS('Beladung des Speichers'!$C$17:$C$300,'Beladung des Speichers'!$A$17:$A$300,A234)-SUMIFS('Entladung des Speichers'!$C$17:$C$300,'Entladung des Speichers'!$A$17:$A$300,A234)+SUMIFS(Füllstände!$B$17:$B$299,Füllstände!$A$17:$A$299,A234)-SUMIFS(Füllstände!$C$17:$C$299,Füllstände!$A$17:$A$299,A234))</f>
        <v/>
      </c>
      <c r="D234" s="164" t="str">
        <f>IF(ISBLANK('Beladung des Speichers'!A234),"",C234*'Beladung des Speichers'!C234/SUMIFS('Beladung des Speichers'!$C$17:$C$300,'Beladung des Speichers'!$A$17:$A$300,A234))</f>
        <v/>
      </c>
      <c r="E234" s="165" t="str">
        <f>IF(ISBLANK('Beladung des Speichers'!A234),"",1/SUMIFS('Beladung des Speichers'!$C$17:$C$300,'Beladung des Speichers'!$A$17:$A$300,A234)*C234*SUMIF($A$17:$A$300,A234,'Beladung des Speichers'!$E$17:$E$300))</f>
        <v/>
      </c>
      <c r="F234" s="166" t="str">
        <f>IF(ISBLANK('Beladung des Speichers'!A234),"",IF(C234=0,"0,00",D234/C234*E234))</f>
        <v/>
      </c>
      <c r="G234" s="167" t="str">
        <f>IF(ISBLANK('Beladung des Speichers'!A234),"",SUMIFS('Beladung des Speichers'!$C$17:$C$300,'Beladung des Speichers'!$A$17:$A$300,A234))</f>
        <v/>
      </c>
      <c r="H234" s="124" t="str">
        <f>IF(ISBLANK('Beladung des Speichers'!A234),"",'Beladung des Speichers'!C234)</f>
        <v/>
      </c>
      <c r="I234" s="168" t="str">
        <f>IF(ISBLANK('Beladung des Speichers'!A234),"",SUMIFS('Beladung des Speichers'!$E$17:$E$1001,'Beladung des Speichers'!$A$17:$A$1001,'Ergebnis (detailliert)'!A234))</f>
        <v/>
      </c>
      <c r="J234" s="125" t="str">
        <f>IF(ISBLANK('Beladung des Speichers'!A234),"",'Beladung des Speichers'!E234)</f>
        <v/>
      </c>
      <c r="K234" s="168" t="str">
        <f>IF(ISBLANK('Beladung des Speichers'!A234),"",SUMIFS('Entladung des Speichers'!$C$17:$C$1001,'Entladung des Speichers'!$A$17:$A$1001,'Ergebnis (detailliert)'!A234))</f>
        <v/>
      </c>
      <c r="L234" s="169" t="str">
        <f t="shared" si="14"/>
        <v/>
      </c>
      <c r="M234" s="169" t="str">
        <f>IF(ISBLANK('Entladung des Speichers'!A234),"",'Entladung des Speichers'!C234)</f>
        <v/>
      </c>
      <c r="N234" s="168" t="str">
        <f>IF(ISBLANK('Beladung des Speichers'!A234),"",SUMIFS('Entladung des Speichers'!$E$17:$E$1001,'Entladung des Speichers'!$A$17:$A$1001,'Ergebnis (detailliert)'!$A$17:$A$300))</f>
        <v/>
      </c>
      <c r="O234" s="125" t="str">
        <f t="shared" si="15"/>
        <v/>
      </c>
      <c r="P234" s="20" t="str">
        <f>IFERROR(IF(A234="","",N234*'Ergebnis (detailliert)'!J234/'Ergebnis (detailliert)'!I234),0)</f>
        <v/>
      </c>
      <c r="Q234" s="106" t="str">
        <f t="shared" si="16"/>
        <v/>
      </c>
      <c r="R234" s="107" t="str">
        <f t="shared" si="17"/>
        <v/>
      </c>
      <c r="S234" s="108" t="str">
        <f>IF(A234="","",IF(LOOKUP(A234,Stammdaten!$A$17:$A$1001,Stammdaten!$G$17:$G$1001)="Nein",0,IF(ISBLANK('Beladung des Speichers'!A234),"",ROUND(MIN(J234,Q234)*-1,2))))</f>
        <v/>
      </c>
    </row>
    <row r="235" spans="1:19" x14ac:dyDescent="0.2">
      <c r="A235" s="109" t="str">
        <f>IF('Beladung des Speichers'!A235="","",'Beladung des Speichers'!A235)</f>
        <v/>
      </c>
      <c r="B235" s="109" t="str">
        <f>IF('Beladung des Speichers'!B235="","",'Beladung des Speichers'!B235)</f>
        <v/>
      </c>
      <c r="C235" s="163" t="str">
        <f>IF(ISBLANK('Beladung des Speichers'!A235),"",SUMIFS('Beladung des Speichers'!$C$17:$C$300,'Beladung des Speichers'!$A$17:$A$300,A235)-SUMIFS('Entladung des Speichers'!$C$17:$C$300,'Entladung des Speichers'!$A$17:$A$300,A235)+SUMIFS(Füllstände!$B$17:$B$299,Füllstände!$A$17:$A$299,A235)-SUMIFS(Füllstände!$C$17:$C$299,Füllstände!$A$17:$A$299,A235))</f>
        <v/>
      </c>
      <c r="D235" s="164" t="str">
        <f>IF(ISBLANK('Beladung des Speichers'!A235),"",C235*'Beladung des Speichers'!C235/SUMIFS('Beladung des Speichers'!$C$17:$C$300,'Beladung des Speichers'!$A$17:$A$300,A235))</f>
        <v/>
      </c>
      <c r="E235" s="165" t="str">
        <f>IF(ISBLANK('Beladung des Speichers'!A235),"",1/SUMIFS('Beladung des Speichers'!$C$17:$C$300,'Beladung des Speichers'!$A$17:$A$300,A235)*C235*SUMIF($A$17:$A$300,A235,'Beladung des Speichers'!$E$17:$E$300))</f>
        <v/>
      </c>
      <c r="F235" s="166" t="str">
        <f>IF(ISBLANK('Beladung des Speichers'!A235),"",IF(C235=0,"0,00",D235/C235*E235))</f>
        <v/>
      </c>
      <c r="G235" s="167" t="str">
        <f>IF(ISBLANK('Beladung des Speichers'!A235),"",SUMIFS('Beladung des Speichers'!$C$17:$C$300,'Beladung des Speichers'!$A$17:$A$300,A235))</f>
        <v/>
      </c>
      <c r="H235" s="124" t="str">
        <f>IF(ISBLANK('Beladung des Speichers'!A235),"",'Beladung des Speichers'!C235)</f>
        <v/>
      </c>
      <c r="I235" s="168" t="str">
        <f>IF(ISBLANK('Beladung des Speichers'!A235),"",SUMIFS('Beladung des Speichers'!$E$17:$E$1001,'Beladung des Speichers'!$A$17:$A$1001,'Ergebnis (detailliert)'!A235))</f>
        <v/>
      </c>
      <c r="J235" s="125" t="str">
        <f>IF(ISBLANK('Beladung des Speichers'!A235),"",'Beladung des Speichers'!E235)</f>
        <v/>
      </c>
      <c r="K235" s="168" t="str">
        <f>IF(ISBLANK('Beladung des Speichers'!A235),"",SUMIFS('Entladung des Speichers'!$C$17:$C$1001,'Entladung des Speichers'!$A$17:$A$1001,'Ergebnis (detailliert)'!A235))</f>
        <v/>
      </c>
      <c r="L235" s="169" t="str">
        <f t="shared" si="14"/>
        <v/>
      </c>
      <c r="M235" s="169" t="str">
        <f>IF(ISBLANK('Entladung des Speichers'!A235),"",'Entladung des Speichers'!C235)</f>
        <v/>
      </c>
      <c r="N235" s="168" t="str">
        <f>IF(ISBLANK('Beladung des Speichers'!A235),"",SUMIFS('Entladung des Speichers'!$E$17:$E$1001,'Entladung des Speichers'!$A$17:$A$1001,'Ergebnis (detailliert)'!$A$17:$A$300))</f>
        <v/>
      </c>
      <c r="O235" s="125" t="str">
        <f t="shared" si="15"/>
        <v/>
      </c>
      <c r="P235" s="20" t="str">
        <f>IFERROR(IF(A235="","",N235*'Ergebnis (detailliert)'!J235/'Ergebnis (detailliert)'!I235),0)</f>
        <v/>
      </c>
      <c r="Q235" s="106" t="str">
        <f t="shared" si="16"/>
        <v/>
      </c>
      <c r="R235" s="107" t="str">
        <f t="shared" si="17"/>
        <v/>
      </c>
      <c r="S235" s="108" t="str">
        <f>IF(A235="","",IF(LOOKUP(A235,Stammdaten!$A$17:$A$1001,Stammdaten!$G$17:$G$1001)="Nein",0,IF(ISBLANK('Beladung des Speichers'!A235),"",ROUND(MIN(J235,Q235)*-1,2))))</f>
        <v/>
      </c>
    </row>
    <row r="236" spans="1:19" x14ac:dyDescent="0.2">
      <c r="A236" s="109" t="str">
        <f>IF('Beladung des Speichers'!A236="","",'Beladung des Speichers'!A236)</f>
        <v/>
      </c>
      <c r="B236" s="109" t="str">
        <f>IF('Beladung des Speichers'!B236="","",'Beladung des Speichers'!B236)</f>
        <v/>
      </c>
      <c r="C236" s="163" t="str">
        <f>IF(ISBLANK('Beladung des Speichers'!A236),"",SUMIFS('Beladung des Speichers'!$C$17:$C$300,'Beladung des Speichers'!$A$17:$A$300,A236)-SUMIFS('Entladung des Speichers'!$C$17:$C$300,'Entladung des Speichers'!$A$17:$A$300,A236)+SUMIFS(Füllstände!$B$17:$B$299,Füllstände!$A$17:$A$299,A236)-SUMIFS(Füllstände!$C$17:$C$299,Füllstände!$A$17:$A$299,A236))</f>
        <v/>
      </c>
      <c r="D236" s="164" t="str">
        <f>IF(ISBLANK('Beladung des Speichers'!A236),"",C236*'Beladung des Speichers'!C236/SUMIFS('Beladung des Speichers'!$C$17:$C$300,'Beladung des Speichers'!$A$17:$A$300,A236))</f>
        <v/>
      </c>
      <c r="E236" s="165" t="str">
        <f>IF(ISBLANK('Beladung des Speichers'!A236),"",1/SUMIFS('Beladung des Speichers'!$C$17:$C$300,'Beladung des Speichers'!$A$17:$A$300,A236)*C236*SUMIF($A$17:$A$300,A236,'Beladung des Speichers'!$E$17:$E$300))</f>
        <v/>
      </c>
      <c r="F236" s="166" t="str">
        <f>IF(ISBLANK('Beladung des Speichers'!A236),"",IF(C236=0,"0,00",D236/C236*E236))</f>
        <v/>
      </c>
      <c r="G236" s="167" t="str">
        <f>IF(ISBLANK('Beladung des Speichers'!A236),"",SUMIFS('Beladung des Speichers'!$C$17:$C$300,'Beladung des Speichers'!$A$17:$A$300,A236))</f>
        <v/>
      </c>
      <c r="H236" s="124" t="str">
        <f>IF(ISBLANK('Beladung des Speichers'!A236),"",'Beladung des Speichers'!C236)</f>
        <v/>
      </c>
      <c r="I236" s="168" t="str">
        <f>IF(ISBLANK('Beladung des Speichers'!A236),"",SUMIFS('Beladung des Speichers'!$E$17:$E$1001,'Beladung des Speichers'!$A$17:$A$1001,'Ergebnis (detailliert)'!A236))</f>
        <v/>
      </c>
      <c r="J236" s="125" t="str">
        <f>IF(ISBLANK('Beladung des Speichers'!A236),"",'Beladung des Speichers'!E236)</f>
        <v/>
      </c>
      <c r="K236" s="168" t="str">
        <f>IF(ISBLANK('Beladung des Speichers'!A236),"",SUMIFS('Entladung des Speichers'!$C$17:$C$1001,'Entladung des Speichers'!$A$17:$A$1001,'Ergebnis (detailliert)'!A236))</f>
        <v/>
      </c>
      <c r="L236" s="169" t="str">
        <f t="shared" si="14"/>
        <v/>
      </c>
      <c r="M236" s="169" t="str">
        <f>IF(ISBLANK('Entladung des Speichers'!A236),"",'Entladung des Speichers'!C236)</f>
        <v/>
      </c>
      <c r="N236" s="168" t="str">
        <f>IF(ISBLANK('Beladung des Speichers'!A236),"",SUMIFS('Entladung des Speichers'!$E$17:$E$1001,'Entladung des Speichers'!$A$17:$A$1001,'Ergebnis (detailliert)'!$A$17:$A$300))</f>
        <v/>
      </c>
      <c r="O236" s="125" t="str">
        <f t="shared" si="15"/>
        <v/>
      </c>
      <c r="P236" s="20" t="str">
        <f>IFERROR(IF(A236="","",N236*'Ergebnis (detailliert)'!J236/'Ergebnis (detailliert)'!I236),0)</f>
        <v/>
      </c>
      <c r="Q236" s="106" t="str">
        <f t="shared" si="16"/>
        <v/>
      </c>
      <c r="R236" s="107" t="str">
        <f t="shared" si="17"/>
        <v/>
      </c>
      <c r="S236" s="108" t="str">
        <f>IF(A236="","",IF(LOOKUP(A236,Stammdaten!$A$17:$A$1001,Stammdaten!$G$17:$G$1001)="Nein",0,IF(ISBLANK('Beladung des Speichers'!A236),"",ROUND(MIN(J236,Q236)*-1,2))))</f>
        <v/>
      </c>
    </row>
    <row r="237" spans="1:19" x14ac:dyDescent="0.2">
      <c r="A237" s="109" t="str">
        <f>IF('Beladung des Speichers'!A237="","",'Beladung des Speichers'!A237)</f>
        <v/>
      </c>
      <c r="B237" s="109" t="str">
        <f>IF('Beladung des Speichers'!B237="","",'Beladung des Speichers'!B237)</f>
        <v/>
      </c>
      <c r="C237" s="163" t="str">
        <f>IF(ISBLANK('Beladung des Speichers'!A237),"",SUMIFS('Beladung des Speichers'!$C$17:$C$300,'Beladung des Speichers'!$A$17:$A$300,A237)-SUMIFS('Entladung des Speichers'!$C$17:$C$300,'Entladung des Speichers'!$A$17:$A$300,A237)+SUMIFS(Füllstände!$B$17:$B$299,Füllstände!$A$17:$A$299,A237)-SUMIFS(Füllstände!$C$17:$C$299,Füllstände!$A$17:$A$299,A237))</f>
        <v/>
      </c>
      <c r="D237" s="164" t="str">
        <f>IF(ISBLANK('Beladung des Speichers'!A237),"",C237*'Beladung des Speichers'!C237/SUMIFS('Beladung des Speichers'!$C$17:$C$300,'Beladung des Speichers'!$A$17:$A$300,A237))</f>
        <v/>
      </c>
      <c r="E237" s="165" t="str">
        <f>IF(ISBLANK('Beladung des Speichers'!A237),"",1/SUMIFS('Beladung des Speichers'!$C$17:$C$300,'Beladung des Speichers'!$A$17:$A$300,A237)*C237*SUMIF($A$17:$A$300,A237,'Beladung des Speichers'!$E$17:$E$300))</f>
        <v/>
      </c>
      <c r="F237" s="166" t="str">
        <f>IF(ISBLANK('Beladung des Speichers'!A237),"",IF(C237=0,"0,00",D237/C237*E237))</f>
        <v/>
      </c>
      <c r="G237" s="167" t="str">
        <f>IF(ISBLANK('Beladung des Speichers'!A237),"",SUMIFS('Beladung des Speichers'!$C$17:$C$300,'Beladung des Speichers'!$A$17:$A$300,A237))</f>
        <v/>
      </c>
      <c r="H237" s="124" t="str">
        <f>IF(ISBLANK('Beladung des Speichers'!A237),"",'Beladung des Speichers'!C237)</f>
        <v/>
      </c>
      <c r="I237" s="168" t="str">
        <f>IF(ISBLANK('Beladung des Speichers'!A237),"",SUMIFS('Beladung des Speichers'!$E$17:$E$1001,'Beladung des Speichers'!$A$17:$A$1001,'Ergebnis (detailliert)'!A237))</f>
        <v/>
      </c>
      <c r="J237" s="125" t="str">
        <f>IF(ISBLANK('Beladung des Speichers'!A237),"",'Beladung des Speichers'!E237)</f>
        <v/>
      </c>
      <c r="K237" s="168" t="str">
        <f>IF(ISBLANK('Beladung des Speichers'!A237),"",SUMIFS('Entladung des Speichers'!$C$17:$C$1001,'Entladung des Speichers'!$A$17:$A$1001,'Ergebnis (detailliert)'!A237))</f>
        <v/>
      </c>
      <c r="L237" s="169" t="str">
        <f t="shared" si="14"/>
        <v/>
      </c>
      <c r="M237" s="169" t="str">
        <f>IF(ISBLANK('Entladung des Speichers'!A237),"",'Entladung des Speichers'!C237)</f>
        <v/>
      </c>
      <c r="N237" s="168" t="str">
        <f>IF(ISBLANK('Beladung des Speichers'!A237),"",SUMIFS('Entladung des Speichers'!$E$17:$E$1001,'Entladung des Speichers'!$A$17:$A$1001,'Ergebnis (detailliert)'!$A$17:$A$300))</f>
        <v/>
      </c>
      <c r="O237" s="125" t="str">
        <f t="shared" si="15"/>
        <v/>
      </c>
      <c r="P237" s="20" t="str">
        <f>IFERROR(IF(A237="","",N237*'Ergebnis (detailliert)'!J237/'Ergebnis (detailliert)'!I237),0)</f>
        <v/>
      </c>
      <c r="Q237" s="106" t="str">
        <f t="shared" si="16"/>
        <v/>
      </c>
      <c r="R237" s="107" t="str">
        <f t="shared" si="17"/>
        <v/>
      </c>
      <c r="S237" s="108" t="str">
        <f>IF(A237="","",IF(LOOKUP(A237,Stammdaten!$A$17:$A$1001,Stammdaten!$G$17:$G$1001)="Nein",0,IF(ISBLANK('Beladung des Speichers'!A237),"",ROUND(MIN(J237,Q237)*-1,2))))</f>
        <v/>
      </c>
    </row>
    <row r="238" spans="1:19" x14ac:dyDescent="0.2">
      <c r="A238" s="109" t="str">
        <f>IF('Beladung des Speichers'!A238="","",'Beladung des Speichers'!A238)</f>
        <v/>
      </c>
      <c r="B238" s="109" t="str">
        <f>IF('Beladung des Speichers'!B238="","",'Beladung des Speichers'!B238)</f>
        <v/>
      </c>
      <c r="C238" s="163" t="str">
        <f>IF(ISBLANK('Beladung des Speichers'!A238),"",SUMIFS('Beladung des Speichers'!$C$17:$C$300,'Beladung des Speichers'!$A$17:$A$300,A238)-SUMIFS('Entladung des Speichers'!$C$17:$C$300,'Entladung des Speichers'!$A$17:$A$300,A238)+SUMIFS(Füllstände!$B$17:$B$299,Füllstände!$A$17:$A$299,A238)-SUMIFS(Füllstände!$C$17:$C$299,Füllstände!$A$17:$A$299,A238))</f>
        <v/>
      </c>
      <c r="D238" s="164" t="str">
        <f>IF(ISBLANK('Beladung des Speichers'!A238),"",C238*'Beladung des Speichers'!C238/SUMIFS('Beladung des Speichers'!$C$17:$C$300,'Beladung des Speichers'!$A$17:$A$300,A238))</f>
        <v/>
      </c>
      <c r="E238" s="165" t="str">
        <f>IF(ISBLANK('Beladung des Speichers'!A238),"",1/SUMIFS('Beladung des Speichers'!$C$17:$C$300,'Beladung des Speichers'!$A$17:$A$300,A238)*C238*SUMIF($A$17:$A$300,A238,'Beladung des Speichers'!$E$17:$E$300))</f>
        <v/>
      </c>
      <c r="F238" s="166" t="str">
        <f>IF(ISBLANK('Beladung des Speichers'!A238),"",IF(C238=0,"0,00",D238/C238*E238))</f>
        <v/>
      </c>
      <c r="G238" s="167" t="str">
        <f>IF(ISBLANK('Beladung des Speichers'!A238),"",SUMIFS('Beladung des Speichers'!$C$17:$C$300,'Beladung des Speichers'!$A$17:$A$300,A238))</f>
        <v/>
      </c>
      <c r="H238" s="124" t="str">
        <f>IF(ISBLANK('Beladung des Speichers'!A238),"",'Beladung des Speichers'!C238)</f>
        <v/>
      </c>
      <c r="I238" s="168" t="str">
        <f>IF(ISBLANK('Beladung des Speichers'!A238),"",SUMIFS('Beladung des Speichers'!$E$17:$E$1001,'Beladung des Speichers'!$A$17:$A$1001,'Ergebnis (detailliert)'!A238))</f>
        <v/>
      </c>
      <c r="J238" s="125" t="str">
        <f>IF(ISBLANK('Beladung des Speichers'!A238),"",'Beladung des Speichers'!E238)</f>
        <v/>
      </c>
      <c r="K238" s="168" t="str">
        <f>IF(ISBLANK('Beladung des Speichers'!A238),"",SUMIFS('Entladung des Speichers'!$C$17:$C$1001,'Entladung des Speichers'!$A$17:$A$1001,'Ergebnis (detailliert)'!A238))</f>
        <v/>
      </c>
      <c r="L238" s="169" t="str">
        <f t="shared" si="14"/>
        <v/>
      </c>
      <c r="M238" s="169" t="str">
        <f>IF(ISBLANK('Entladung des Speichers'!A238),"",'Entladung des Speichers'!C238)</f>
        <v/>
      </c>
      <c r="N238" s="168" t="str">
        <f>IF(ISBLANK('Beladung des Speichers'!A238),"",SUMIFS('Entladung des Speichers'!$E$17:$E$1001,'Entladung des Speichers'!$A$17:$A$1001,'Ergebnis (detailliert)'!$A$17:$A$300))</f>
        <v/>
      </c>
      <c r="O238" s="125" t="str">
        <f t="shared" si="15"/>
        <v/>
      </c>
      <c r="P238" s="20" t="str">
        <f>IFERROR(IF(A238="","",N238*'Ergebnis (detailliert)'!J238/'Ergebnis (detailliert)'!I238),0)</f>
        <v/>
      </c>
      <c r="Q238" s="106" t="str">
        <f t="shared" si="16"/>
        <v/>
      </c>
      <c r="R238" s="107" t="str">
        <f t="shared" si="17"/>
        <v/>
      </c>
      <c r="S238" s="108" t="str">
        <f>IF(A238="","",IF(LOOKUP(A238,Stammdaten!$A$17:$A$1001,Stammdaten!$G$17:$G$1001)="Nein",0,IF(ISBLANK('Beladung des Speichers'!A238),"",ROUND(MIN(J238,Q238)*-1,2))))</f>
        <v/>
      </c>
    </row>
    <row r="239" spans="1:19" x14ac:dyDescent="0.2">
      <c r="A239" s="109" t="str">
        <f>IF('Beladung des Speichers'!A239="","",'Beladung des Speichers'!A239)</f>
        <v/>
      </c>
      <c r="B239" s="109" t="str">
        <f>IF('Beladung des Speichers'!B239="","",'Beladung des Speichers'!B239)</f>
        <v/>
      </c>
      <c r="C239" s="163" t="str">
        <f>IF(ISBLANK('Beladung des Speichers'!A239),"",SUMIFS('Beladung des Speichers'!$C$17:$C$300,'Beladung des Speichers'!$A$17:$A$300,A239)-SUMIFS('Entladung des Speichers'!$C$17:$C$300,'Entladung des Speichers'!$A$17:$A$300,A239)+SUMIFS(Füllstände!$B$17:$B$299,Füllstände!$A$17:$A$299,A239)-SUMIFS(Füllstände!$C$17:$C$299,Füllstände!$A$17:$A$299,A239))</f>
        <v/>
      </c>
      <c r="D239" s="164" t="str">
        <f>IF(ISBLANK('Beladung des Speichers'!A239),"",C239*'Beladung des Speichers'!C239/SUMIFS('Beladung des Speichers'!$C$17:$C$300,'Beladung des Speichers'!$A$17:$A$300,A239))</f>
        <v/>
      </c>
      <c r="E239" s="165" t="str">
        <f>IF(ISBLANK('Beladung des Speichers'!A239),"",1/SUMIFS('Beladung des Speichers'!$C$17:$C$300,'Beladung des Speichers'!$A$17:$A$300,A239)*C239*SUMIF($A$17:$A$300,A239,'Beladung des Speichers'!$E$17:$E$300))</f>
        <v/>
      </c>
      <c r="F239" s="166" t="str">
        <f>IF(ISBLANK('Beladung des Speichers'!A239),"",IF(C239=0,"0,00",D239/C239*E239))</f>
        <v/>
      </c>
      <c r="G239" s="167" t="str">
        <f>IF(ISBLANK('Beladung des Speichers'!A239),"",SUMIFS('Beladung des Speichers'!$C$17:$C$300,'Beladung des Speichers'!$A$17:$A$300,A239))</f>
        <v/>
      </c>
      <c r="H239" s="124" t="str">
        <f>IF(ISBLANK('Beladung des Speichers'!A239),"",'Beladung des Speichers'!C239)</f>
        <v/>
      </c>
      <c r="I239" s="168" t="str">
        <f>IF(ISBLANK('Beladung des Speichers'!A239),"",SUMIFS('Beladung des Speichers'!$E$17:$E$1001,'Beladung des Speichers'!$A$17:$A$1001,'Ergebnis (detailliert)'!A239))</f>
        <v/>
      </c>
      <c r="J239" s="125" t="str">
        <f>IF(ISBLANK('Beladung des Speichers'!A239),"",'Beladung des Speichers'!E239)</f>
        <v/>
      </c>
      <c r="K239" s="168" t="str">
        <f>IF(ISBLANK('Beladung des Speichers'!A239),"",SUMIFS('Entladung des Speichers'!$C$17:$C$1001,'Entladung des Speichers'!$A$17:$A$1001,'Ergebnis (detailliert)'!A239))</f>
        <v/>
      </c>
      <c r="L239" s="169" t="str">
        <f t="shared" si="14"/>
        <v/>
      </c>
      <c r="M239" s="169" t="str">
        <f>IF(ISBLANK('Entladung des Speichers'!A239),"",'Entladung des Speichers'!C239)</f>
        <v/>
      </c>
      <c r="N239" s="168" t="str">
        <f>IF(ISBLANK('Beladung des Speichers'!A239),"",SUMIFS('Entladung des Speichers'!$E$17:$E$1001,'Entladung des Speichers'!$A$17:$A$1001,'Ergebnis (detailliert)'!$A$17:$A$300))</f>
        <v/>
      </c>
      <c r="O239" s="125" t="str">
        <f t="shared" si="15"/>
        <v/>
      </c>
      <c r="P239" s="20" t="str">
        <f>IFERROR(IF(A239="","",N239*'Ergebnis (detailliert)'!J239/'Ergebnis (detailliert)'!I239),0)</f>
        <v/>
      </c>
      <c r="Q239" s="106" t="str">
        <f t="shared" si="16"/>
        <v/>
      </c>
      <c r="R239" s="107" t="str">
        <f t="shared" si="17"/>
        <v/>
      </c>
      <c r="S239" s="108" t="str">
        <f>IF(A239="","",IF(LOOKUP(A239,Stammdaten!$A$17:$A$1001,Stammdaten!$G$17:$G$1001)="Nein",0,IF(ISBLANK('Beladung des Speichers'!A239),"",ROUND(MIN(J239,Q239)*-1,2))))</f>
        <v/>
      </c>
    </row>
    <row r="240" spans="1:19" x14ac:dyDescent="0.2">
      <c r="A240" s="109" t="str">
        <f>IF('Beladung des Speichers'!A240="","",'Beladung des Speichers'!A240)</f>
        <v/>
      </c>
      <c r="B240" s="109" t="str">
        <f>IF('Beladung des Speichers'!B240="","",'Beladung des Speichers'!B240)</f>
        <v/>
      </c>
      <c r="C240" s="163" t="str">
        <f>IF(ISBLANK('Beladung des Speichers'!A240),"",SUMIFS('Beladung des Speichers'!$C$17:$C$300,'Beladung des Speichers'!$A$17:$A$300,A240)-SUMIFS('Entladung des Speichers'!$C$17:$C$300,'Entladung des Speichers'!$A$17:$A$300,A240)+SUMIFS(Füllstände!$B$17:$B$299,Füllstände!$A$17:$A$299,A240)-SUMIFS(Füllstände!$C$17:$C$299,Füllstände!$A$17:$A$299,A240))</f>
        <v/>
      </c>
      <c r="D240" s="164" t="str">
        <f>IF(ISBLANK('Beladung des Speichers'!A240),"",C240*'Beladung des Speichers'!C240/SUMIFS('Beladung des Speichers'!$C$17:$C$300,'Beladung des Speichers'!$A$17:$A$300,A240))</f>
        <v/>
      </c>
      <c r="E240" s="165" t="str">
        <f>IF(ISBLANK('Beladung des Speichers'!A240),"",1/SUMIFS('Beladung des Speichers'!$C$17:$C$300,'Beladung des Speichers'!$A$17:$A$300,A240)*C240*SUMIF($A$17:$A$300,A240,'Beladung des Speichers'!$E$17:$E$300))</f>
        <v/>
      </c>
      <c r="F240" s="166" t="str">
        <f>IF(ISBLANK('Beladung des Speichers'!A240),"",IF(C240=0,"0,00",D240/C240*E240))</f>
        <v/>
      </c>
      <c r="G240" s="167" t="str">
        <f>IF(ISBLANK('Beladung des Speichers'!A240),"",SUMIFS('Beladung des Speichers'!$C$17:$C$300,'Beladung des Speichers'!$A$17:$A$300,A240))</f>
        <v/>
      </c>
      <c r="H240" s="124" t="str">
        <f>IF(ISBLANK('Beladung des Speichers'!A240),"",'Beladung des Speichers'!C240)</f>
        <v/>
      </c>
      <c r="I240" s="168" t="str">
        <f>IF(ISBLANK('Beladung des Speichers'!A240),"",SUMIFS('Beladung des Speichers'!$E$17:$E$1001,'Beladung des Speichers'!$A$17:$A$1001,'Ergebnis (detailliert)'!A240))</f>
        <v/>
      </c>
      <c r="J240" s="125" t="str">
        <f>IF(ISBLANK('Beladung des Speichers'!A240),"",'Beladung des Speichers'!E240)</f>
        <v/>
      </c>
      <c r="K240" s="168" t="str">
        <f>IF(ISBLANK('Beladung des Speichers'!A240),"",SUMIFS('Entladung des Speichers'!$C$17:$C$1001,'Entladung des Speichers'!$A$17:$A$1001,'Ergebnis (detailliert)'!A240))</f>
        <v/>
      </c>
      <c r="L240" s="169" t="str">
        <f t="shared" si="14"/>
        <v/>
      </c>
      <c r="M240" s="169" t="str">
        <f>IF(ISBLANK('Entladung des Speichers'!A240),"",'Entladung des Speichers'!C240)</f>
        <v/>
      </c>
      <c r="N240" s="168" t="str">
        <f>IF(ISBLANK('Beladung des Speichers'!A240),"",SUMIFS('Entladung des Speichers'!$E$17:$E$1001,'Entladung des Speichers'!$A$17:$A$1001,'Ergebnis (detailliert)'!$A$17:$A$300))</f>
        <v/>
      </c>
      <c r="O240" s="125" t="str">
        <f t="shared" si="15"/>
        <v/>
      </c>
      <c r="P240" s="20" t="str">
        <f>IFERROR(IF(A240="","",N240*'Ergebnis (detailliert)'!J240/'Ergebnis (detailliert)'!I240),0)</f>
        <v/>
      </c>
      <c r="Q240" s="106" t="str">
        <f t="shared" si="16"/>
        <v/>
      </c>
      <c r="R240" s="107" t="str">
        <f t="shared" si="17"/>
        <v/>
      </c>
      <c r="S240" s="108" t="str">
        <f>IF(A240="","",IF(LOOKUP(A240,Stammdaten!$A$17:$A$1001,Stammdaten!$G$17:$G$1001)="Nein",0,IF(ISBLANK('Beladung des Speichers'!A240),"",ROUND(MIN(J240,Q240)*-1,2))))</f>
        <v/>
      </c>
    </row>
    <row r="241" spans="1:19" x14ac:dyDescent="0.2">
      <c r="A241" s="109" t="str">
        <f>IF('Beladung des Speichers'!A241="","",'Beladung des Speichers'!A241)</f>
        <v/>
      </c>
      <c r="B241" s="109" t="str">
        <f>IF('Beladung des Speichers'!B241="","",'Beladung des Speichers'!B241)</f>
        <v/>
      </c>
      <c r="C241" s="163" t="str">
        <f>IF(ISBLANK('Beladung des Speichers'!A241),"",SUMIFS('Beladung des Speichers'!$C$17:$C$300,'Beladung des Speichers'!$A$17:$A$300,A241)-SUMIFS('Entladung des Speichers'!$C$17:$C$300,'Entladung des Speichers'!$A$17:$A$300,A241)+SUMIFS(Füllstände!$B$17:$B$299,Füllstände!$A$17:$A$299,A241)-SUMIFS(Füllstände!$C$17:$C$299,Füllstände!$A$17:$A$299,A241))</f>
        <v/>
      </c>
      <c r="D241" s="164" t="str">
        <f>IF(ISBLANK('Beladung des Speichers'!A241),"",C241*'Beladung des Speichers'!C241/SUMIFS('Beladung des Speichers'!$C$17:$C$300,'Beladung des Speichers'!$A$17:$A$300,A241))</f>
        <v/>
      </c>
      <c r="E241" s="165" t="str">
        <f>IF(ISBLANK('Beladung des Speichers'!A241),"",1/SUMIFS('Beladung des Speichers'!$C$17:$C$300,'Beladung des Speichers'!$A$17:$A$300,A241)*C241*SUMIF($A$17:$A$300,A241,'Beladung des Speichers'!$E$17:$E$300))</f>
        <v/>
      </c>
      <c r="F241" s="166" t="str">
        <f>IF(ISBLANK('Beladung des Speichers'!A241),"",IF(C241=0,"0,00",D241/C241*E241))</f>
        <v/>
      </c>
      <c r="G241" s="167" t="str">
        <f>IF(ISBLANK('Beladung des Speichers'!A241),"",SUMIFS('Beladung des Speichers'!$C$17:$C$300,'Beladung des Speichers'!$A$17:$A$300,A241))</f>
        <v/>
      </c>
      <c r="H241" s="124" t="str">
        <f>IF(ISBLANK('Beladung des Speichers'!A241),"",'Beladung des Speichers'!C241)</f>
        <v/>
      </c>
      <c r="I241" s="168" t="str">
        <f>IF(ISBLANK('Beladung des Speichers'!A241),"",SUMIFS('Beladung des Speichers'!$E$17:$E$1001,'Beladung des Speichers'!$A$17:$A$1001,'Ergebnis (detailliert)'!A241))</f>
        <v/>
      </c>
      <c r="J241" s="125" t="str">
        <f>IF(ISBLANK('Beladung des Speichers'!A241),"",'Beladung des Speichers'!E241)</f>
        <v/>
      </c>
      <c r="K241" s="168" t="str">
        <f>IF(ISBLANK('Beladung des Speichers'!A241),"",SUMIFS('Entladung des Speichers'!$C$17:$C$1001,'Entladung des Speichers'!$A$17:$A$1001,'Ergebnis (detailliert)'!A241))</f>
        <v/>
      </c>
      <c r="L241" s="169" t="str">
        <f t="shared" si="14"/>
        <v/>
      </c>
      <c r="M241" s="169" t="str">
        <f>IF(ISBLANK('Entladung des Speichers'!A241),"",'Entladung des Speichers'!C241)</f>
        <v/>
      </c>
      <c r="N241" s="168" t="str">
        <f>IF(ISBLANK('Beladung des Speichers'!A241),"",SUMIFS('Entladung des Speichers'!$E$17:$E$1001,'Entladung des Speichers'!$A$17:$A$1001,'Ergebnis (detailliert)'!$A$17:$A$300))</f>
        <v/>
      </c>
      <c r="O241" s="125" t="str">
        <f t="shared" si="15"/>
        <v/>
      </c>
      <c r="P241" s="20" t="str">
        <f>IFERROR(IF(A241="","",N241*'Ergebnis (detailliert)'!J241/'Ergebnis (detailliert)'!I241),0)</f>
        <v/>
      </c>
      <c r="Q241" s="106" t="str">
        <f t="shared" si="16"/>
        <v/>
      </c>
      <c r="R241" s="107" t="str">
        <f t="shared" si="17"/>
        <v/>
      </c>
      <c r="S241" s="108" t="str">
        <f>IF(A241="","",IF(LOOKUP(A241,Stammdaten!$A$17:$A$1001,Stammdaten!$G$17:$G$1001)="Nein",0,IF(ISBLANK('Beladung des Speichers'!A241),"",ROUND(MIN(J241,Q241)*-1,2))))</f>
        <v/>
      </c>
    </row>
    <row r="242" spans="1:19" x14ac:dyDescent="0.2">
      <c r="A242" s="109" t="str">
        <f>IF('Beladung des Speichers'!A242="","",'Beladung des Speichers'!A242)</f>
        <v/>
      </c>
      <c r="B242" s="109" t="str">
        <f>IF('Beladung des Speichers'!B242="","",'Beladung des Speichers'!B242)</f>
        <v/>
      </c>
      <c r="C242" s="163" t="str">
        <f>IF(ISBLANK('Beladung des Speichers'!A242),"",SUMIFS('Beladung des Speichers'!$C$17:$C$300,'Beladung des Speichers'!$A$17:$A$300,A242)-SUMIFS('Entladung des Speichers'!$C$17:$C$300,'Entladung des Speichers'!$A$17:$A$300,A242)+SUMIFS(Füllstände!$B$17:$B$299,Füllstände!$A$17:$A$299,A242)-SUMIFS(Füllstände!$C$17:$C$299,Füllstände!$A$17:$A$299,A242))</f>
        <v/>
      </c>
      <c r="D242" s="164" t="str">
        <f>IF(ISBLANK('Beladung des Speichers'!A242),"",C242*'Beladung des Speichers'!C242/SUMIFS('Beladung des Speichers'!$C$17:$C$300,'Beladung des Speichers'!$A$17:$A$300,A242))</f>
        <v/>
      </c>
      <c r="E242" s="165" t="str">
        <f>IF(ISBLANK('Beladung des Speichers'!A242),"",1/SUMIFS('Beladung des Speichers'!$C$17:$C$300,'Beladung des Speichers'!$A$17:$A$300,A242)*C242*SUMIF($A$17:$A$300,A242,'Beladung des Speichers'!$E$17:$E$300))</f>
        <v/>
      </c>
      <c r="F242" s="166" t="str">
        <f>IF(ISBLANK('Beladung des Speichers'!A242),"",IF(C242=0,"0,00",D242/C242*E242))</f>
        <v/>
      </c>
      <c r="G242" s="167" t="str">
        <f>IF(ISBLANK('Beladung des Speichers'!A242),"",SUMIFS('Beladung des Speichers'!$C$17:$C$300,'Beladung des Speichers'!$A$17:$A$300,A242))</f>
        <v/>
      </c>
      <c r="H242" s="124" t="str">
        <f>IF(ISBLANK('Beladung des Speichers'!A242),"",'Beladung des Speichers'!C242)</f>
        <v/>
      </c>
      <c r="I242" s="168" t="str">
        <f>IF(ISBLANK('Beladung des Speichers'!A242),"",SUMIFS('Beladung des Speichers'!$E$17:$E$1001,'Beladung des Speichers'!$A$17:$A$1001,'Ergebnis (detailliert)'!A242))</f>
        <v/>
      </c>
      <c r="J242" s="125" t="str">
        <f>IF(ISBLANK('Beladung des Speichers'!A242),"",'Beladung des Speichers'!E242)</f>
        <v/>
      </c>
      <c r="K242" s="168" t="str">
        <f>IF(ISBLANK('Beladung des Speichers'!A242),"",SUMIFS('Entladung des Speichers'!$C$17:$C$1001,'Entladung des Speichers'!$A$17:$A$1001,'Ergebnis (detailliert)'!A242))</f>
        <v/>
      </c>
      <c r="L242" s="169" t="str">
        <f t="shared" si="14"/>
        <v/>
      </c>
      <c r="M242" s="169" t="str">
        <f>IF(ISBLANK('Entladung des Speichers'!A242),"",'Entladung des Speichers'!C242)</f>
        <v/>
      </c>
      <c r="N242" s="168" t="str">
        <f>IF(ISBLANK('Beladung des Speichers'!A242),"",SUMIFS('Entladung des Speichers'!$E$17:$E$1001,'Entladung des Speichers'!$A$17:$A$1001,'Ergebnis (detailliert)'!$A$17:$A$300))</f>
        <v/>
      </c>
      <c r="O242" s="125" t="str">
        <f t="shared" si="15"/>
        <v/>
      </c>
      <c r="P242" s="20" t="str">
        <f>IFERROR(IF(A242="","",N242*'Ergebnis (detailliert)'!J242/'Ergebnis (detailliert)'!I242),0)</f>
        <v/>
      </c>
      <c r="Q242" s="106" t="str">
        <f t="shared" si="16"/>
        <v/>
      </c>
      <c r="R242" s="107" t="str">
        <f t="shared" si="17"/>
        <v/>
      </c>
      <c r="S242" s="108" t="str">
        <f>IF(A242="","",IF(LOOKUP(A242,Stammdaten!$A$17:$A$1001,Stammdaten!$G$17:$G$1001)="Nein",0,IF(ISBLANK('Beladung des Speichers'!A242),"",ROUND(MIN(J242,Q242)*-1,2))))</f>
        <v/>
      </c>
    </row>
    <row r="243" spans="1:19" x14ac:dyDescent="0.2">
      <c r="A243" s="109" t="str">
        <f>IF('Beladung des Speichers'!A243="","",'Beladung des Speichers'!A243)</f>
        <v/>
      </c>
      <c r="B243" s="109" t="str">
        <f>IF('Beladung des Speichers'!B243="","",'Beladung des Speichers'!B243)</f>
        <v/>
      </c>
      <c r="C243" s="163" t="str">
        <f>IF(ISBLANK('Beladung des Speichers'!A243),"",SUMIFS('Beladung des Speichers'!$C$17:$C$300,'Beladung des Speichers'!$A$17:$A$300,A243)-SUMIFS('Entladung des Speichers'!$C$17:$C$300,'Entladung des Speichers'!$A$17:$A$300,A243)+SUMIFS(Füllstände!$B$17:$B$299,Füllstände!$A$17:$A$299,A243)-SUMIFS(Füllstände!$C$17:$C$299,Füllstände!$A$17:$A$299,A243))</f>
        <v/>
      </c>
      <c r="D243" s="164" t="str">
        <f>IF(ISBLANK('Beladung des Speichers'!A243),"",C243*'Beladung des Speichers'!C243/SUMIFS('Beladung des Speichers'!$C$17:$C$300,'Beladung des Speichers'!$A$17:$A$300,A243))</f>
        <v/>
      </c>
      <c r="E243" s="165" t="str">
        <f>IF(ISBLANK('Beladung des Speichers'!A243),"",1/SUMIFS('Beladung des Speichers'!$C$17:$C$300,'Beladung des Speichers'!$A$17:$A$300,A243)*C243*SUMIF($A$17:$A$300,A243,'Beladung des Speichers'!$E$17:$E$300))</f>
        <v/>
      </c>
      <c r="F243" s="166" t="str">
        <f>IF(ISBLANK('Beladung des Speichers'!A243),"",IF(C243=0,"0,00",D243/C243*E243))</f>
        <v/>
      </c>
      <c r="G243" s="167" t="str">
        <f>IF(ISBLANK('Beladung des Speichers'!A243),"",SUMIFS('Beladung des Speichers'!$C$17:$C$300,'Beladung des Speichers'!$A$17:$A$300,A243))</f>
        <v/>
      </c>
      <c r="H243" s="124" t="str">
        <f>IF(ISBLANK('Beladung des Speichers'!A243),"",'Beladung des Speichers'!C243)</f>
        <v/>
      </c>
      <c r="I243" s="168" t="str">
        <f>IF(ISBLANK('Beladung des Speichers'!A243),"",SUMIFS('Beladung des Speichers'!$E$17:$E$1001,'Beladung des Speichers'!$A$17:$A$1001,'Ergebnis (detailliert)'!A243))</f>
        <v/>
      </c>
      <c r="J243" s="125" t="str">
        <f>IF(ISBLANK('Beladung des Speichers'!A243),"",'Beladung des Speichers'!E243)</f>
        <v/>
      </c>
      <c r="K243" s="168" t="str">
        <f>IF(ISBLANK('Beladung des Speichers'!A243),"",SUMIFS('Entladung des Speichers'!$C$17:$C$1001,'Entladung des Speichers'!$A$17:$A$1001,'Ergebnis (detailliert)'!A243))</f>
        <v/>
      </c>
      <c r="L243" s="169" t="str">
        <f t="shared" si="14"/>
        <v/>
      </c>
      <c r="M243" s="169" t="str">
        <f>IF(ISBLANK('Entladung des Speichers'!A243),"",'Entladung des Speichers'!C243)</f>
        <v/>
      </c>
      <c r="N243" s="168" t="str">
        <f>IF(ISBLANK('Beladung des Speichers'!A243),"",SUMIFS('Entladung des Speichers'!$E$17:$E$1001,'Entladung des Speichers'!$A$17:$A$1001,'Ergebnis (detailliert)'!$A$17:$A$300))</f>
        <v/>
      </c>
      <c r="O243" s="125" t="str">
        <f t="shared" si="15"/>
        <v/>
      </c>
      <c r="P243" s="20" t="str">
        <f>IFERROR(IF(A243="","",N243*'Ergebnis (detailliert)'!J243/'Ergebnis (detailliert)'!I243),0)</f>
        <v/>
      </c>
      <c r="Q243" s="106" t="str">
        <f t="shared" si="16"/>
        <v/>
      </c>
      <c r="R243" s="107" t="str">
        <f t="shared" si="17"/>
        <v/>
      </c>
      <c r="S243" s="108" t="str">
        <f>IF(A243="","",IF(LOOKUP(A243,Stammdaten!$A$17:$A$1001,Stammdaten!$G$17:$G$1001)="Nein",0,IF(ISBLANK('Beladung des Speichers'!A243),"",ROUND(MIN(J243,Q243)*-1,2))))</f>
        <v/>
      </c>
    </row>
    <row r="244" spans="1:19" x14ac:dyDescent="0.2">
      <c r="A244" s="109" t="str">
        <f>IF('Beladung des Speichers'!A244="","",'Beladung des Speichers'!A244)</f>
        <v/>
      </c>
      <c r="B244" s="109" t="str">
        <f>IF('Beladung des Speichers'!B244="","",'Beladung des Speichers'!B244)</f>
        <v/>
      </c>
      <c r="C244" s="163" t="str">
        <f>IF(ISBLANK('Beladung des Speichers'!A244),"",SUMIFS('Beladung des Speichers'!$C$17:$C$300,'Beladung des Speichers'!$A$17:$A$300,A244)-SUMIFS('Entladung des Speichers'!$C$17:$C$300,'Entladung des Speichers'!$A$17:$A$300,A244)+SUMIFS(Füllstände!$B$17:$B$299,Füllstände!$A$17:$A$299,A244)-SUMIFS(Füllstände!$C$17:$C$299,Füllstände!$A$17:$A$299,A244))</f>
        <v/>
      </c>
      <c r="D244" s="164" t="str">
        <f>IF(ISBLANK('Beladung des Speichers'!A244),"",C244*'Beladung des Speichers'!C244/SUMIFS('Beladung des Speichers'!$C$17:$C$300,'Beladung des Speichers'!$A$17:$A$300,A244))</f>
        <v/>
      </c>
      <c r="E244" s="165" t="str">
        <f>IF(ISBLANK('Beladung des Speichers'!A244),"",1/SUMIFS('Beladung des Speichers'!$C$17:$C$300,'Beladung des Speichers'!$A$17:$A$300,A244)*C244*SUMIF($A$17:$A$300,A244,'Beladung des Speichers'!$E$17:$E$300))</f>
        <v/>
      </c>
      <c r="F244" s="166" t="str">
        <f>IF(ISBLANK('Beladung des Speichers'!A244),"",IF(C244=0,"0,00",D244/C244*E244))</f>
        <v/>
      </c>
      <c r="G244" s="167" t="str">
        <f>IF(ISBLANK('Beladung des Speichers'!A244),"",SUMIFS('Beladung des Speichers'!$C$17:$C$300,'Beladung des Speichers'!$A$17:$A$300,A244))</f>
        <v/>
      </c>
      <c r="H244" s="124" t="str">
        <f>IF(ISBLANK('Beladung des Speichers'!A244),"",'Beladung des Speichers'!C244)</f>
        <v/>
      </c>
      <c r="I244" s="168" t="str">
        <f>IF(ISBLANK('Beladung des Speichers'!A244),"",SUMIFS('Beladung des Speichers'!$E$17:$E$1001,'Beladung des Speichers'!$A$17:$A$1001,'Ergebnis (detailliert)'!A244))</f>
        <v/>
      </c>
      <c r="J244" s="125" t="str">
        <f>IF(ISBLANK('Beladung des Speichers'!A244),"",'Beladung des Speichers'!E244)</f>
        <v/>
      </c>
      <c r="K244" s="168" t="str">
        <f>IF(ISBLANK('Beladung des Speichers'!A244),"",SUMIFS('Entladung des Speichers'!$C$17:$C$1001,'Entladung des Speichers'!$A$17:$A$1001,'Ergebnis (detailliert)'!A244))</f>
        <v/>
      </c>
      <c r="L244" s="169" t="str">
        <f t="shared" si="14"/>
        <v/>
      </c>
      <c r="M244" s="169" t="str">
        <f>IF(ISBLANK('Entladung des Speichers'!A244),"",'Entladung des Speichers'!C244)</f>
        <v/>
      </c>
      <c r="N244" s="168" t="str">
        <f>IF(ISBLANK('Beladung des Speichers'!A244),"",SUMIFS('Entladung des Speichers'!$E$17:$E$1001,'Entladung des Speichers'!$A$17:$A$1001,'Ergebnis (detailliert)'!$A$17:$A$300))</f>
        <v/>
      </c>
      <c r="O244" s="125" t="str">
        <f t="shared" si="15"/>
        <v/>
      </c>
      <c r="P244" s="20" t="str">
        <f>IFERROR(IF(A244="","",N244*'Ergebnis (detailliert)'!J244/'Ergebnis (detailliert)'!I244),0)</f>
        <v/>
      </c>
      <c r="Q244" s="106" t="str">
        <f t="shared" si="16"/>
        <v/>
      </c>
      <c r="R244" s="107" t="str">
        <f t="shared" si="17"/>
        <v/>
      </c>
      <c r="S244" s="108" t="str">
        <f>IF(A244="","",IF(LOOKUP(A244,Stammdaten!$A$17:$A$1001,Stammdaten!$G$17:$G$1001)="Nein",0,IF(ISBLANK('Beladung des Speichers'!A244),"",ROUND(MIN(J244,Q244)*-1,2))))</f>
        <v/>
      </c>
    </row>
    <row r="245" spans="1:19" x14ac:dyDescent="0.2">
      <c r="A245" s="109" t="str">
        <f>IF('Beladung des Speichers'!A245="","",'Beladung des Speichers'!A245)</f>
        <v/>
      </c>
      <c r="B245" s="109" t="str">
        <f>IF('Beladung des Speichers'!B245="","",'Beladung des Speichers'!B245)</f>
        <v/>
      </c>
      <c r="C245" s="163" t="str">
        <f>IF(ISBLANK('Beladung des Speichers'!A245),"",SUMIFS('Beladung des Speichers'!$C$17:$C$300,'Beladung des Speichers'!$A$17:$A$300,A245)-SUMIFS('Entladung des Speichers'!$C$17:$C$300,'Entladung des Speichers'!$A$17:$A$300,A245)+SUMIFS(Füllstände!$B$17:$B$299,Füllstände!$A$17:$A$299,A245)-SUMIFS(Füllstände!$C$17:$C$299,Füllstände!$A$17:$A$299,A245))</f>
        <v/>
      </c>
      <c r="D245" s="164" t="str">
        <f>IF(ISBLANK('Beladung des Speichers'!A245),"",C245*'Beladung des Speichers'!C245/SUMIFS('Beladung des Speichers'!$C$17:$C$300,'Beladung des Speichers'!$A$17:$A$300,A245))</f>
        <v/>
      </c>
      <c r="E245" s="165" t="str">
        <f>IF(ISBLANK('Beladung des Speichers'!A245),"",1/SUMIFS('Beladung des Speichers'!$C$17:$C$300,'Beladung des Speichers'!$A$17:$A$300,A245)*C245*SUMIF($A$17:$A$300,A245,'Beladung des Speichers'!$E$17:$E$300))</f>
        <v/>
      </c>
      <c r="F245" s="166" t="str">
        <f>IF(ISBLANK('Beladung des Speichers'!A245),"",IF(C245=0,"0,00",D245/C245*E245))</f>
        <v/>
      </c>
      <c r="G245" s="167" t="str">
        <f>IF(ISBLANK('Beladung des Speichers'!A245),"",SUMIFS('Beladung des Speichers'!$C$17:$C$300,'Beladung des Speichers'!$A$17:$A$300,A245))</f>
        <v/>
      </c>
      <c r="H245" s="124" t="str">
        <f>IF(ISBLANK('Beladung des Speichers'!A245),"",'Beladung des Speichers'!C245)</f>
        <v/>
      </c>
      <c r="I245" s="168" t="str">
        <f>IF(ISBLANK('Beladung des Speichers'!A245),"",SUMIFS('Beladung des Speichers'!$E$17:$E$1001,'Beladung des Speichers'!$A$17:$A$1001,'Ergebnis (detailliert)'!A245))</f>
        <v/>
      </c>
      <c r="J245" s="125" t="str">
        <f>IF(ISBLANK('Beladung des Speichers'!A245),"",'Beladung des Speichers'!E245)</f>
        <v/>
      </c>
      <c r="K245" s="168" t="str">
        <f>IF(ISBLANK('Beladung des Speichers'!A245),"",SUMIFS('Entladung des Speichers'!$C$17:$C$1001,'Entladung des Speichers'!$A$17:$A$1001,'Ergebnis (detailliert)'!A245))</f>
        <v/>
      </c>
      <c r="L245" s="169" t="str">
        <f t="shared" si="14"/>
        <v/>
      </c>
      <c r="M245" s="169" t="str">
        <f>IF(ISBLANK('Entladung des Speichers'!A245),"",'Entladung des Speichers'!C245)</f>
        <v/>
      </c>
      <c r="N245" s="168" t="str">
        <f>IF(ISBLANK('Beladung des Speichers'!A245),"",SUMIFS('Entladung des Speichers'!$E$17:$E$1001,'Entladung des Speichers'!$A$17:$A$1001,'Ergebnis (detailliert)'!$A$17:$A$300))</f>
        <v/>
      </c>
      <c r="O245" s="125" t="str">
        <f t="shared" si="15"/>
        <v/>
      </c>
      <c r="P245" s="20" t="str">
        <f>IFERROR(IF(A245="","",N245*'Ergebnis (detailliert)'!J245/'Ergebnis (detailliert)'!I245),0)</f>
        <v/>
      </c>
      <c r="Q245" s="106" t="str">
        <f t="shared" si="16"/>
        <v/>
      </c>
      <c r="R245" s="107" t="str">
        <f t="shared" si="17"/>
        <v/>
      </c>
      <c r="S245" s="108" t="str">
        <f>IF(A245="","",IF(LOOKUP(A245,Stammdaten!$A$17:$A$1001,Stammdaten!$G$17:$G$1001)="Nein",0,IF(ISBLANK('Beladung des Speichers'!A245),"",ROUND(MIN(J245,Q245)*-1,2))))</f>
        <v/>
      </c>
    </row>
    <row r="246" spans="1:19" x14ac:dyDescent="0.2">
      <c r="A246" s="109" t="str">
        <f>IF('Beladung des Speichers'!A246="","",'Beladung des Speichers'!A246)</f>
        <v/>
      </c>
      <c r="B246" s="109" t="str">
        <f>IF('Beladung des Speichers'!B246="","",'Beladung des Speichers'!B246)</f>
        <v/>
      </c>
      <c r="C246" s="163" t="str">
        <f>IF(ISBLANK('Beladung des Speichers'!A246),"",SUMIFS('Beladung des Speichers'!$C$17:$C$300,'Beladung des Speichers'!$A$17:$A$300,A246)-SUMIFS('Entladung des Speichers'!$C$17:$C$300,'Entladung des Speichers'!$A$17:$A$300,A246)+SUMIFS(Füllstände!$B$17:$B$299,Füllstände!$A$17:$A$299,A246)-SUMIFS(Füllstände!$C$17:$C$299,Füllstände!$A$17:$A$299,A246))</f>
        <v/>
      </c>
      <c r="D246" s="164" t="str">
        <f>IF(ISBLANK('Beladung des Speichers'!A246),"",C246*'Beladung des Speichers'!C246/SUMIFS('Beladung des Speichers'!$C$17:$C$300,'Beladung des Speichers'!$A$17:$A$300,A246))</f>
        <v/>
      </c>
      <c r="E246" s="165" t="str">
        <f>IF(ISBLANK('Beladung des Speichers'!A246),"",1/SUMIFS('Beladung des Speichers'!$C$17:$C$300,'Beladung des Speichers'!$A$17:$A$300,A246)*C246*SUMIF($A$17:$A$300,A246,'Beladung des Speichers'!$E$17:$E$300))</f>
        <v/>
      </c>
      <c r="F246" s="166" t="str">
        <f>IF(ISBLANK('Beladung des Speichers'!A246),"",IF(C246=0,"0,00",D246/C246*E246))</f>
        <v/>
      </c>
      <c r="G246" s="167" t="str">
        <f>IF(ISBLANK('Beladung des Speichers'!A246),"",SUMIFS('Beladung des Speichers'!$C$17:$C$300,'Beladung des Speichers'!$A$17:$A$300,A246))</f>
        <v/>
      </c>
      <c r="H246" s="124" t="str">
        <f>IF(ISBLANK('Beladung des Speichers'!A246),"",'Beladung des Speichers'!C246)</f>
        <v/>
      </c>
      <c r="I246" s="168" t="str">
        <f>IF(ISBLANK('Beladung des Speichers'!A246),"",SUMIFS('Beladung des Speichers'!$E$17:$E$1001,'Beladung des Speichers'!$A$17:$A$1001,'Ergebnis (detailliert)'!A246))</f>
        <v/>
      </c>
      <c r="J246" s="125" t="str">
        <f>IF(ISBLANK('Beladung des Speichers'!A246),"",'Beladung des Speichers'!E246)</f>
        <v/>
      </c>
      <c r="K246" s="168" t="str">
        <f>IF(ISBLANK('Beladung des Speichers'!A246),"",SUMIFS('Entladung des Speichers'!$C$17:$C$1001,'Entladung des Speichers'!$A$17:$A$1001,'Ergebnis (detailliert)'!A246))</f>
        <v/>
      </c>
      <c r="L246" s="169" t="str">
        <f t="shared" si="14"/>
        <v/>
      </c>
      <c r="M246" s="169" t="str">
        <f>IF(ISBLANK('Entladung des Speichers'!A246),"",'Entladung des Speichers'!C246)</f>
        <v/>
      </c>
      <c r="N246" s="168" t="str">
        <f>IF(ISBLANK('Beladung des Speichers'!A246),"",SUMIFS('Entladung des Speichers'!$E$17:$E$1001,'Entladung des Speichers'!$A$17:$A$1001,'Ergebnis (detailliert)'!$A$17:$A$300))</f>
        <v/>
      </c>
      <c r="O246" s="125" t="str">
        <f t="shared" si="15"/>
        <v/>
      </c>
      <c r="P246" s="20" t="str">
        <f>IFERROR(IF(A246="","",N246*'Ergebnis (detailliert)'!J246/'Ergebnis (detailliert)'!I246),0)</f>
        <v/>
      </c>
      <c r="Q246" s="106" t="str">
        <f t="shared" si="16"/>
        <v/>
      </c>
      <c r="R246" s="107" t="str">
        <f t="shared" si="17"/>
        <v/>
      </c>
      <c r="S246" s="108" t="str">
        <f>IF(A246="","",IF(LOOKUP(A246,Stammdaten!$A$17:$A$1001,Stammdaten!$G$17:$G$1001)="Nein",0,IF(ISBLANK('Beladung des Speichers'!A246),"",ROUND(MIN(J246,Q246)*-1,2))))</f>
        <v/>
      </c>
    </row>
    <row r="247" spans="1:19" x14ac:dyDescent="0.2">
      <c r="A247" s="109" t="str">
        <f>IF('Beladung des Speichers'!A247="","",'Beladung des Speichers'!A247)</f>
        <v/>
      </c>
      <c r="B247" s="109" t="str">
        <f>IF('Beladung des Speichers'!B247="","",'Beladung des Speichers'!B247)</f>
        <v/>
      </c>
      <c r="C247" s="163" t="str">
        <f>IF(ISBLANK('Beladung des Speichers'!A247),"",SUMIFS('Beladung des Speichers'!$C$17:$C$300,'Beladung des Speichers'!$A$17:$A$300,A247)-SUMIFS('Entladung des Speichers'!$C$17:$C$300,'Entladung des Speichers'!$A$17:$A$300,A247)+SUMIFS(Füllstände!$B$17:$B$299,Füllstände!$A$17:$A$299,A247)-SUMIFS(Füllstände!$C$17:$C$299,Füllstände!$A$17:$A$299,A247))</f>
        <v/>
      </c>
      <c r="D247" s="164" t="str">
        <f>IF(ISBLANK('Beladung des Speichers'!A247),"",C247*'Beladung des Speichers'!C247/SUMIFS('Beladung des Speichers'!$C$17:$C$300,'Beladung des Speichers'!$A$17:$A$300,A247))</f>
        <v/>
      </c>
      <c r="E247" s="165" t="str">
        <f>IF(ISBLANK('Beladung des Speichers'!A247),"",1/SUMIFS('Beladung des Speichers'!$C$17:$C$300,'Beladung des Speichers'!$A$17:$A$300,A247)*C247*SUMIF($A$17:$A$300,A247,'Beladung des Speichers'!$E$17:$E$300))</f>
        <v/>
      </c>
      <c r="F247" s="166" t="str">
        <f>IF(ISBLANK('Beladung des Speichers'!A247),"",IF(C247=0,"0,00",D247/C247*E247))</f>
        <v/>
      </c>
      <c r="G247" s="167" t="str">
        <f>IF(ISBLANK('Beladung des Speichers'!A247),"",SUMIFS('Beladung des Speichers'!$C$17:$C$300,'Beladung des Speichers'!$A$17:$A$300,A247))</f>
        <v/>
      </c>
      <c r="H247" s="124" t="str">
        <f>IF(ISBLANK('Beladung des Speichers'!A247),"",'Beladung des Speichers'!C247)</f>
        <v/>
      </c>
      <c r="I247" s="168" t="str">
        <f>IF(ISBLANK('Beladung des Speichers'!A247),"",SUMIFS('Beladung des Speichers'!$E$17:$E$1001,'Beladung des Speichers'!$A$17:$A$1001,'Ergebnis (detailliert)'!A247))</f>
        <v/>
      </c>
      <c r="J247" s="125" t="str">
        <f>IF(ISBLANK('Beladung des Speichers'!A247),"",'Beladung des Speichers'!E247)</f>
        <v/>
      </c>
      <c r="K247" s="168" t="str">
        <f>IF(ISBLANK('Beladung des Speichers'!A247),"",SUMIFS('Entladung des Speichers'!$C$17:$C$1001,'Entladung des Speichers'!$A$17:$A$1001,'Ergebnis (detailliert)'!A247))</f>
        <v/>
      </c>
      <c r="L247" s="169" t="str">
        <f t="shared" si="14"/>
        <v/>
      </c>
      <c r="M247" s="169" t="str">
        <f>IF(ISBLANK('Entladung des Speichers'!A247),"",'Entladung des Speichers'!C247)</f>
        <v/>
      </c>
      <c r="N247" s="168" t="str">
        <f>IF(ISBLANK('Beladung des Speichers'!A247),"",SUMIFS('Entladung des Speichers'!$E$17:$E$1001,'Entladung des Speichers'!$A$17:$A$1001,'Ergebnis (detailliert)'!$A$17:$A$300))</f>
        <v/>
      </c>
      <c r="O247" s="125" t="str">
        <f t="shared" si="15"/>
        <v/>
      </c>
      <c r="P247" s="20" t="str">
        <f>IFERROR(IF(A247="","",N247*'Ergebnis (detailliert)'!J247/'Ergebnis (detailliert)'!I247),0)</f>
        <v/>
      </c>
      <c r="Q247" s="106" t="str">
        <f t="shared" si="16"/>
        <v/>
      </c>
      <c r="R247" s="107" t="str">
        <f t="shared" si="17"/>
        <v/>
      </c>
      <c r="S247" s="108" t="str">
        <f>IF(A247="","",IF(LOOKUP(A247,Stammdaten!$A$17:$A$1001,Stammdaten!$G$17:$G$1001)="Nein",0,IF(ISBLANK('Beladung des Speichers'!A247),"",ROUND(MIN(J247,Q247)*-1,2))))</f>
        <v/>
      </c>
    </row>
    <row r="248" spans="1:19" x14ac:dyDescent="0.2">
      <c r="A248" s="109" t="str">
        <f>IF('Beladung des Speichers'!A248="","",'Beladung des Speichers'!A248)</f>
        <v/>
      </c>
      <c r="B248" s="109" t="str">
        <f>IF('Beladung des Speichers'!B248="","",'Beladung des Speichers'!B248)</f>
        <v/>
      </c>
      <c r="C248" s="163" t="str">
        <f>IF(ISBLANK('Beladung des Speichers'!A248),"",SUMIFS('Beladung des Speichers'!$C$17:$C$300,'Beladung des Speichers'!$A$17:$A$300,A248)-SUMIFS('Entladung des Speichers'!$C$17:$C$300,'Entladung des Speichers'!$A$17:$A$300,A248)+SUMIFS(Füllstände!$B$17:$B$299,Füllstände!$A$17:$A$299,A248)-SUMIFS(Füllstände!$C$17:$C$299,Füllstände!$A$17:$A$299,A248))</f>
        <v/>
      </c>
      <c r="D248" s="164" t="str">
        <f>IF(ISBLANK('Beladung des Speichers'!A248),"",C248*'Beladung des Speichers'!C248/SUMIFS('Beladung des Speichers'!$C$17:$C$300,'Beladung des Speichers'!$A$17:$A$300,A248))</f>
        <v/>
      </c>
      <c r="E248" s="165" t="str">
        <f>IF(ISBLANK('Beladung des Speichers'!A248),"",1/SUMIFS('Beladung des Speichers'!$C$17:$C$300,'Beladung des Speichers'!$A$17:$A$300,A248)*C248*SUMIF($A$17:$A$300,A248,'Beladung des Speichers'!$E$17:$E$300))</f>
        <v/>
      </c>
      <c r="F248" s="166" t="str">
        <f>IF(ISBLANK('Beladung des Speichers'!A248),"",IF(C248=0,"0,00",D248/C248*E248))</f>
        <v/>
      </c>
      <c r="G248" s="167" t="str">
        <f>IF(ISBLANK('Beladung des Speichers'!A248),"",SUMIFS('Beladung des Speichers'!$C$17:$C$300,'Beladung des Speichers'!$A$17:$A$300,A248))</f>
        <v/>
      </c>
      <c r="H248" s="124" t="str">
        <f>IF(ISBLANK('Beladung des Speichers'!A248),"",'Beladung des Speichers'!C248)</f>
        <v/>
      </c>
      <c r="I248" s="168" t="str">
        <f>IF(ISBLANK('Beladung des Speichers'!A248),"",SUMIFS('Beladung des Speichers'!$E$17:$E$1001,'Beladung des Speichers'!$A$17:$A$1001,'Ergebnis (detailliert)'!A248))</f>
        <v/>
      </c>
      <c r="J248" s="125" t="str">
        <f>IF(ISBLANK('Beladung des Speichers'!A248),"",'Beladung des Speichers'!E248)</f>
        <v/>
      </c>
      <c r="K248" s="168" t="str">
        <f>IF(ISBLANK('Beladung des Speichers'!A248),"",SUMIFS('Entladung des Speichers'!$C$17:$C$1001,'Entladung des Speichers'!$A$17:$A$1001,'Ergebnis (detailliert)'!A248))</f>
        <v/>
      </c>
      <c r="L248" s="169" t="str">
        <f t="shared" si="14"/>
        <v/>
      </c>
      <c r="M248" s="169" t="str">
        <f>IF(ISBLANK('Entladung des Speichers'!A248),"",'Entladung des Speichers'!C248)</f>
        <v/>
      </c>
      <c r="N248" s="168" t="str">
        <f>IF(ISBLANK('Beladung des Speichers'!A248),"",SUMIFS('Entladung des Speichers'!$E$17:$E$1001,'Entladung des Speichers'!$A$17:$A$1001,'Ergebnis (detailliert)'!$A$17:$A$300))</f>
        <v/>
      </c>
      <c r="O248" s="125" t="str">
        <f t="shared" si="15"/>
        <v/>
      </c>
      <c r="P248" s="20" t="str">
        <f>IFERROR(IF(A248="","",N248*'Ergebnis (detailliert)'!J248/'Ergebnis (detailliert)'!I248),0)</f>
        <v/>
      </c>
      <c r="Q248" s="106" t="str">
        <f t="shared" si="16"/>
        <v/>
      </c>
      <c r="R248" s="107" t="str">
        <f t="shared" si="17"/>
        <v/>
      </c>
      <c r="S248" s="108" t="str">
        <f>IF(A248="","",IF(LOOKUP(A248,Stammdaten!$A$17:$A$1001,Stammdaten!$G$17:$G$1001)="Nein",0,IF(ISBLANK('Beladung des Speichers'!A248),"",ROUND(MIN(J248,Q248)*-1,2))))</f>
        <v/>
      </c>
    </row>
    <row r="249" spans="1:19" x14ac:dyDescent="0.2">
      <c r="A249" s="109" t="str">
        <f>IF('Beladung des Speichers'!A249="","",'Beladung des Speichers'!A249)</f>
        <v/>
      </c>
      <c r="B249" s="109" t="str">
        <f>IF('Beladung des Speichers'!B249="","",'Beladung des Speichers'!B249)</f>
        <v/>
      </c>
      <c r="C249" s="163" t="str">
        <f>IF(ISBLANK('Beladung des Speichers'!A249),"",SUMIFS('Beladung des Speichers'!$C$17:$C$300,'Beladung des Speichers'!$A$17:$A$300,A249)-SUMIFS('Entladung des Speichers'!$C$17:$C$300,'Entladung des Speichers'!$A$17:$A$300,A249)+SUMIFS(Füllstände!$B$17:$B$299,Füllstände!$A$17:$A$299,A249)-SUMIFS(Füllstände!$C$17:$C$299,Füllstände!$A$17:$A$299,A249))</f>
        <v/>
      </c>
      <c r="D249" s="164" t="str">
        <f>IF(ISBLANK('Beladung des Speichers'!A249),"",C249*'Beladung des Speichers'!C249/SUMIFS('Beladung des Speichers'!$C$17:$C$300,'Beladung des Speichers'!$A$17:$A$300,A249))</f>
        <v/>
      </c>
      <c r="E249" s="165" t="str">
        <f>IF(ISBLANK('Beladung des Speichers'!A249),"",1/SUMIFS('Beladung des Speichers'!$C$17:$C$300,'Beladung des Speichers'!$A$17:$A$300,A249)*C249*SUMIF($A$17:$A$300,A249,'Beladung des Speichers'!$E$17:$E$300))</f>
        <v/>
      </c>
      <c r="F249" s="166" t="str">
        <f>IF(ISBLANK('Beladung des Speichers'!A249),"",IF(C249=0,"0,00",D249/C249*E249))</f>
        <v/>
      </c>
      <c r="G249" s="167" t="str">
        <f>IF(ISBLANK('Beladung des Speichers'!A249),"",SUMIFS('Beladung des Speichers'!$C$17:$C$300,'Beladung des Speichers'!$A$17:$A$300,A249))</f>
        <v/>
      </c>
      <c r="H249" s="124" t="str">
        <f>IF(ISBLANK('Beladung des Speichers'!A249),"",'Beladung des Speichers'!C249)</f>
        <v/>
      </c>
      <c r="I249" s="168" t="str">
        <f>IF(ISBLANK('Beladung des Speichers'!A249),"",SUMIFS('Beladung des Speichers'!$E$17:$E$1001,'Beladung des Speichers'!$A$17:$A$1001,'Ergebnis (detailliert)'!A249))</f>
        <v/>
      </c>
      <c r="J249" s="125" t="str">
        <f>IF(ISBLANK('Beladung des Speichers'!A249),"",'Beladung des Speichers'!E249)</f>
        <v/>
      </c>
      <c r="K249" s="168" t="str">
        <f>IF(ISBLANK('Beladung des Speichers'!A249),"",SUMIFS('Entladung des Speichers'!$C$17:$C$1001,'Entladung des Speichers'!$A$17:$A$1001,'Ergebnis (detailliert)'!A249))</f>
        <v/>
      </c>
      <c r="L249" s="169" t="str">
        <f t="shared" si="14"/>
        <v/>
      </c>
      <c r="M249" s="169" t="str">
        <f>IF(ISBLANK('Entladung des Speichers'!A249),"",'Entladung des Speichers'!C249)</f>
        <v/>
      </c>
      <c r="N249" s="168" t="str">
        <f>IF(ISBLANK('Beladung des Speichers'!A249),"",SUMIFS('Entladung des Speichers'!$E$17:$E$1001,'Entladung des Speichers'!$A$17:$A$1001,'Ergebnis (detailliert)'!$A$17:$A$300))</f>
        <v/>
      </c>
      <c r="O249" s="125" t="str">
        <f t="shared" si="15"/>
        <v/>
      </c>
      <c r="P249" s="20" t="str">
        <f>IFERROR(IF(A249="","",N249*'Ergebnis (detailliert)'!J249/'Ergebnis (detailliert)'!I249),0)</f>
        <v/>
      </c>
      <c r="Q249" s="106" t="str">
        <f t="shared" si="16"/>
        <v/>
      </c>
      <c r="R249" s="107" t="str">
        <f t="shared" si="17"/>
        <v/>
      </c>
      <c r="S249" s="108" t="str">
        <f>IF(A249="","",IF(LOOKUP(A249,Stammdaten!$A$17:$A$1001,Stammdaten!$G$17:$G$1001)="Nein",0,IF(ISBLANK('Beladung des Speichers'!A249),"",ROUND(MIN(J249,Q249)*-1,2))))</f>
        <v/>
      </c>
    </row>
    <row r="250" spans="1:19" x14ac:dyDescent="0.2">
      <c r="A250" s="109" t="str">
        <f>IF('Beladung des Speichers'!A250="","",'Beladung des Speichers'!A250)</f>
        <v/>
      </c>
      <c r="B250" s="109" t="str">
        <f>IF('Beladung des Speichers'!B250="","",'Beladung des Speichers'!B250)</f>
        <v/>
      </c>
      <c r="C250" s="163" t="str">
        <f>IF(ISBLANK('Beladung des Speichers'!A250),"",SUMIFS('Beladung des Speichers'!$C$17:$C$300,'Beladung des Speichers'!$A$17:$A$300,A250)-SUMIFS('Entladung des Speichers'!$C$17:$C$300,'Entladung des Speichers'!$A$17:$A$300,A250)+SUMIFS(Füllstände!$B$17:$B$299,Füllstände!$A$17:$A$299,A250)-SUMIFS(Füllstände!$C$17:$C$299,Füllstände!$A$17:$A$299,A250))</f>
        <v/>
      </c>
      <c r="D250" s="164" t="str">
        <f>IF(ISBLANK('Beladung des Speichers'!A250),"",C250*'Beladung des Speichers'!C250/SUMIFS('Beladung des Speichers'!$C$17:$C$300,'Beladung des Speichers'!$A$17:$A$300,A250))</f>
        <v/>
      </c>
      <c r="E250" s="165" t="str">
        <f>IF(ISBLANK('Beladung des Speichers'!A250),"",1/SUMIFS('Beladung des Speichers'!$C$17:$C$300,'Beladung des Speichers'!$A$17:$A$300,A250)*C250*SUMIF($A$17:$A$300,A250,'Beladung des Speichers'!$E$17:$E$300))</f>
        <v/>
      </c>
      <c r="F250" s="166" t="str">
        <f>IF(ISBLANK('Beladung des Speichers'!A250),"",IF(C250=0,"0,00",D250/C250*E250))</f>
        <v/>
      </c>
      <c r="G250" s="167" t="str">
        <f>IF(ISBLANK('Beladung des Speichers'!A250),"",SUMIFS('Beladung des Speichers'!$C$17:$C$300,'Beladung des Speichers'!$A$17:$A$300,A250))</f>
        <v/>
      </c>
      <c r="H250" s="124" t="str">
        <f>IF(ISBLANK('Beladung des Speichers'!A250),"",'Beladung des Speichers'!C250)</f>
        <v/>
      </c>
      <c r="I250" s="168" t="str">
        <f>IF(ISBLANK('Beladung des Speichers'!A250),"",SUMIFS('Beladung des Speichers'!$E$17:$E$1001,'Beladung des Speichers'!$A$17:$A$1001,'Ergebnis (detailliert)'!A250))</f>
        <v/>
      </c>
      <c r="J250" s="125" t="str">
        <f>IF(ISBLANK('Beladung des Speichers'!A250),"",'Beladung des Speichers'!E250)</f>
        <v/>
      </c>
      <c r="K250" s="168" t="str">
        <f>IF(ISBLANK('Beladung des Speichers'!A250),"",SUMIFS('Entladung des Speichers'!$C$17:$C$1001,'Entladung des Speichers'!$A$17:$A$1001,'Ergebnis (detailliert)'!A250))</f>
        <v/>
      </c>
      <c r="L250" s="169" t="str">
        <f t="shared" si="14"/>
        <v/>
      </c>
      <c r="M250" s="169" t="str">
        <f>IF(ISBLANK('Entladung des Speichers'!A250),"",'Entladung des Speichers'!C250)</f>
        <v/>
      </c>
      <c r="N250" s="168" t="str">
        <f>IF(ISBLANK('Beladung des Speichers'!A250),"",SUMIFS('Entladung des Speichers'!$E$17:$E$1001,'Entladung des Speichers'!$A$17:$A$1001,'Ergebnis (detailliert)'!$A$17:$A$300))</f>
        <v/>
      </c>
      <c r="O250" s="125" t="str">
        <f t="shared" si="15"/>
        <v/>
      </c>
      <c r="P250" s="20" t="str">
        <f>IFERROR(IF(A250="","",N250*'Ergebnis (detailliert)'!J250/'Ergebnis (detailliert)'!I250),0)</f>
        <v/>
      </c>
      <c r="Q250" s="106" t="str">
        <f t="shared" si="16"/>
        <v/>
      </c>
      <c r="R250" s="107" t="str">
        <f t="shared" si="17"/>
        <v/>
      </c>
      <c r="S250" s="108" t="str">
        <f>IF(A250="","",IF(LOOKUP(A250,Stammdaten!$A$17:$A$1001,Stammdaten!$G$17:$G$1001)="Nein",0,IF(ISBLANK('Beladung des Speichers'!A250),"",ROUND(MIN(J250,Q250)*-1,2))))</f>
        <v/>
      </c>
    </row>
    <row r="251" spans="1:19" x14ac:dyDescent="0.2">
      <c r="A251" s="109" t="str">
        <f>IF('Beladung des Speichers'!A251="","",'Beladung des Speichers'!A251)</f>
        <v/>
      </c>
      <c r="B251" s="109" t="str">
        <f>IF('Beladung des Speichers'!B251="","",'Beladung des Speichers'!B251)</f>
        <v/>
      </c>
      <c r="C251" s="163" t="str">
        <f>IF(ISBLANK('Beladung des Speichers'!A251),"",SUMIFS('Beladung des Speichers'!$C$17:$C$300,'Beladung des Speichers'!$A$17:$A$300,A251)-SUMIFS('Entladung des Speichers'!$C$17:$C$300,'Entladung des Speichers'!$A$17:$A$300,A251)+SUMIFS(Füllstände!$B$17:$B$299,Füllstände!$A$17:$A$299,A251)-SUMIFS(Füllstände!$C$17:$C$299,Füllstände!$A$17:$A$299,A251))</f>
        <v/>
      </c>
      <c r="D251" s="164" t="str">
        <f>IF(ISBLANK('Beladung des Speichers'!A251),"",C251*'Beladung des Speichers'!C251/SUMIFS('Beladung des Speichers'!$C$17:$C$300,'Beladung des Speichers'!$A$17:$A$300,A251))</f>
        <v/>
      </c>
      <c r="E251" s="165" t="str">
        <f>IF(ISBLANK('Beladung des Speichers'!A251),"",1/SUMIFS('Beladung des Speichers'!$C$17:$C$300,'Beladung des Speichers'!$A$17:$A$300,A251)*C251*SUMIF($A$17:$A$300,A251,'Beladung des Speichers'!$E$17:$E$300))</f>
        <v/>
      </c>
      <c r="F251" s="166" t="str">
        <f>IF(ISBLANK('Beladung des Speichers'!A251),"",IF(C251=0,"0,00",D251/C251*E251))</f>
        <v/>
      </c>
      <c r="G251" s="167" t="str">
        <f>IF(ISBLANK('Beladung des Speichers'!A251),"",SUMIFS('Beladung des Speichers'!$C$17:$C$300,'Beladung des Speichers'!$A$17:$A$300,A251))</f>
        <v/>
      </c>
      <c r="H251" s="124" t="str">
        <f>IF(ISBLANK('Beladung des Speichers'!A251),"",'Beladung des Speichers'!C251)</f>
        <v/>
      </c>
      <c r="I251" s="168" t="str">
        <f>IF(ISBLANK('Beladung des Speichers'!A251),"",SUMIFS('Beladung des Speichers'!$E$17:$E$1001,'Beladung des Speichers'!$A$17:$A$1001,'Ergebnis (detailliert)'!A251))</f>
        <v/>
      </c>
      <c r="J251" s="125" t="str">
        <f>IF(ISBLANK('Beladung des Speichers'!A251),"",'Beladung des Speichers'!E251)</f>
        <v/>
      </c>
      <c r="K251" s="168" t="str">
        <f>IF(ISBLANK('Beladung des Speichers'!A251),"",SUMIFS('Entladung des Speichers'!$C$17:$C$1001,'Entladung des Speichers'!$A$17:$A$1001,'Ergebnis (detailliert)'!A251))</f>
        <v/>
      </c>
      <c r="L251" s="169" t="str">
        <f t="shared" si="14"/>
        <v/>
      </c>
      <c r="M251" s="169" t="str">
        <f>IF(ISBLANK('Entladung des Speichers'!A251),"",'Entladung des Speichers'!C251)</f>
        <v/>
      </c>
      <c r="N251" s="168" t="str">
        <f>IF(ISBLANK('Beladung des Speichers'!A251),"",SUMIFS('Entladung des Speichers'!$E$17:$E$1001,'Entladung des Speichers'!$A$17:$A$1001,'Ergebnis (detailliert)'!$A$17:$A$300))</f>
        <v/>
      </c>
      <c r="O251" s="125" t="str">
        <f t="shared" si="15"/>
        <v/>
      </c>
      <c r="P251" s="20" t="str">
        <f>IFERROR(IF(A251="","",N251*'Ergebnis (detailliert)'!J251/'Ergebnis (detailliert)'!I251),0)</f>
        <v/>
      </c>
      <c r="Q251" s="106" t="str">
        <f t="shared" si="16"/>
        <v/>
      </c>
      <c r="R251" s="107" t="str">
        <f t="shared" si="17"/>
        <v/>
      </c>
      <c r="S251" s="108" t="str">
        <f>IF(A251="","",IF(LOOKUP(A251,Stammdaten!$A$17:$A$1001,Stammdaten!$G$17:$G$1001)="Nein",0,IF(ISBLANK('Beladung des Speichers'!A251),"",ROUND(MIN(J251,Q251)*-1,2))))</f>
        <v/>
      </c>
    </row>
    <row r="252" spans="1:19" x14ac:dyDescent="0.2">
      <c r="A252" s="109" t="str">
        <f>IF('Beladung des Speichers'!A252="","",'Beladung des Speichers'!A252)</f>
        <v/>
      </c>
      <c r="B252" s="109" t="str">
        <f>IF('Beladung des Speichers'!B252="","",'Beladung des Speichers'!B252)</f>
        <v/>
      </c>
      <c r="C252" s="163" t="str">
        <f>IF(ISBLANK('Beladung des Speichers'!A252),"",SUMIFS('Beladung des Speichers'!$C$17:$C$300,'Beladung des Speichers'!$A$17:$A$300,A252)-SUMIFS('Entladung des Speichers'!$C$17:$C$300,'Entladung des Speichers'!$A$17:$A$300,A252)+SUMIFS(Füllstände!$B$17:$B$299,Füllstände!$A$17:$A$299,A252)-SUMIFS(Füllstände!$C$17:$C$299,Füllstände!$A$17:$A$299,A252))</f>
        <v/>
      </c>
      <c r="D252" s="164" t="str">
        <f>IF(ISBLANK('Beladung des Speichers'!A252),"",C252*'Beladung des Speichers'!C252/SUMIFS('Beladung des Speichers'!$C$17:$C$300,'Beladung des Speichers'!$A$17:$A$300,A252))</f>
        <v/>
      </c>
      <c r="E252" s="165" t="str">
        <f>IF(ISBLANK('Beladung des Speichers'!A252),"",1/SUMIFS('Beladung des Speichers'!$C$17:$C$300,'Beladung des Speichers'!$A$17:$A$300,A252)*C252*SUMIF($A$17:$A$300,A252,'Beladung des Speichers'!$E$17:$E$300))</f>
        <v/>
      </c>
      <c r="F252" s="166" t="str">
        <f>IF(ISBLANK('Beladung des Speichers'!A252),"",IF(C252=0,"0,00",D252/C252*E252))</f>
        <v/>
      </c>
      <c r="G252" s="167" t="str">
        <f>IF(ISBLANK('Beladung des Speichers'!A252),"",SUMIFS('Beladung des Speichers'!$C$17:$C$300,'Beladung des Speichers'!$A$17:$A$300,A252))</f>
        <v/>
      </c>
      <c r="H252" s="124" t="str">
        <f>IF(ISBLANK('Beladung des Speichers'!A252),"",'Beladung des Speichers'!C252)</f>
        <v/>
      </c>
      <c r="I252" s="168" t="str">
        <f>IF(ISBLANK('Beladung des Speichers'!A252),"",SUMIFS('Beladung des Speichers'!$E$17:$E$1001,'Beladung des Speichers'!$A$17:$A$1001,'Ergebnis (detailliert)'!A252))</f>
        <v/>
      </c>
      <c r="J252" s="125" t="str">
        <f>IF(ISBLANK('Beladung des Speichers'!A252),"",'Beladung des Speichers'!E252)</f>
        <v/>
      </c>
      <c r="K252" s="168" t="str">
        <f>IF(ISBLANK('Beladung des Speichers'!A252),"",SUMIFS('Entladung des Speichers'!$C$17:$C$1001,'Entladung des Speichers'!$A$17:$A$1001,'Ergebnis (detailliert)'!A252))</f>
        <v/>
      </c>
      <c r="L252" s="169" t="str">
        <f t="shared" si="14"/>
        <v/>
      </c>
      <c r="M252" s="169" t="str">
        <f>IF(ISBLANK('Entladung des Speichers'!A252),"",'Entladung des Speichers'!C252)</f>
        <v/>
      </c>
      <c r="N252" s="168" t="str">
        <f>IF(ISBLANK('Beladung des Speichers'!A252),"",SUMIFS('Entladung des Speichers'!$E$17:$E$1001,'Entladung des Speichers'!$A$17:$A$1001,'Ergebnis (detailliert)'!$A$17:$A$300))</f>
        <v/>
      </c>
      <c r="O252" s="125" t="str">
        <f t="shared" si="15"/>
        <v/>
      </c>
      <c r="P252" s="20" t="str">
        <f>IFERROR(IF(A252="","",N252*'Ergebnis (detailliert)'!J252/'Ergebnis (detailliert)'!I252),0)</f>
        <v/>
      </c>
      <c r="Q252" s="106" t="str">
        <f t="shared" si="16"/>
        <v/>
      </c>
      <c r="R252" s="107" t="str">
        <f t="shared" si="17"/>
        <v/>
      </c>
      <c r="S252" s="108" t="str">
        <f>IF(A252="","",IF(LOOKUP(A252,Stammdaten!$A$17:$A$1001,Stammdaten!$G$17:$G$1001)="Nein",0,IF(ISBLANK('Beladung des Speichers'!A252),"",ROUND(MIN(J252,Q252)*-1,2))))</f>
        <v/>
      </c>
    </row>
    <row r="253" spans="1:19" x14ac:dyDescent="0.2">
      <c r="A253" s="109" t="str">
        <f>IF('Beladung des Speichers'!A253="","",'Beladung des Speichers'!A253)</f>
        <v/>
      </c>
      <c r="B253" s="109" t="str">
        <f>IF('Beladung des Speichers'!B253="","",'Beladung des Speichers'!B253)</f>
        <v/>
      </c>
      <c r="C253" s="163" t="str">
        <f>IF(ISBLANK('Beladung des Speichers'!A253),"",SUMIFS('Beladung des Speichers'!$C$17:$C$300,'Beladung des Speichers'!$A$17:$A$300,A253)-SUMIFS('Entladung des Speichers'!$C$17:$C$300,'Entladung des Speichers'!$A$17:$A$300,A253)+SUMIFS(Füllstände!$B$17:$B$299,Füllstände!$A$17:$A$299,A253)-SUMIFS(Füllstände!$C$17:$C$299,Füllstände!$A$17:$A$299,A253))</f>
        <v/>
      </c>
      <c r="D253" s="164" t="str">
        <f>IF(ISBLANK('Beladung des Speichers'!A253),"",C253*'Beladung des Speichers'!C253/SUMIFS('Beladung des Speichers'!$C$17:$C$300,'Beladung des Speichers'!$A$17:$A$300,A253))</f>
        <v/>
      </c>
      <c r="E253" s="165" t="str">
        <f>IF(ISBLANK('Beladung des Speichers'!A253),"",1/SUMIFS('Beladung des Speichers'!$C$17:$C$300,'Beladung des Speichers'!$A$17:$A$300,A253)*C253*SUMIF($A$17:$A$300,A253,'Beladung des Speichers'!$E$17:$E$300))</f>
        <v/>
      </c>
      <c r="F253" s="166" t="str">
        <f>IF(ISBLANK('Beladung des Speichers'!A253),"",IF(C253=0,"0,00",D253/C253*E253))</f>
        <v/>
      </c>
      <c r="G253" s="167" t="str">
        <f>IF(ISBLANK('Beladung des Speichers'!A253),"",SUMIFS('Beladung des Speichers'!$C$17:$C$300,'Beladung des Speichers'!$A$17:$A$300,A253))</f>
        <v/>
      </c>
      <c r="H253" s="124" t="str">
        <f>IF(ISBLANK('Beladung des Speichers'!A253),"",'Beladung des Speichers'!C253)</f>
        <v/>
      </c>
      <c r="I253" s="168" t="str">
        <f>IF(ISBLANK('Beladung des Speichers'!A253),"",SUMIFS('Beladung des Speichers'!$E$17:$E$1001,'Beladung des Speichers'!$A$17:$A$1001,'Ergebnis (detailliert)'!A253))</f>
        <v/>
      </c>
      <c r="J253" s="125" t="str">
        <f>IF(ISBLANK('Beladung des Speichers'!A253),"",'Beladung des Speichers'!E253)</f>
        <v/>
      </c>
      <c r="K253" s="168" t="str">
        <f>IF(ISBLANK('Beladung des Speichers'!A253),"",SUMIFS('Entladung des Speichers'!$C$17:$C$1001,'Entladung des Speichers'!$A$17:$A$1001,'Ergebnis (detailliert)'!A253))</f>
        <v/>
      </c>
      <c r="L253" s="169" t="str">
        <f t="shared" si="14"/>
        <v/>
      </c>
      <c r="M253" s="169" t="str">
        <f>IF(ISBLANK('Entladung des Speichers'!A253),"",'Entladung des Speichers'!C253)</f>
        <v/>
      </c>
      <c r="N253" s="168" t="str">
        <f>IF(ISBLANK('Beladung des Speichers'!A253),"",SUMIFS('Entladung des Speichers'!$E$17:$E$1001,'Entladung des Speichers'!$A$17:$A$1001,'Ergebnis (detailliert)'!$A$17:$A$300))</f>
        <v/>
      </c>
      <c r="O253" s="125" t="str">
        <f t="shared" si="15"/>
        <v/>
      </c>
      <c r="P253" s="20" t="str">
        <f>IFERROR(IF(A253="","",N253*'Ergebnis (detailliert)'!J253/'Ergebnis (detailliert)'!I253),0)</f>
        <v/>
      </c>
      <c r="Q253" s="106" t="str">
        <f t="shared" si="16"/>
        <v/>
      </c>
      <c r="R253" s="107" t="str">
        <f t="shared" si="17"/>
        <v/>
      </c>
      <c r="S253" s="108" t="str">
        <f>IF(A253="","",IF(LOOKUP(A253,Stammdaten!$A$17:$A$1001,Stammdaten!$G$17:$G$1001)="Nein",0,IF(ISBLANK('Beladung des Speichers'!A253),"",ROUND(MIN(J253,Q253)*-1,2))))</f>
        <v/>
      </c>
    </row>
    <row r="254" spans="1:19" x14ac:dyDescent="0.2">
      <c r="A254" s="109" t="str">
        <f>IF('Beladung des Speichers'!A254="","",'Beladung des Speichers'!A254)</f>
        <v/>
      </c>
      <c r="B254" s="109" t="str">
        <f>IF('Beladung des Speichers'!B254="","",'Beladung des Speichers'!B254)</f>
        <v/>
      </c>
      <c r="C254" s="163" t="str">
        <f>IF(ISBLANK('Beladung des Speichers'!A254),"",SUMIFS('Beladung des Speichers'!$C$17:$C$300,'Beladung des Speichers'!$A$17:$A$300,A254)-SUMIFS('Entladung des Speichers'!$C$17:$C$300,'Entladung des Speichers'!$A$17:$A$300,A254)+SUMIFS(Füllstände!$B$17:$B$299,Füllstände!$A$17:$A$299,A254)-SUMIFS(Füllstände!$C$17:$C$299,Füllstände!$A$17:$A$299,A254))</f>
        <v/>
      </c>
      <c r="D254" s="164" t="str">
        <f>IF(ISBLANK('Beladung des Speichers'!A254),"",C254*'Beladung des Speichers'!C254/SUMIFS('Beladung des Speichers'!$C$17:$C$300,'Beladung des Speichers'!$A$17:$A$300,A254))</f>
        <v/>
      </c>
      <c r="E254" s="165" t="str">
        <f>IF(ISBLANK('Beladung des Speichers'!A254),"",1/SUMIFS('Beladung des Speichers'!$C$17:$C$300,'Beladung des Speichers'!$A$17:$A$300,A254)*C254*SUMIF($A$17:$A$300,A254,'Beladung des Speichers'!$E$17:$E$300))</f>
        <v/>
      </c>
      <c r="F254" s="166" t="str">
        <f>IF(ISBLANK('Beladung des Speichers'!A254),"",IF(C254=0,"0,00",D254/C254*E254))</f>
        <v/>
      </c>
      <c r="G254" s="167" t="str">
        <f>IF(ISBLANK('Beladung des Speichers'!A254),"",SUMIFS('Beladung des Speichers'!$C$17:$C$300,'Beladung des Speichers'!$A$17:$A$300,A254))</f>
        <v/>
      </c>
      <c r="H254" s="124" t="str">
        <f>IF(ISBLANK('Beladung des Speichers'!A254),"",'Beladung des Speichers'!C254)</f>
        <v/>
      </c>
      <c r="I254" s="168" t="str">
        <f>IF(ISBLANK('Beladung des Speichers'!A254),"",SUMIFS('Beladung des Speichers'!$E$17:$E$1001,'Beladung des Speichers'!$A$17:$A$1001,'Ergebnis (detailliert)'!A254))</f>
        <v/>
      </c>
      <c r="J254" s="125" t="str">
        <f>IF(ISBLANK('Beladung des Speichers'!A254),"",'Beladung des Speichers'!E254)</f>
        <v/>
      </c>
      <c r="K254" s="168" t="str">
        <f>IF(ISBLANK('Beladung des Speichers'!A254),"",SUMIFS('Entladung des Speichers'!$C$17:$C$1001,'Entladung des Speichers'!$A$17:$A$1001,'Ergebnis (detailliert)'!A254))</f>
        <v/>
      </c>
      <c r="L254" s="169" t="str">
        <f t="shared" si="14"/>
        <v/>
      </c>
      <c r="M254" s="169" t="str">
        <f>IF(ISBLANK('Entladung des Speichers'!A254),"",'Entladung des Speichers'!C254)</f>
        <v/>
      </c>
      <c r="N254" s="168" t="str">
        <f>IF(ISBLANK('Beladung des Speichers'!A254),"",SUMIFS('Entladung des Speichers'!$E$17:$E$1001,'Entladung des Speichers'!$A$17:$A$1001,'Ergebnis (detailliert)'!$A$17:$A$300))</f>
        <v/>
      </c>
      <c r="O254" s="125" t="str">
        <f t="shared" si="15"/>
        <v/>
      </c>
      <c r="P254" s="20" t="str">
        <f>IFERROR(IF(A254="","",N254*'Ergebnis (detailliert)'!J254/'Ergebnis (detailliert)'!I254),0)</f>
        <v/>
      </c>
      <c r="Q254" s="106" t="str">
        <f t="shared" si="16"/>
        <v/>
      </c>
      <c r="R254" s="107" t="str">
        <f t="shared" si="17"/>
        <v/>
      </c>
      <c r="S254" s="108" t="str">
        <f>IF(A254="","",IF(LOOKUP(A254,Stammdaten!$A$17:$A$1001,Stammdaten!$G$17:$G$1001)="Nein",0,IF(ISBLANK('Beladung des Speichers'!A254),"",ROUND(MIN(J254,Q254)*-1,2))))</f>
        <v/>
      </c>
    </row>
    <row r="255" spans="1:19" x14ac:dyDescent="0.2">
      <c r="A255" s="109" t="str">
        <f>IF('Beladung des Speichers'!A255="","",'Beladung des Speichers'!A255)</f>
        <v/>
      </c>
      <c r="B255" s="109" t="str">
        <f>IF('Beladung des Speichers'!B255="","",'Beladung des Speichers'!B255)</f>
        <v/>
      </c>
      <c r="C255" s="163" t="str">
        <f>IF(ISBLANK('Beladung des Speichers'!A255),"",SUMIFS('Beladung des Speichers'!$C$17:$C$300,'Beladung des Speichers'!$A$17:$A$300,A255)-SUMIFS('Entladung des Speichers'!$C$17:$C$300,'Entladung des Speichers'!$A$17:$A$300,A255)+SUMIFS(Füllstände!$B$17:$B$299,Füllstände!$A$17:$A$299,A255)-SUMIFS(Füllstände!$C$17:$C$299,Füllstände!$A$17:$A$299,A255))</f>
        <v/>
      </c>
      <c r="D255" s="164" t="str">
        <f>IF(ISBLANK('Beladung des Speichers'!A255),"",C255*'Beladung des Speichers'!C255/SUMIFS('Beladung des Speichers'!$C$17:$C$300,'Beladung des Speichers'!$A$17:$A$300,A255))</f>
        <v/>
      </c>
      <c r="E255" s="165" t="str">
        <f>IF(ISBLANK('Beladung des Speichers'!A255),"",1/SUMIFS('Beladung des Speichers'!$C$17:$C$300,'Beladung des Speichers'!$A$17:$A$300,A255)*C255*SUMIF($A$17:$A$300,A255,'Beladung des Speichers'!$E$17:$E$300))</f>
        <v/>
      </c>
      <c r="F255" s="166" t="str">
        <f>IF(ISBLANK('Beladung des Speichers'!A255),"",IF(C255=0,"0,00",D255/C255*E255))</f>
        <v/>
      </c>
      <c r="G255" s="167" t="str">
        <f>IF(ISBLANK('Beladung des Speichers'!A255),"",SUMIFS('Beladung des Speichers'!$C$17:$C$300,'Beladung des Speichers'!$A$17:$A$300,A255))</f>
        <v/>
      </c>
      <c r="H255" s="124" t="str">
        <f>IF(ISBLANK('Beladung des Speichers'!A255),"",'Beladung des Speichers'!C255)</f>
        <v/>
      </c>
      <c r="I255" s="168" t="str">
        <f>IF(ISBLANK('Beladung des Speichers'!A255),"",SUMIFS('Beladung des Speichers'!$E$17:$E$1001,'Beladung des Speichers'!$A$17:$A$1001,'Ergebnis (detailliert)'!A255))</f>
        <v/>
      </c>
      <c r="J255" s="125" t="str">
        <f>IF(ISBLANK('Beladung des Speichers'!A255),"",'Beladung des Speichers'!E255)</f>
        <v/>
      </c>
      <c r="K255" s="168" t="str">
        <f>IF(ISBLANK('Beladung des Speichers'!A255),"",SUMIFS('Entladung des Speichers'!$C$17:$C$1001,'Entladung des Speichers'!$A$17:$A$1001,'Ergebnis (detailliert)'!A255))</f>
        <v/>
      </c>
      <c r="L255" s="169" t="str">
        <f t="shared" si="14"/>
        <v/>
      </c>
      <c r="M255" s="169" t="str">
        <f>IF(ISBLANK('Entladung des Speichers'!A255),"",'Entladung des Speichers'!C255)</f>
        <v/>
      </c>
      <c r="N255" s="168" t="str">
        <f>IF(ISBLANK('Beladung des Speichers'!A255),"",SUMIFS('Entladung des Speichers'!$E$17:$E$1001,'Entladung des Speichers'!$A$17:$A$1001,'Ergebnis (detailliert)'!$A$17:$A$300))</f>
        <v/>
      </c>
      <c r="O255" s="125" t="str">
        <f t="shared" si="15"/>
        <v/>
      </c>
      <c r="P255" s="20" t="str">
        <f>IFERROR(IF(A255="","",N255*'Ergebnis (detailliert)'!J255/'Ergebnis (detailliert)'!I255),0)</f>
        <v/>
      </c>
      <c r="Q255" s="106" t="str">
        <f t="shared" si="16"/>
        <v/>
      </c>
      <c r="R255" s="107" t="str">
        <f t="shared" si="17"/>
        <v/>
      </c>
      <c r="S255" s="108" t="str">
        <f>IF(A255="","",IF(LOOKUP(A255,Stammdaten!$A$17:$A$1001,Stammdaten!$G$17:$G$1001)="Nein",0,IF(ISBLANK('Beladung des Speichers'!A255),"",ROUND(MIN(J255,Q255)*-1,2))))</f>
        <v/>
      </c>
    </row>
    <row r="256" spans="1:19" x14ac:dyDescent="0.2">
      <c r="A256" s="109" t="str">
        <f>IF('Beladung des Speichers'!A256="","",'Beladung des Speichers'!A256)</f>
        <v/>
      </c>
      <c r="B256" s="109" t="str">
        <f>IF('Beladung des Speichers'!B256="","",'Beladung des Speichers'!B256)</f>
        <v/>
      </c>
      <c r="C256" s="163" t="str">
        <f>IF(ISBLANK('Beladung des Speichers'!A256),"",SUMIFS('Beladung des Speichers'!$C$17:$C$300,'Beladung des Speichers'!$A$17:$A$300,A256)-SUMIFS('Entladung des Speichers'!$C$17:$C$300,'Entladung des Speichers'!$A$17:$A$300,A256)+SUMIFS(Füllstände!$B$17:$B$299,Füllstände!$A$17:$A$299,A256)-SUMIFS(Füllstände!$C$17:$C$299,Füllstände!$A$17:$A$299,A256))</f>
        <v/>
      </c>
      <c r="D256" s="164" t="str">
        <f>IF(ISBLANK('Beladung des Speichers'!A256),"",C256*'Beladung des Speichers'!C256/SUMIFS('Beladung des Speichers'!$C$17:$C$300,'Beladung des Speichers'!$A$17:$A$300,A256))</f>
        <v/>
      </c>
      <c r="E256" s="165" t="str">
        <f>IF(ISBLANK('Beladung des Speichers'!A256),"",1/SUMIFS('Beladung des Speichers'!$C$17:$C$300,'Beladung des Speichers'!$A$17:$A$300,A256)*C256*SUMIF($A$17:$A$300,A256,'Beladung des Speichers'!$E$17:$E$300))</f>
        <v/>
      </c>
      <c r="F256" s="166" t="str">
        <f>IF(ISBLANK('Beladung des Speichers'!A256),"",IF(C256=0,"0,00",D256/C256*E256))</f>
        <v/>
      </c>
      <c r="G256" s="167" t="str">
        <f>IF(ISBLANK('Beladung des Speichers'!A256),"",SUMIFS('Beladung des Speichers'!$C$17:$C$300,'Beladung des Speichers'!$A$17:$A$300,A256))</f>
        <v/>
      </c>
      <c r="H256" s="124" t="str">
        <f>IF(ISBLANK('Beladung des Speichers'!A256),"",'Beladung des Speichers'!C256)</f>
        <v/>
      </c>
      <c r="I256" s="168" t="str">
        <f>IF(ISBLANK('Beladung des Speichers'!A256),"",SUMIFS('Beladung des Speichers'!$E$17:$E$1001,'Beladung des Speichers'!$A$17:$A$1001,'Ergebnis (detailliert)'!A256))</f>
        <v/>
      </c>
      <c r="J256" s="125" t="str">
        <f>IF(ISBLANK('Beladung des Speichers'!A256),"",'Beladung des Speichers'!E256)</f>
        <v/>
      </c>
      <c r="K256" s="168" t="str">
        <f>IF(ISBLANK('Beladung des Speichers'!A256),"",SUMIFS('Entladung des Speichers'!$C$17:$C$1001,'Entladung des Speichers'!$A$17:$A$1001,'Ergebnis (detailliert)'!A256))</f>
        <v/>
      </c>
      <c r="L256" s="169" t="str">
        <f t="shared" si="14"/>
        <v/>
      </c>
      <c r="M256" s="169" t="str">
        <f>IF(ISBLANK('Entladung des Speichers'!A256),"",'Entladung des Speichers'!C256)</f>
        <v/>
      </c>
      <c r="N256" s="168" t="str">
        <f>IF(ISBLANK('Beladung des Speichers'!A256),"",SUMIFS('Entladung des Speichers'!$E$17:$E$1001,'Entladung des Speichers'!$A$17:$A$1001,'Ergebnis (detailliert)'!$A$17:$A$300))</f>
        <v/>
      </c>
      <c r="O256" s="125" t="str">
        <f t="shared" si="15"/>
        <v/>
      </c>
      <c r="P256" s="20" t="str">
        <f>IFERROR(IF(A256="","",N256*'Ergebnis (detailliert)'!J256/'Ergebnis (detailliert)'!I256),0)</f>
        <v/>
      </c>
      <c r="Q256" s="106" t="str">
        <f t="shared" si="16"/>
        <v/>
      </c>
      <c r="R256" s="107" t="str">
        <f t="shared" si="17"/>
        <v/>
      </c>
      <c r="S256" s="108" t="str">
        <f>IF(A256="","",IF(LOOKUP(A256,Stammdaten!$A$17:$A$1001,Stammdaten!$G$17:$G$1001)="Nein",0,IF(ISBLANK('Beladung des Speichers'!A256),"",ROUND(MIN(J256,Q256)*-1,2))))</f>
        <v/>
      </c>
    </row>
    <row r="257" spans="1:19" x14ac:dyDescent="0.2">
      <c r="A257" s="109" t="str">
        <f>IF('Beladung des Speichers'!A257="","",'Beladung des Speichers'!A257)</f>
        <v/>
      </c>
      <c r="B257" s="109" t="str">
        <f>IF('Beladung des Speichers'!B257="","",'Beladung des Speichers'!B257)</f>
        <v/>
      </c>
      <c r="C257" s="163" t="str">
        <f>IF(ISBLANK('Beladung des Speichers'!A257),"",SUMIFS('Beladung des Speichers'!$C$17:$C$300,'Beladung des Speichers'!$A$17:$A$300,A257)-SUMIFS('Entladung des Speichers'!$C$17:$C$300,'Entladung des Speichers'!$A$17:$A$300,A257)+SUMIFS(Füllstände!$B$17:$B$299,Füllstände!$A$17:$A$299,A257)-SUMIFS(Füllstände!$C$17:$C$299,Füllstände!$A$17:$A$299,A257))</f>
        <v/>
      </c>
      <c r="D257" s="164" t="str">
        <f>IF(ISBLANK('Beladung des Speichers'!A257),"",C257*'Beladung des Speichers'!C257/SUMIFS('Beladung des Speichers'!$C$17:$C$300,'Beladung des Speichers'!$A$17:$A$300,A257))</f>
        <v/>
      </c>
      <c r="E257" s="165" t="str">
        <f>IF(ISBLANK('Beladung des Speichers'!A257),"",1/SUMIFS('Beladung des Speichers'!$C$17:$C$300,'Beladung des Speichers'!$A$17:$A$300,A257)*C257*SUMIF($A$17:$A$300,A257,'Beladung des Speichers'!$E$17:$E$300))</f>
        <v/>
      </c>
      <c r="F257" s="166" t="str">
        <f>IF(ISBLANK('Beladung des Speichers'!A257),"",IF(C257=0,"0,00",D257/C257*E257))</f>
        <v/>
      </c>
      <c r="G257" s="167" t="str">
        <f>IF(ISBLANK('Beladung des Speichers'!A257),"",SUMIFS('Beladung des Speichers'!$C$17:$C$300,'Beladung des Speichers'!$A$17:$A$300,A257))</f>
        <v/>
      </c>
      <c r="H257" s="124" t="str">
        <f>IF(ISBLANK('Beladung des Speichers'!A257),"",'Beladung des Speichers'!C257)</f>
        <v/>
      </c>
      <c r="I257" s="168" t="str">
        <f>IF(ISBLANK('Beladung des Speichers'!A257),"",SUMIFS('Beladung des Speichers'!$E$17:$E$1001,'Beladung des Speichers'!$A$17:$A$1001,'Ergebnis (detailliert)'!A257))</f>
        <v/>
      </c>
      <c r="J257" s="125" t="str">
        <f>IF(ISBLANK('Beladung des Speichers'!A257),"",'Beladung des Speichers'!E257)</f>
        <v/>
      </c>
      <c r="K257" s="168" t="str">
        <f>IF(ISBLANK('Beladung des Speichers'!A257),"",SUMIFS('Entladung des Speichers'!$C$17:$C$1001,'Entladung des Speichers'!$A$17:$A$1001,'Ergebnis (detailliert)'!A257))</f>
        <v/>
      </c>
      <c r="L257" s="169" t="str">
        <f t="shared" si="14"/>
        <v/>
      </c>
      <c r="M257" s="169" t="str">
        <f>IF(ISBLANK('Entladung des Speichers'!A257),"",'Entladung des Speichers'!C257)</f>
        <v/>
      </c>
      <c r="N257" s="168" t="str">
        <f>IF(ISBLANK('Beladung des Speichers'!A257),"",SUMIFS('Entladung des Speichers'!$E$17:$E$1001,'Entladung des Speichers'!$A$17:$A$1001,'Ergebnis (detailliert)'!$A$17:$A$300))</f>
        <v/>
      </c>
      <c r="O257" s="125" t="str">
        <f t="shared" si="15"/>
        <v/>
      </c>
      <c r="P257" s="20" t="str">
        <f>IFERROR(IF(A257="","",N257*'Ergebnis (detailliert)'!J257/'Ergebnis (detailliert)'!I257),0)</f>
        <v/>
      </c>
      <c r="Q257" s="106" t="str">
        <f t="shared" si="16"/>
        <v/>
      </c>
      <c r="R257" s="107" t="str">
        <f t="shared" si="17"/>
        <v/>
      </c>
      <c r="S257" s="108" t="str">
        <f>IF(A257="","",IF(LOOKUP(A257,Stammdaten!$A$17:$A$1001,Stammdaten!$G$17:$G$1001)="Nein",0,IF(ISBLANK('Beladung des Speichers'!A257),"",ROUND(MIN(J257,Q257)*-1,2))))</f>
        <v/>
      </c>
    </row>
    <row r="258" spans="1:19" x14ac:dyDescent="0.2">
      <c r="A258" s="109" t="str">
        <f>IF('Beladung des Speichers'!A258="","",'Beladung des Speichers'!A258)</f>
        <v/>
      </c>
      <c r="B258" s="109" t="str">
        <f>IF('Beladung des Speichers'!B258="","",'Beladung des Speichers'!B258)</f>
        <v/>
      </c>
      <c r="C258" s="163" t="str">
        <f>IF(ISBLANK('Beladung des Speichers'!A258),"",SUMIFS('Beladung des Speichers'!$C$17:$C$300,'Beladung des Speichers'!$A$17:$A$300,A258)-SUMIFS('Entladung des Speichers'!$C$17:$C$300,'Entladung des Speichers'!$A$17:$A$300,A258)+SUMIFS(Füllstände!$B$17:$B$299,Füllstände!$A$17:$A$299,A258)-SUMIFS(Füllstände!$C$17:$C$299,Füllstände!$A$17:$A$299,A258))</f>
        <v/>
      </c>
      <c r="D258" s="164" t="str">
        <f>IF(ISBLANK('Beladung des Speichers'!A258),"",C258*'Beladung des Speichers'!C258/SUMIFS('Beladung des Speichers'!$C$17:$C$300,'Beladung des Speichers'!$A$17:$A$300,A258))</f>
        <v/>
      </c>
      <c r="E258" s="165" t="str">
        <f>IF(ISBLANK('Beladung des Speichers'!A258),"",1/SUMIFS('Beladung des Speichers'!$C$17:$C$300,'Beladung des Speichers'!$A$17:$A$300,A258)*C258*SUMIF($A$17:$A$300,A258,'Beladung des Speichers'!$E$17:$E$300))</f>
        <v/>
      </c>
      <c r="F258" s="166" t="str">
        <f>IF(ISBLANK('Beladung des Speichers'!A258),"",IF(C258=0,"0,00",D258/C258*E258))</f>
        <v/>
      </c>
      <c r="G258" s="167" t="str">
        <f>IF(ISBLANK('Beladung des Speichers'!A258),"",SUMIFS('Beladung des Speichers'!$C$17:$C$300,'Beladung des Speichers'!$A$17:$A$300,A258))</f>
        <v/>
      </c>
      <c r="H258" s="124" t="str">
        <f>IF(ISBLANK('Beladung des Speichers'!A258),"",'Beladung des Speichers'!C258)</f>
        <v/>
      </c>
      <c r="I258" s="168" t="str">
        <f>IF(ISBLANK('Beladung des Speichers'!A258),"",SUMIFS('Beladung des Speichers'!$E$17:$E$1001,'Beladung des Speichers'!$A$17:$A$1001,'Ergebnis (detailliert)'!A258))</f>
        <v/>
      </c>
      <c r="J258" s="125" t="str">
        <f>IF(ISBLANK('Beladung des Speichers'!A258),"",'Beladung des Speichers'!E258)</f>
        <v/>
      </c>
      <c r="K258" s="168" t="str">
        <f>IF(ISBLANK('Beladung des Speichers'!A258),"",SUMIFS('Entladung des Speichers'!$C$17:$C$1001,'Entladung des Speichers'!$A$17:$A$1001,'Ergebnis (detailliert)'!A258))</f>
        <v/>
      </c>
      <c r="L258" s="169" t="str">
        <f t="shared" si="14"/>
        <v/>
      </c>
      <c r="M258" s="169" t="str">
        <f>IF(ISBLANK('Entladung des Speichers'!A258),"",'Entladung des Speichers'!C258)</f>
        <v/>
      </c>
      <c r="N258" s="168" t="str">
        <f>IF(ISBLANK('Beladung des Speichers'!A258),"",SUMIFS('Entladung des Speichers'!$E$17:$E$1001,'Entladung des Speichers'!$A$17:$A$1001,'Ergebnis (detailliert)'!$A$17:$A$300))</f>
        <v/>
      </c>
      <c r="O258" s="125" t="str">
        <f t="shared" si="15"/>
        <v/>
      </c>
      <c r="P258" s="20" t="str">
        <f>IFERROR(IF(A258="","",N258*'Ergebnis (detailliert)'!J258/'Ergebnis (detailliert)'!I258),0)</f>
        <v/>
      </c>
      <c r="Q258" s="106" t="str">
        <f t="shared" si="16"/>
        <v/>
      </c>
      <c r="R258" s="107" t="str">
        <f t="shared" si="17"/>
        <v/>
      </c>
      <c r="S258" s="108" t="str">
        <f>IF(A258="","",IF(LOOKUP(A258,Stammdaten!$A$17:$A$1001,Stammdaten!$G$17:$G$1001)="Nein",0,IF(ISBLANK('Beladung des Speichers'!A258),"",ROUND(MIN(J258,Q258)*-1,2))))</f>
        <v/>
      </c>
    </row>
    <row r="259" spans="1:19" x14ac:dyDescent="0.2">
      <c r="A259" s="109" t="str">
        <f>IF('Beladung des Speichers'!A259="","",'Beladung des Speichers'!A259)</f>
        <v/>
      </c>
      <c r="B259" s="109" t="str">
        <f>IF('Beladung des Speichers'!B259="","",'Beladung des Speichers'!B259)</f>
        <v/>
      </c>
      <c r="C259" s="163" t="str">
        <f>IF(ISBLANK('Beladung des Speichers'!A259),"",SUMIFS('Beladung des Speichers'!$C$17:$C$300,'Beladung des Speichers'!$A$17:$A$300,A259)-SUMIFS('Entladung des Speichers'!$C$17:$C$300,'Entladung des Speichers'!$A$17:$A$300,A259)+SUMIFS(Füllstände!$B$17:$B$299,Füllstände!$A$17:$A$299,A259)-SUMIFS(Füllstände!$C$17:$C$299,Füllstände!$A$17:$A$299,A259))</f>
        <v/>
      </c>
      <c r="D259" s="164" t="str">
        <f>IF(ISBLANK('Beladung des Speichers'!A259),"",C259*'Beladung des Speichers'!C259/SUMIFS('Beladung des Speichers'!$C$17:$C$300,'Beladung des Speichers'!$A$17:$A$300,A259))</f>
        <v/>
      </c>
      <c r="E259" s="165" t="str">
        <f>IF(ISBLANK('Beladung des Speichers'!A259),"",1/SUMIFS('Beladung des Speichers'!$C$17:$C$300,'Beladung des Speichers'!$A$17:$A$300,A259)*C259*SUMIF($A$17:$A$300,A259,'Beladung des Speichers'!$E$17:$E$300))</f>
        <v/>
      </c>
      <c r="F259" s="166" t="str">
        <f>IF(ISBLANK('Beladung des Speichers'!A259),"",IF(C259=0,"0,00",D259/C259*E259))</f>
        <v/>
      </c>
      <c r="G259" s="167" t="str">
        <f>IF(ISBLANK('Beladung des Speichers'!A259),"",SUMIFS('Beladung des Speichers'!$C$17:$C$300,'Beladung des Speichers'!$A$17:$A$300,A259))</f>
        <v/>
      </c>
      <c r="H259" s="124" t="str">
        <f>IF(ISBLANK('Beladung des Speichers'!A259),"",'Beladung des Speichers'!C259)</f>
        <v/>
      </c>
      <c r="I259" s="168" t="str">
        <f>IF(ISBLANK('Beladung des Speichers'!A259),"",SUMIFS('Beladung des Speichers'!$E$17:$E$1001,'Beladung des Speichers'!$A$17:$A$1001,'Ergebnis (detailliert)'!A259))</f>
        <v/>
      </c>
      <c r="J259" s="125" t="str">
        <f>IF(ISBLANK('Beladung des Speichers'!A259),"",'Beladung des Speichers'!E259)</f>
        <v/>
      </c>
      <c r="K259" s="168" t="str">
        <f>IF(ISBLANK('Beladung des Speichers'!A259),"",SUMIFS('Entladung des Speichers'!$C$17:$C$1001,'Entladung des Speichers'!$A$17:$A$1001,'Ergebnis (detailliert)'!A259))</f>
        <v/>
      </c>
      <c r="L259" s="169" t="str">
        <f t="shared" si="14"/>
        <v/>
      </c>
      <c r="M259" s="169" t="str">
        <f>IF(ISBLANK('Entladung des Speichers'!A259),"",'Entladung des Speichers'!C259)</f>
        <v/>
      </c>
      <c r="N259" s="168" t="str">
        <f>IF(ISBLANK('Beladung des Speichers'!A259),"",SUMIFS('Entladung des Speichers'!$E$17:$E$1001,'Entladung des Speichers'!$A$17:$A$1001,'Ergebnis (detailliert)'!$A$17:$A$300))</f>
        <v/>
      </c>
      <c r="O259" s="125" t="str">
        <f t="shared" si="15"/>
        <v/>
      </c>
      <c r="P259" s="20" t="str">
        <f>IFERROR(IF(A259="","",N259*'Ergebnis (detailliert)'!J259/'Ergebnis (detailliert)'!I259),0)</f>
        <v/>
      </c>
      <c r="Q259" s="106" t="str">
        <f t="shared" si="16"/>
        <v/>
      </c>
      <c r="R259" s="107" t="str">
        <f t="shared" si="17"/>
        <v/>
      </c>
      <c r="S259" s="108" t="str">
        <f>IF(A259="","",IF(LOOKUP(A259,Stammdaten!$A$17:$A$1001,Stammdaten!$G$17:$G$1001)="Nein",0,IF(ISBLANK('Beladung des Speichers'!A259),"",ROUND(MIN(J259,Q259)*-1,2))))</f>
        <v/>
      </c>
    </row>
    <row r="260" spans="1:19" x14ac:dyDescent="0.2">
      <c r="A260" s="109" t="str">
        <f>IF('Beladung des Speichers'!A260="","",'Beladung des Speichers'!A260)</f>
        <v/>
      </c>
      <c r="B260" s="109" t="str">
        <f>IF('Beladung des Speichers'!B260="","",'Beladung des Speichers'!B260)</f>
        <v/>
      </c>
      <c r="C260" s="163" t="str">
        <f>IF(ISBLANK('Beladung des Speichers'!A260),"",SUMIFS('Beladung des Speichers'!$C$17:$C$300,'Beladung des Speichers'!$A$17:$A$300,A260)-SUMIFS('Entladung des Speichers'!$C$17:$C$300,'Entladung des Speichers'!$A$17:$A$300,A260)+SUMIFS(Füllstände!$B$17:$B$299,Füllstände!$A$17:$A$299,A260)-SUMIFS(Füllstände!$C$17:$C$299,Füllstände!$A$17:$A$299,A260))</f>
        <v/>
      </c>
      <c r="D260" s="164" t="str">
        <f>IF(ISBLANK('Beladung des Speichers'!A260),"",C260*'Beladung des Speichers'!C260/SUMIFS('Beladung des Speichers'!$C$17:$C$300,'Beladung des Speichers'!$A$17:$A$300,A260))</f>
        <v/>
      </c>
      <c r="E260" s="165" t="str">
        <f>IF(ISBLANK('Beladung des Speichers'!A260),"",1/SUMIFS('Beladung des Speichers'!$C$17:$C$300,'Beladung des Speichers'!$A$17:$A$300,A260)*C260*SUMIF($A$17:$A$300,A260,'Beladung des Speichers'!$E$17:$E$300))</f>
        <v/>
      </c>
      <c r="F260" s="166" t="str">
        <f>IF(ISBLANK('Beladung des Speichers'!A260),"",IF(C260=0,"0,00",D260/C260*E260))</f>
        <v/>
      </c>
      <c r="G260" s="167" t="str">
        <f>IF(ISBLANK('Beladung des Speichers'!A260),"",SUMIFS('Beladung des Speichers'!$C$17:$C$300,'Beladung des Speichers'!$A$17:$A$300,A260))</f>
        <v/>
      </c>
      <c r="H260" s="124" t="str">
        <f>IF(ISBLANK('Beladung des Speichers'!A260),"",'Beladung des Speichers'!C260)</f>
        <v/>
      </c>
      <c r="I260" s="168" t="str">
        <f>IF(ISBLANK('Beladung des Speichers'!A260),"",SUMIFS('Beladung des Speichers'!$E$17:$E$1001,'Beladung des Speichers'!$A$17:$A$1001,'Ergebnis (detailliert)'!A260))</f>
        <v/>
      </c>
      <c r="J260" s="125" t="str">
        <f>IF(ISBLANK('Beladung des Speichers'!A260),"",'Beladung des Speichers'!E260)</f>
        <v/>
      </c>
      <c r="K260" s="168" t="str">
        <f>IF(ISBLANK('Beladung des Speichers'!A260),"",SUMIFS('Entladung des Speichers'!$C$17:$C$1001,'Entladung des Speichers'!$A$17:$A$1001,'Ergebnis (detailliert)'!A260))</f>
        <v/>
      </c>
      <c r="L260" s="169" t="str">
        <f t="shared" si="14"/>
        <v/>
      </c>
      <c r="M260" s="169" t="str">
        <f>IF(ISBLANK('Entladung des Speichers'!A260),"",'Entladung des Speichers'!C260)</f>
        <v/>
      </c>
      <c r="N260" s="168" t="str">
        <f>IF(ISBLANK('Beladung des Speichers'!A260),"",SUMIFS('Entladung des Speichers'!$E$17:$E$1001,'Entladung des Speichers'!$A$17:$A$1001,'Ergebnis (detailliert)'!$A$17:$A$300))</f>
        <v/>
      </c>
      <c r="O260" s="125" t="str">
        <f t="shared" si="15"/>
        <v/>
      </c>
      <c r="P260" s="20" t="str">
        <f>IFERROR(IF(A260="","",N260*'Ergebnis (detailliert)'!J260/'Ergebnis (detailliert)'!I260),0)</f>
        <v/>
      </c>
      <c r="Q260" s="106" t="str">
        <f t="shared" si="16"/>
        <v/>
      </c>
      <c r="R260" s="107" t="str">
        <f t="shared" si="17"/>
        <v/>
      </c>
      <c r="S260" s="108" t="str">
        <f>IF(A260="","",IF(LOOKUP(A260,Stammdaten!$A$17:$A$1001,Stammdaten!$G$17:$G$1001)="Nein",0,IF(ISBLANK('Beladung des Speichers'!A260),"",ROUND(MIN(J260,Q260)*-1,2))))</f>
        <v/>
      </c>
    </row>
    <row r="261" spans="1:19" x14ac:dyDescent="0.2">
      <c r="A261" s="109" t="str">
        <f>IF('Beladung des Speichers'!A261="","",'Beladung des Speichers'!A261)</f>
        <v/>
      </c>
      <c r="B261" s="109" t="str">
        <f>IF('Beladung des Speichers'!B261="","",'Beladung des Speichers'!B261)</f>
        <v/>
      </c>
      <c r="C261" s="163" t="str">
        <f>IF(ISBLANK('Beladung des Speichers'!A261),"",SUMIFS('Beladung des Speichers'!$C$17:$C$300,'Beladung des Speichers'!$A$17:$A$300,A261)-SUMIFS('Entladung des Speichers'!$C$17:$C$300,'Entladung des Speichers'!$A$17:$A$300,A261)+SUMIFS(Füllstände!$B$17:$B$299,Füllstände!$A$17:$A$299,A261)-SUMIFS(Füllstände!$C$17:$C$299,Füllstände!$A$17:$A$299,A261))</f>
        <v/>
      </c>
      <c r="D261" s="164" t="str">
        <f>IF(ISBLANK('Beladung des Speichers'!A261),"",C261*'Beladung des Speichers'!C261/SUMIFS('Beladung des Speichers'!$C$17:$C$300,'Beladung des Speichers'!$A$17:$A$300,A261))</f>
        <v/>
      </c>
      <c r="E261" s="165" t="str">
        <f>IF(ISBLANK('Beladung des Speichers'!A261),"",1/SUMIFS('Beladung des Speichers'!$C$17:$C$300,'Beladung des Speichers'!$A$17:$A$300,A261)*C261*SUMIF($A$17:$A$300,A261,'Beladung des Speichers'!$E$17:$E$300))</f>
        <v/>
      </c>
      <c r="F261" s="166" t="str">
        <f>IF(ISBLANK('Beladung des Speichers'!A261),"",IF(C261=0,"0,00",D261/C261*E261))</f>
        <v/>
      </c>
      <c r="G261" s="167" t="str">
        <f>IF(ISBLANK('Beladung des Speichers'!A261),"",SUMIFS('Beladung des Speichers'!$C$17:$C$300,'Beladung des Speichers'!$A$17:$A$300,A261))</f>
        <v/>
      </c>
      <c r="H261" s="124" t="str">
        <f>IF(ISBLANK('Beladung des Speichers'!A261),"",'Beladung des Speichers'!C261)</f>
        <v/>
      </c>
      <c r="I261" s="168" t="str">
        <f>IF(ISBLANK('Beladung des Speichers'!A261),"",SUMIFS('Beladung des Speichers'!$E$17:$E$1001,'Beladung des Speichers'!$A$17:$A$1001,'Ergebnis (detailliert)'!A261))</f>
        <v/>
      </c>
      <c r="J261" s="125" t="str">
        <f>IF(ISBLANK('Beladung des Speichers'!A261),"",'Beladung des Speichers'!E261)</f>
        <v/>
      </c>
      <c r="K261" s="168" t="str">
        <f>IF(ISBLANK('Beladung des Speichers'!A261),"",SUMIFS('Entladung des Speichers'!$C$17:$C$1001,'Entladung des Speichers'!$A$17:$A$1001,'Ergebnis (detailliert)'!A261))</f>
        <v/>
      </c>
      <c r="L261" s="169" t="str">
        <f t="shared" si="14"/>
        <v/>
      </c>
      <c r="M261" s="169" t="str">
        <f>IF(ISBLANK('Entladung des Speichers'!A261),"",'Entladung des Speichers'!C261)</f>
        <v/>
      </c>
      <c r="N261" s="168" t="str">
        <f>IF(ISBLANK('Beladung des Speichers'!A261),"",SUMIFS('Entladung des Speichers'!$E$17:$E$1001,'Entladung des Speichers'!$A$17:$A$1001,'Ergebnis (detailliert)'!$A$17:$A$300))</f>
        <v/>
      </c>
      <c r="O261" s="125" t="str">
        <f t="shared" si="15"/>
        <v/>
      </c>
      <c r="P261" s="20" t="str">
        <f>IFERROR(IF(A261="","",N261*'Ergebnis (detailliert)'!J261/'Ergebnis (detailliert)'!I261),0)</f>
        <v/>
      </c>
      <c r="Q261" s="106" t="str">
        <f t="shared" si="16"/>
        <v/>
      </c>
      <c r="R261" s="107" t="str">
        <f t="shared" si="17"/>
        <v/>
      </c>
      <c r="S261" s="108" t="str">
        <f>IF(A261="","",IF(LOOKUP(A261,Stammdaten!$A$17:$A$1001,Stammdaten!$G$17:$G$1001)="Nein",0,IF(ISBLANK('Beladung des Speichers'!A261),"",ROUND(MIN(J261,Q261)*-1,2))))</f>
        <v/>
      </c>
    </row>
    <row r="262" spans="1:19" x14ac:dyDescent="0.2">
      <c r="A262" s="109" t="str">
        <f>IF('Beladung des Speichers'!A262="","",'Beladung des Speichers'!A262)</f>
        <v/>
      </c>
      <c r="B262" s="109" t="str">
        <f>IF('Beladung des Speichers'!B262="","",'Beladung des Speichers'!B262)</f>
        <v/>
      </c>
      <c r="C262" s="163" t="str">
        <f>IF(ISBLANK('Beladung des Speichers'!A262),"",SUMIFS('Beladung des Speichers'!$C$17:$C$300,'Beladung des Speichers'!$A$17:$A$300,A262)-SUMIFS('Entladung des Speichers'!$C$17:$C$300,'Entladung des Speichers'!$A$17:$A$300,A262)+SUMIFS(Füllstände!$B$17:$B$299,Füllstände!$A$17:$A$299,A262)-SUMIFS(Füllstände!$C$17:$C$299,Füllstände!$A$17:$A$299,A262))</f>
        <v/>
      </c>
      <c r="D262" s="164" t="str">
        <f>IF(ISBLANK('Beladung des Speichers'!A262),"",C262*'Beladung des Speichers'!C262/SUMIFS('Beladung des Speichers'!$C$17:$C$300,'Beladung des Speichers'!$A$17:$A$300,A262))</f>
        <v/>
      </c>
      <c r="E262" s="165" t="str">
        <f>IF(ISBLANK('Beladung des Speichers'!A262),"",1/SUMIFS('Beladung des Speichers'!$C$17:$C$300,'Beladung des Speichers'!$A$17:$A$300,A262)*C262*SUMIF($A$17:$A$300,A262,'Beladung des Speichers'!$E$17:$E$300))</f>
        <v/>
      </c>
      <c r="F262" s="166" t="str">
        <f>IF(ISBLANK('Beladung des Speichers'!A262),"",IF(C262=0,"0,00",D262/C262*E262))</f>
        <v/>
      </c>
      <c r="G262" s="167" t="str">
        <f>IF(ISBLANK('Beladung des Speichers'!A262),"",SUMIFS('Beladung des Speichers'!$C$17:$C$300,'Beladung des Speichers'!$A$17:$A$300,A262))</f>
        <v/>
      </c>
      <c r="H262" s="124" t="str">
        <f>IF(ISBLANK('Beladung des Speichers'!A262),"",'Beladung des Speichers'!C262)</f>
        <v/>
      </c>
      <c r="I262" s="168" t="str">
        <f>IF(ISBLANK('Beladung des Speichers'!A262),"",SUMIFS('Beladung des Speichers'!$E$17:$E$1001,'Beladung des Speichers'!$A$17:$A$1001,'Ergebnis (detailliert)'!A262))</f>
        <v/>
      </c>
      <c r="J262" s="125" t="str">
        <f>IF(ISBLANK('Beladung des Speichers'!A262),"",'Beladung des Speichers'!E262)</f>
        <v/>
      </c>
      <c r="K262" s="168" t="str">
        <f>IF(ISBLANK('Beladung des Speichers'!A262),"",SUMIFS('Entladung des Speichers'!$C$17:$C$1001,'Entladung des Speichers'!$A$17:$A$1001,'Ergebnis (detailliert)'!A262))</f>
        <v/>
      </c>
      <c r="L262" s="169" t="str">
        <f t="shared" si="14"/>
        <v/>
      </c>
      <c r="M262" s="169" t="str">
        <f>IF(ISBLANK('Entladung des Speichers'!A262),"",'Entladung des Speichers'!C262)</f>
        <v/>
      </c>
      <c r="N262" s="168" t="str">
        <f>IF(ISBLANK('Beladung des Speichers'!A262),"",SUMIFS('Entladung des Speichers'!$E$17:$E$1001,'Entladung des Speichers'!$A$17:$A$1001,'Ergebnis (detailliert)'!$A$17:$A$300))</f>
        <v/>
      </c>
      <c r="O262" s="125" t="str">
        <f t="shared" si="15"/>
        <v/>
      </c>
      <c r="P262" s="20" t="str">
        <f>IFERROR(IF(A262="","",N262*'Ergebnis (detailliert)'!J262/'Ergebnis (detailliert)'!I262),0)</f>
        <v/>
      </c>
      <c r="Q262" s="106" t="str">
        <f t="shared" si="16"/>
        <v/>
      </c>
      <c r="R262" s="107" t="str">
        <f t="shared" si="17"/>
        <v/>
      </c>
      <c r="S262" s="108" t="str">
        <f>IF(A262="","",IF(LOOKUP(A262,Stammdaten!$A$17:$A$1001,Stammdaten!$G$17:$G$1001)="Nein",0,IF(ISBLANK('Beladung des Speichers'!A262),"",ROUND(MIN(J262,Q262)*-1,2))))</f>
        <v/>
      </c>
    </row>
    <row r="263" spans="1:19" x14ac:dyDescent="0.2">
      <c r="A263" s="109" t="str">
        <f>IF('Beladung des Speichers'!A263="","",'Beladung des Speichers'!A263)</f>
        <v/>
      </c>
      <c r="B263" s="109" t="str">
        <f>IF('Beladung des Speichers'!B263="","",'Beladung des Speichers'!B263)</f>
        <v/>
      </c>
      <c r="C263" s="163" t="str">
        <f>IF(ISBLANK('Beladung des Speichers'!A263),"",SUMIFS('Beladung des Speichers'!$C$17:$C$300,'Beladung des Speichers'!$A$17:$A$300,A263)-SUMIFS('Entladung des Speichers'!$C$17:$C$300,'Entladung des Speichers'!$A$17:$A$300,A263)+SUMIFS(Füllstände!$B$17:$B$299,Füllstände!$A$17:$A$299,A263)-SUMIFS(Füllstände!$C$17:$C$299,Füllstände!$A$17:$A$299,A263))</f>
        <v/>
      </c>
      <c r="D263" s="164" t="str">
        <f>IF(ISBLANK('Beladung des Speichers'!A263),"",C263*'Beladung des Speichers'!C263/SUMIFS('Beladung des Speichers'!$C$17:$C$300,'Beladung des Speichers'!$A$17:$A$300,A263))</f>
        <v/>
      </c>
      <c r="E263" s="165" t="str">
        <f>IF(ISBLANK('Beladung des Speichers'!A263),"",1/SUMIFS('Beladung des Speichers'!$C$17:$C$300,'Beladung des Speichers'!$A$17:$A$300,A263)*C263*SUMIF($A$17:$A$300,A263,'Beladung des Speichers'!$E$17:$E$300))</f>
        <v/>
      </c>
      <c r="F263" s="166" t="str">
        <f>IF(ISBLANK('Beladung des Speichers'!A263),"",IF(C263=0,"0,00",D263/C263*E263))</f>
        <v/>
      </c>
      <c r="G263" s="167" t="str">
        <f>IF(ISBLANK('Beladung des Speichers'!A263),"",SUMIFS('Beladung des Speichers'!$C$17:$C$300,'Beladung des Speichers'!$A$17:$A$300,A263))</f>
        <v/>
      </c>
      <c r="H263" s="124" t="str">
        <f>IF(ISBLANK('Beladung des Speichers'!A263),"",'Beladung des Speichers'!C263)</f>
        <v/>
      </c>
      <c r="I263" s="168" t="str">
        <f>IF(ISBLANK('Beladung des Speichers'!A263),"",SUMIFS('Beladung des Speichers'!$E$17:$E$1001,'Beladung des Speichers'!$A$17:$A$1001,'Ergebnis (detailliert)'!A263))</f>
        <v/>
      </c>
      <c r="J263" s="125" t="str">
        <f>IF(ISBLANK('Beladung des Speichers'!A263),"",'Beladung des Speichers'!E263)</f>
        <v/>
      </c>
      <c r="K263" s="168" t="str">
        <f>IF(ISBLANK('Beladung des Speichers'!A263),"",SUMIFS('Entladung des Speichers'!$C$17:$C$1001,'Entladung des Speichers'!$A$17:$A$1001,'Ergebnis (detailliert)'!A263))</f>
        <v/>
      </c>
      <c r="L263" s="169" t="str">
        <f t="shared" si="14"/>
        <v/>
      </c>
      <c r="M263" s="169" t="str">
        <f>IF(ISBLANK('Entladung des Speichers'!A263),"",'Entladung des Speichers'!C263)</f>
        <v/>
      </c>
      <c r="N263" s="168" t="str">
        <f>IF(ISBLANK('Beladung des Speichers'!A263),"",SUMIFS('Entladung des Speichers'!$E$17:$E$1001,'Entladung des Speichers'!$A$17:$A$1001,'Ergebnis (detailliert)'!$A$17:$A$300))</f>
        <v/>
      </c>
      <c r="O263" s="125" t="str">
        <f t="shared" si="15"/>
        <v/>
      </c>
      <c r="P263" s="20" t="str">
        <f>IFERROR(IF(A263="","",N263*'Ergebnis (detailliert)'!J263/'Ergebnis (detailliert)'!I263),0)</f>
        <v/>
      </c>
      <c r="Q263" s="106" t="str">
        <f t="shared" si="16"/>
        <v/>
      </c>
      <c r="R263" s="107" t="str">
        <f t="shared" si="17"/>
        <v/>
      </c>
      <c r="S263" s="108" t="str">
        <f>IF(A263="","",IF(LOOKUP(A263,Stammdaten!$A$17:$A$1001,Stammdaten!$G$17:$G$1001)="Nein",0,IF(ISBLANK('Beladung des Speichers'!A263),"",ROUND(MIN(J263,Q263)*-1,2))))</f>
        <v/>
      </c>
    </row>
    <row r="264" spans="1:19" x14ac:dyDescent="0.2">
      <c r="A264" s="109" t="str">
        <f>IF('Beladung des Speichers'!A264="","",'Beladung des Speichers'!A264)</f>
        <v/>
      </c>
      <c r="B264" s="109" t="str">
        <f>IF('Beladung des Speichers'!B264="","",'Beladung des Speichers'!B264)</f>
        <v/>
      </c>
      <c r="C264" s="163" t="str">
        <f>IF(ISBLANK('Beladung des Speichers'!A264),"",SUMIFS('Beladung des Speichers'!$C$17:$C$300,'Beladung des Speichers'!$A$17:$A$300,A264)-SUMIFS('Entladung des Speichers'!$C$17:$C$300,'Entladung des Speichers'!$A$17:$A$300,A264)+SUMIFS(Füllstände!$B$17:$B$299,Füllstände!$A$17:$A$299,A264)-SUMIFS(Füllstände!$C$17:$C$299,Füllstände!$A$17:$A$299,A264))</f>
        <v/>
      </c>
      <c r="D264" s="164" t="str">
        <f>IF(ISBLANK('Beladung des Speichers'!A264),"",C264*'Beladung des Speichers'!C264/SUMIFS('Beladung des Speichers'!$C$17:$C$300,'Beladung des Speichers'!$A$17:$A$300,A264))</f>
        <v/>
      </c>
      <c r="E264" s="165" t="str">
        <f>IF(ISBLANK('Beladung des Speichers'!A264),"",1/SUMIFS('Beladung des Speichers'!$C$17:$C$300,'Beladung des Speichers'!$A$17:$A$300,A264)*C264*SUMIF($A$17:$A$300,A264,'Beladung des Speichers'!$E$17:$E$300))</f>
        <v/>
      </c>
      <c r="F264" s="166" t="str">
        <f>IF(ISBLANK('Beladung des Speichers'!A264),"",IF(C264=0,"0,00",D264/C264*E264))</f>
        <v/>
      </c>
      <c r="G264" s="167" t="str">
        <f>IF(ISBLANK('Beladung des Speichers'!A264),"",SUMIFS('Beladung des Speichers'!$C$17:$C$300,'Beladung des Speichers'!$A$17:$A$300,A264))</f>
        <v/>
      </c>
      <c r="H264" s="124" t="str">
        <f>IF(ISBLANK('Beladung des Speichers'!A264),"",'Beladung des Speichers'!C264)</f>
        <v/>
      </c>
      <c r="I264" s="168" t="str">
        <f>IF(ISBLANK('Beladung des Speichers'!A264),"",SUMIFS('Beladung des Speichers'!$E$17:$E$1001,'Beladung des Speichers'!$A$17:$A$1001,'Ergebnis (detailliert)'!A264))</f>
        <v/>
      </c>
      <c r="J264" s="125" t="str">
        <f>IF(ISBLANK('Beladung des Speichers'!A264),"",'Beladung des Speichers'!E264)</f>
        <v/>
      </c>
      <c r="K264" s="168" t="str">
        <f>IF(ISBLANK('Beladung des Speichers'!A264),"",SUMIFS('Entladung des Speichers'!$C$17:$C$1001,'Entladung des Speichers'!$A$17:$A$1001,'Ergebnis (detailliert)'!A264))</f>
        <v/>
      </c>
      <c r="L264" s="169" t="str">
        <f t="shared" si="14"/>
        <v/>
      </c>
      <c r="M264" s="169" t="str">
        <f>IF(ISBLANK('Entladung des Speichers'!A264),"",'Entladung des Speichers'!C264)</f>
        <v/>
      </c>
      <c r="N264" s="168" t="str">
        <f>IF(ISBLANK('Beladung des Speichers'!A264),"",SUMIFS('Entladung des Speichers'!$E$17:$E$1001,'Entladung des Speichers'!$A$17:$A$1001,'Ergebnis (detailliert)'!$A$17:$A$300))</f>
        <v/>
      </c>
      <c r="O264" s="125" t="str">
        <f t="shared" si="15"/>
        <v/>
      </c>
      <c r="P264" s="20" t="str">
        <f>IFERROR(IF(A264="","",N264*'Ergebnis (detailliert)'!J264/'Ergebnis (detailliert)'!I264),0)</f>
        <v/>
      </c>
      <c r="Q264" s="106" t="str">
        <f t="shared" si="16"/>
        <v/>
      </c>
      <c r="R264" s="107" t="str">
        <f t="shared" si="17"/>
        <v/>
      </c>
      <c r="S264" s="108" t="str">
        <f>IF(A264="","",IF(LOOKUP(A264,Stammdaten!$A$17:$A$1001,Stammdaten!$G$17:$G$1001)="Nein",0,IF(ISBLANK('Beladung des Speichers'!A264),"",ROUND(MIN(J264,Q264)*-1,2))))</f>
        <v/>
      </c>
    </row>
    <row r="265" spans="1:19" x14ac:dyDescent="0.2">
      <c r="A265" s="109" t="str">
        <f>IF('Beladung des Speichers'!A265="","",'Beladung des Speichers'!A265)</f>
        <v/>
      </c>
      <c r="B265" s="109" t="str">
        <f>IF('Beladung des Speichers'!B265="","",'Beladung des Speichers'!B265)</f>
        <v/>
      </c>
      <c r="C265" s="163" t="str">
        <f>IF(ISBLANK('Beladung des Speichers'!A265),"",SUMIFS('Beladung des Speichers'!$C$17:$C$300,'Beladung des Speichers'!$A$17:$A$300,A265)-SUMIFS('Entladung des Speichers'!$C$17:$C$300,'Entladung des Speichers'!$A$17:$A$300,A265)+SUMIFS(Füllstände!$B$17:$B$299,Füllstände!$A$17:$A$299,A265)-SUMIFS(Füllstände!$C$17:$C$299,Füllstände!$A$17:$A$299,A265))</f>
        <v/>
      </c>
      <c r="D265" s="164" t="str">
        <f>IF(ISBLANK('Beladung des Speichers'!A265),"",C265*'Beladung des Speichers'!C265/SUMIFS('Beladung des Speichers'!$C$17:$C$300,'Beladung des Speichers'!$A$17:$A$300,A265))</f>
        <v/>
      </c>
      <c r="E265" s="165" t="str">
        <f>IF(ISBLANK('Beladung des Speichers'!A265),"",1/SUMIFS('Beladung des Speichers'!$C$17:$C$300,'Beladung des Speichers'!$A$17:$A$300,A265)*C265*SUMIF($A$17:$A$300,A265,'Beladung des Speichers'!$E$17:$E$300))</f>
        <v/>
      </c>
      <c r="F265" s="166" t="str">
        <f>IF(ISBLANK('Beladung des Speichers'!A265),"",IF(C265=0,"0,00",D265/C265*E265))</f>
        <v/>
      </c>
      <c r="G265" s="167" t="str">
        <f>IF(ISBLANK('Beladung des Speichers'!A265),"",SUMIFS('Beladung des Speichers'!$C$17:$C$300,'Beladung des Speichers'!$A$17:$A$300,A265))</f>
        <v/>
      </c>
      <c r="H265" s="124" t="str">
        <f>IF(ISBLANK('Beladung des Speichers'!A265),"",'Beladung des Speichers'!C265)</f>
        <v/>
      </c>
      <c r="I265" s="168" t="str">
        <f>IF(ISBLANK('Beladung des Speichers'!A265),"",SUMIFS('Beladung des Speichers'!$E$17:$E$1001,'Beladung des Speichers'!$A$17:$A$1001,'Ergebnis (detailliert)'!A265))</f>
        <v/>
      </c>
      <c r="J265" s="125" t="str">
        <f>IF(ISBLANK('Beladung des Speichers'!A265),"",'Beladung des Speichers'!E265)</f>
        <v/>
      </c>
      <c r="K265" s="168" t="str">
        <f>IF(ISBLANK('Beladung des Speichers'!A265),"",SUMIFS('Entladung des Speichers'!$C$17:$C$1001,'Entladung des Speichers'!$A$17:$A$1001,'Ergebnis (detailliert)'!A265))</f>
        <v/>
      </c>
      <c r="L265" s="169" t="str">
        <f t="shared" si="14"/>
        <v/>
      </c>
      <c r="M265" s="169" t="str">
        <f>IF(ISBLANK('Entladung des Speichers'!A265),"",'Entladung des Speichers'!C265)</f>
        <v/>
      </c>
      <c r="N265" s="168" t="str">
        <f>IF(ISBLANK('Beladung des Speichers'!A265),"",SUMIFS('Entladung des Speichers'!$E$17:$E$1001,'Entladung des Speichers'!$A$17:$A$1001,'Ergebnis (detailliert)'!$A$17:$A$300))</f>
        <v/>
      </c>
      <c r="O265" s="125" t="str">
        <f t="shared" si="15"/>
        <v/>
      </c>
      <c r="P265" s="20" t="str">
        <f>IFERROR(IF(A265="","",N265*'Ergebnis (detailliert)'!J265/'Ergebnis (detailliert)'!I265),0)</f>
        <v/>
      </c>
      <c r="Q265" s="106" t="str">
        <f t="shared" si="16"/>
        <v/>
      </c>
      <c r="R265" s="107" t="str">
        <f t="shared" si="17"/>
        <v/>
      </c>
      <c r="S265" s="108" t="str">
        <f>IF(A265="","",IF(LOOKUP(A265,Stammdaten!$A$17:$A$1001,Stammdaten!$G$17:$G$1001)="Nein",0,IF(ISBLANK('Beladung des Speichers'!A265),"",ROUND(MIN(J265,Q265)*-1,2))))</f>
        <v/>
      </c>
    </row>
    <row r="266" spans="1:19" x14ac:dyDescent="0.2">
      <c r="A266" s="109" t="str">
        <f>IF('Beladung des Speichers'!A266="","",'Beladung des Speichers'!A266)</f>
        <v/>
      </c>
      <c r="B266" s="109" t="str">
        <f>IF('Beladung des Speichers'!B266="","",'Beladung des Speichers'!B266)</f>
        <v/>
      </c>
      <c r="C266" s="163" t="str">
        <f>IF(ISBLANK('Beladung des Speichers'!A266),"",SUMIFS('Beladung des Speichers'!$C$17:$C$300,'Beladung des Speichers'!$A$17:$A$300,A266)-SUMIFS('Entladung des Speichers'!$C$17:$C$300,'Entladung des Speichers'!$A$17:$A$300,A266)+SUMIFS(Füllstände!$B$17:$B$299,Füllstände!$A$17:$A$299,A266)-SUMIFS(Füllstände!$C$17:$C$299,Füllstände!$A$17:$A$299,A266))</f>
        <v/>
      </c>
      <c r="D266" s="164" t="str">
        <f>IF(ISBLANK('Beladung des Speichers'!A266),"",C266*'Beladung des Speichers'!C266/SUMIFS('Beladung des Speichers'!$C$17:$C$300,'Beladung des Speichers'!$A$17:$A$300,A266))</f>
        <v/>
      </c>
      <c r="E266" s="165" t="str">
        <f>IF(ISBLANK('Beladung des Speichers'!A266),"",1/SUMIFS('Beladung des Speichers'!$C$17:$C$300,'Beladung des Speichers'!$A$17:$A$300,A266)*C266*SUMIF($A$17:$A$300,A266,'Beladung des Speichers'!$E$17:$E$300))</f>
        <v/>
      </c>
      <c r="F266" s="166" t="str">
        <f>IF(ISBLANK('Beladung des Speichers'!A266),"",IF(C266=0,"0,00",D266/C266*E266))</f>
        <v/>
      </c>
      <c r="G266" s="167" t="str">
        <f>IF(ISBLANK('Beladung des Speichers'!A266),"",SUMIFS('Beladung des Speichers'!$C$17:$C$300,'Beladung des Speichers'!$A$17:$A$300,A266))</f>
        <v/>
      </c>
      <c r="H266" s="124" t="str">
        <f>IF(ISBLANK('Beladung des Speichers'!A266),"",'Beladung des Speichers'!C266)</f>
        <v/>
      </c>
      <c r="I266" s="168" t="str">
        <f>IF(ISBLANK('Beladung des Speichers'!A266),"",SUMIFS('Beladung des Speichers'!$E$17:$E$1001,'Beladung des Speichers'!$A$17:$A$1001,'Ergebnis (detailliert)'!A266))</f>
        <v/>
      </c>
      <c r="J266" s="125" t="str">
        <f>IF(ISBLANK('Beladung des Speichers'!A266),"",'Beladung des Speichers'!E266)</f>
        <v/>
      </c>
      <c r="K266" s="168" t="str">
        <f>IF(ISBLANK('Beladung des Speichers'!A266),"",SUMIFS('Entladung des Speichers'!$C$17:$C$1001,'Entladung des Speichers'!$A$17:$A$1001,'Ergebnis (detailliert)'!A266))</f>
        <v/>
      </c>
      <c r="L266" s="169" t="str">
        <f t="shared" si="14"/>
        <v/>
      </c>
      <c r="M266" s="169" t="str">
        <f>IF(ISBLANK('Entladung des Speichers'!A266),"",'Entladung des Speichers'!C266)</f>
        <v/>
      </c>
      <c r="N266" s="168" t="str">
        <f>IF(ISBLANK('Beladung des Speichers'!A266),"",SUMIFS('Entladung des Speichers'!$E$17:$E$1001,'Entladung des Speichers'!$A$17:$A$1001,'Ergebnis (detailliert)'!$A$17:$A$300))</f>
        <v/>
      </c>
      <c r="O266" s="125" t="str">
        <f t="shared" si="15"/>
        <v/>
      </c>
      <c r="P266" s="20" t="str">
        <f>IFERROR(IF(A266="","",N266*'Ergebnis (detailliert)'!J266/'Ergebnis (detailliert)'!I266),0)</f>
        <v/>
      </c>
      <c r="Q266" s="106" t="str">
        <f t="shared" si="16"/>
        <v/>
      </c>
      <c r="R266" s="107" t="str">
        <f t="shared" si="17"/>
        <v/>
      </c>
      <c r="S266" s="108" t="str">
        <f>IF(A266="","",IF(LOOKUP(A266,Stammdaten!$A$17:$A$1001,Stammdaten!$G$17:$G$1001)="Nein",0,IF(ISBLANK('Beladung des Speichers'!A266),"",ROUND(MIN(J266,Q266)*-1,2))))</f>
        <v/>
      </c>
    </row>
    <row r="267" spans="1:19" x14ac:dyDescent="0.2">
      <c r="A267" s="109" t="str">
        <f>IF('Beladung des Speichers'!A267="","",'Beladung des Speichers'!A267)</f>
        <v/>
      </c>
      <c r="B267" s="109" t="str">
        <f>IF('Beladung des Speichers'!B267="","",'Beladung des Speichers'!B267)</f>
        <v/>
      </c>
      <c r="C267" s="163" t="str">
        <f>IF(ISBLANK('Beladung des Speichers'!A267),"",SUMIFS('Beladung des Speichers'!$C$17:$C$300,'Beladung des Speichers'!$A$17:$A$300,A267)-SUMIFS('Entladung des Speichers'!$C$17:$C$300,'Entladung des Speichers'!$A$17:$A$300,A267)+SUMIFS(Füllstände!$B$17:$B$299,Füllstände!$A$17:$A$299,A267)-SUMIFS(Füllstände!$C$17:$C$299,Füllstände!$A$17:$A$299,A267))</f>
        <v/>
      </c>
      <c r="D267" s="164" t="str">
        <f>IF(ISBLANK('Beladung des Speichers'!A267),"",C267*'Beladung des Speichers'!C267/SUMIFS('Beladung des Speichers'!$C$17:$C$300,'Beladung des Speichers'!$A$17:$A$300,A267))</f>
        <v/>
      </c>
      <c r="E267" s="165" t="str">
        <f>IF(ISBLANK('Beladung des Speichers'!A267),"",1/SUMIFS('Beladung des Speichers'!$C$17:$C$300,'Beladung des Speichers'!$A$17:$A$300,A267)*C267*SUMIF($A$17:$A$300,A267,'Beladung des Speichers'!$E$17:$E$300))</f>
        <v/>
      </c>
      <c r="F267" s="166" t="str">
        <f>IF(ISBLANK('Beladung des Speichers'!A267),"",IF(C267=0,"0,00",D267/C267*E267))</f>
        <v/>
      </c>
      <c r="G267" s="167" t="str">
        <f>IF(ISBLANK('Beladung des Speichers'!A267),"",SUMIFS('Beladung des Speichers'!$C$17:$C$300,'Beladung des Speichers'!$A$17:$A$300,A267))</f>
        <v/>
      </c>
      <c r="H267" s="124" t="str">
        <f>IF(ISBLANK('Beladung des Speichers'!A267),"",'Beladung des Speichers'!C267)</f>
        <v/>
      </c>
      <c r="I267" s="168" t="str">
        <f>IF(ISBLANK('Beladung des Speichers'!A267),"",SUMIFS('Beladung des Speichers'!$E$17:$E$1001,'Beladung des Speichers'!$A$17:$A$1001,'Ergebnis (detailliert)'!A267))</f>
        <v/>
      </c>
      <c r="J267" s="125" t="str">
        <f>IF(ISBLANK('Beladung des Speichers'!A267),"",'Beladung des Speichers'!E267)</f>
        <v/>
      </c>
      <c r="K267" s="168" t="str">
        <f>IF(ISBLANK('Beladung des Speichers'!A267),"",SUMIFS('Entladung des Speichers'!$C$17:$C$1001,'Entladung des Speichers'!$A$17:$A$1001,'Ergebnis (detailliert)'!A267))</f>
        <v/>
      </c>
      <c r="L267" s="169" t="str">
        <f t="shared" si="14"/>
        <v/>
      </c>
      <c r="M267" s="169" t="str">
        <f>IF(ISBLANK('Entladung des Speichers'!A267),"",'Entladung des Speichers'!C267)</f>
        <v/>
      </c>
      <c r="N267" s="168" t="str">
        <f>IF(ISBLANK('Beladung des Speichers'!A267),"",SUMIFS('Entladung des Speichers'!$E$17:$E$1001,'Entladung des Speichers'!$A$17:$A$1001,'Ergebnis (detailliert)'!$A$17:$A$300))</f>
        <v/>
      </c>
      <c r="O267" s="125" t="str">
        <f t="shared" si="15"/>
        <v/>
      </c>
      <c r="P267" s="20" t="str">
        <f>IFERROR(IF(A267="","",N267*'Ergebnis (detailliert)'!J267/'Ergebnis (detailliert)'!I267),0)</f>
        <v/>
      </c>
      <c r="Q267" s="106" t="str">
        <f t="shared" si="16"/>
        <v/>
      </c>
      <c r="R267" s="107" t="str">
        <f t="shared" si="17"/>
        <v/>
      </c>
      <c r="S267" s="108" t="str">
        <f>IF(A267="","",IF(LOOKUP(A267,Stammdaten!$A$17:$A$1001,Stammdaten!$G$17:$G$1001)="Nein",0,IF(ISBLANK('Beladung des Speichers'!A267),"",ROUND(MIN(J267,Q267)*-1,2))))</f>
        <v/>
      </c>
    </row>
    <row r="268" spans="1:19" x14ac:dyDescent="0.2">
      <c r="A268" s="109" t="str">
        <f>IF('Beladung des Speichers'!A268="","",'Beladung des Speichers'!A268)</f>
        <v/>
      </c>
      <c r="B268" s="109" t="str">
        <f>IF('Beladung des Speichers'!B268="","",'Beladung des Speichers'!B268)</f>
        <v/>
      </c>
      <c r="C268" s="163" t="str">
        <f>IF(ISBLANK('Beladung des Speichers'!A268),"",SUMIFS('Beladung des Speichers'!$C$17:$C$300,'Beladung des Speichers'!$A$17:$A$300,A268)-SUMIFS('Entladung des Speichers'!$C$17:$C$300,'Entladung des Speichers'!$A$17:$A$300,A268)+SUMIFS(Füllstände!$B$17:$B$299,Füllstände!$A$17:$A$299,A268)-SUMIFS(Füllstände!$C$17:$C$299,Füllstände!$A$17:$A$299,A268))</f>
        <v/>
      </c>
      <c r="D268" s="164" t="str">
        <f>IF(ISBLANK('Beladung des Speichers'!A268),"",C268*'Beladung des Speichers'!C268/SUMIFS('Beladung des Speichers'!$C$17:$C$300,'Beladung des Speichers'!$A$17:$A$300,A268))</f>
        <v/>
      </c>
      <c r="E268" s="165" t="str">
        <f>IF(ISBLANK('Beladung des Speichers'!A268),"",1/SUMIFS('Beladung des Speichers'!$C$17:$C$300,'Beladung des Speichers'!$A$17:$A$300,A268)*C268*SUMIF($A$17:$A$300,A268,'Beladung des Speichers'!$E$17:$E$300))</f>
        <v/>
      </c>
      <c r="F268" s="166" t="str">
        <f>IF(ISBLANK('Beladung des Speichers'!A268),"",IF(C268=0,"0,00",D268/C268*E268))</f>
        <v/>
      </c>
      <c r="G268" s="167" t="str">
        <f>IF(ISBLANK('Beladung des Speichers'!A268),"",SUMIFS('Beladung des Speichers'!$C$17:$C$300,'Beladung des Speichers'!$A$17:$A$300,A268))</f>
        <v/>
      </c>
      <c r="H268" s="124" t="str">
        <f>IF(ISBLANK('Beladung des Speichers'!A268),"",'Beladung des Speichers'!C268)</f>
        <v/>
      </c>
      <c r="I268" s="168" t="str">
        <f>IF(ISBLANK('Beladung des Speichers'!A268),"",SUMIFS('Beladung des Speichers'!$E$17:$E$1001,'Beladung des Speichers'!$A$17:$A$1001,'Ergebnis (detailliert)'!A268))</f>
        <v/>
      </c>
      <c r="J268" s="125" t="str">
        <f>IF(ISBLANK('Beladung des Speichers'!A268),"",'Beladung des Speichers'!E268)</f>
        <v/>
      </c>
      <c r="K268" s="168" t="str">
        <f>IF(ISBLANK('Beladung des Speichers'!A268),"",SUMIFS('Entladung des Speichers'!$C$17:$C$1001,'Entladung des Speichers'!$A$17:$A$1001,'Ergebnis (detailliert)'!A268))</f>
        <v/>
      </c>
      <c r="L268" s="169" t="str">
        <f t="shared" si="14"/>
        <v/>
      </c>
      <c r="M268" s="169" t="str">
        <f>IF(ISBLANK('Entladung des Speichers'!A268),"",'Entladung des Speichers'!C268)</f>
        <v/>
      </c>
      <c r="N268" s="168" t="str">
        <f>IF(ISBLANK('Beladung des Speichers'!A268),"",SUMIFS('Entladung des Speichers'!$E$17:$E$1001,'Entladung des Speichers'!$A$17:$A$1001,'Ergebnis (detailliert)'!$A$17:$A$300))</f>
        <v/>
      </c>
      <c r="O268" s="125" t="str">
        <f t="shared" si="15"/>
        <v/>
      </c>
      <c r="P268" s="20" t="str">
        <f>IFERROR(IF(A268="","",N268*'Ergebnis (detailliert)'!J268/'Ergebnis (detailliert)'!I268),0)</f>
        <v/>
      </c>
      <c r="Q268" s="106" t="str">
        <f t="shared" si="16"/>
        <v/>
      </c>
      <c r="R268" s="107" t="str">
        <f t="shared" si="17"/>
        <v/>
      </c>
      <c r="S268" s="108" t="str">
        <f>IF(A268="","",IF(LOOKUP(A268,Stammdaten!$A$17:$A$1001,Stammdaten!$G$17:$G$1001)="Nein",0,IF(ISBLANK('Beladung des Speichers'!A268),"",ROUND(MIN(J268,Q268)*-1,2))))</f>
        <v/>
      </c>
    </row>
    <row r="269" spans="1:19" x14ac:dyDescent="0.2">
      <c r="A269" s="109" t="str">
        <f>IF('Beladung des Speichers'!A269="","",'Beladung des Speichers'!A269)</f>
        <v/>
      </c>
      <c r="B269" s="109" t="str">
        <f>IF('Beladung des Speichers'!B269="","",'Beladung des Speichers'!B269)</f>
        <v/>
      </c>
      <c r="C269" s="163" t="str">
        <f>IF(ISBLANK('Beladung des Speichers'!A269),"",SUMIFS('Beladung des Speichers'!$C$17:$C$300,'Beladung des Speichers'!$A$17:$A$300,A269)-SUMIFS('Entladung des Speichers'!$C$17:$C$300,'Entladung des Speichers'!$A$17:$A$300,A269)+SUMIFS(Füllstände!$B$17:$B$299,Füllstände!$A$17:$A$299,A269)-SUMIFS(Füllstände!$C$17:$C$299,Füllstände!$A$17:$A$299,A269))</f>
        <v/>
      </c>
      <c r="D269" s="164" t="str">
        <f>IF(ISBLANK('Beladung des Speichers'!A269),"",C269*'Beladung des Speichers'!C269/SUMIFS('Beladung des Speichers'!$C$17:$C$300,'Beladung des Speichers'!$A$17:$A$300,A269))</f>
        <v/>
      </c>
      <c r="E269" s="165" t="str">
        <f>IF(ISBLANK('Beladung des Speichers'!A269),"",1/SUMIFS('Beladung des Speichers'!$C$17:$C$300,'Beladung des Speichers'!$A$17:$A$300,A269)*C269*SUMIF($A$17:$A$300,A269,'Beladung des Speichers'!$E$17:$E$300))</f>
        <v/>
      </c>
      <c r="F269" s="166" t="str">
        <f>IF(ISBLANK('Beladung des Speichers'!A269),"",IF(C269=0,"0,00",D269/C269*E269))</f>
        <v/>
      </c>
      <c r="G269" s="167" t="str">
        <f>IF(ISBLANK('Beladung des Speichers'!A269),"",SUMIFS('Beladung des Speichers'!$C$17:$C$300,'Beladung des Speichers'!$A$17:$A$300,A269))</f>
        <v/>
      </c>
      <c r="H269" s="124" t="str">
        <f>IF(ISBLANK('Beladung des Speichers'!A269),"",'Beladung des Speichers'!C269)</f>
        <v/>
      </c>
      <c r="I269" s="168" t="str">
        <f>IF(ISBLANK('Beladung des Speichers'!A269),"",SUMIFS('Beladung des Speichers'!$E$17:$E$1001,'Beladung des Speichers'!$A$17:$A$1001,'Ergebnis (detailliert)'!A269))</f>
        <v/>
      </c>
      <c r="J269" s="125" t="str">
        <f>IF(ISBLANK('Beladung des Speichers'!A269),"",'Beladung des Speichers'!E269)</f>
        <v/>
      </c>
      <c r="K269" s="168" t="str">
        <f>IF(ISBLANK('Beladung des Speichers'!A269),"",SUMIFS('Entladung des Speichers'!$C$17:$C$1001,'Entladung des Speichers'!$A$17:$A$1001,'Ergebnis (detailliert)'!A269))</f>
        <v/>
      </c>
      <c r="L269" s="169" t="str">
        <f t="shared" si="14"/>
        <v/>
      </c>
      <c r="M269" s="169" t="str">
        <f>IF(ISBLANK('Entladung des Speichers'!A269),"",'Entladung des Speichers'!C269)</f>
        <v/>
      </c>
      <c r="N269" s="168" t="str">
        <f>IF(ISBLANK('Beladung des Speichers'!A269),"",SUMIFS('Entladung des Speichers'!$E$17:$E$1001,'Entladung des Speichers'!$A$17:$A$1001,'Ergebnis (detailliert)'!$A$17:$A$300))</f>
        <v/>
      </c>
      <c r="O269" s="125" t="str">
        <f t="shared" si="15"/>
        <v/>
      </c>
      <c r="P269" s="20" t="str">
        <f>IFERROR(IF(A269="","",N269*'Ergebnis (detailliert)'!J269/'Ergebnis (detailliert)'!I269),0)</f>
        <v/>
      </c>
      <c r="Q269" s="106" t="str">
        <f t="shared" si="16"/>
        <v/>
      </c>
      <c r="R269" s="107" t="str">
        <f t="shared" si="17"/>
        <v/>
      </c>
      <c r="S269" s="108" t="str">
        <f>IF(A269="","",IF(LOOKUP(A269,Stammdaten!$A$17:$A$1001,Stammdaten!$G$17:$G$1001)="Nein",0,IF(ISBLANK('Beladung des Speichers'!A269),"",ROUND(MIN(J269,Q269)*-1,2))))</f>
        <v/>
      </c>
    </row>
    <row r="270" spans="1:19" x14ac:dyDescent="0.2">
      <c r="A270" s="109" t="str">
        <f>IF('Beladung des Speichers'!A270="","",'Beladung des Speichers'!A270)</f>
        <v/>
      </c>
      <c r="B270" s="109" t="str">
        <f>IF('Beladung des Speichers'!B270="","",'Beladung des Speichers'!B270)</f>
        <v/>
      </c>
      <c r="C270" s="163" t="str">
        <f>IF(ISBLANK('Beladung des Speichers'!A270),"",SUMIFS('Beladung des Speichers'!$C$17:$C$300,'Beladung des Speichers'!$A$17:$A$300,A270)-SUMIFS('Entladung des Speichers'!$C$17:$C$300,'Entladung des Speichers'!$A$17:$A$300,A270)+SUMIFS(Füllstände!$B$17:$B$299,Füllstände!$A$17:$A$299,A270)-SUMIFS(Füllstände!$C$17:$C$299,Füllstände!$A$17:$A$299,A270))</f>
        <v/>
      </c>
      <c r="D270" s="164" t="str">
        <f>IF(ISBLANK('Beladung des Speichers'!A270),"",C270*'Beladung des Speichers'!C270/SUMIFS('Beladung des Speichers'!$C$17:$C$300,'Beladung des Speichers'!$A$17:$A$300,A270))</f>
        <v/>
      </c>
      <c r="E270" s="165" t="str">
        <f>IF(ISBLANK('Beladung des Speichers'!A270),"",1/SUMIFS('Beladung des Speichers'!$C$17:$C$300,'Beladung des Speichers'!$A$17:$A$300,A270)*C270*SUMIF($A$17:$A$300,A270,'Beladung des Speichers'!$E$17:$E$300))</f>
        <v/>
      </c>
      <c r="F270" s="166" t="str">
        <f>IF(ISBLANK('Beladung des Speichers'!A270),"",IF(C270=0,"0,00",D270/C270*E270))</f>
        <v/>
      </c>
      <c r="G270" s="167" t="str">
        <f>IF(ISBLANK('Beladung des Speichers'!A270),"",SUMIFS('Beladung des Speichers'!$C$17:$C$300,'Beladung des Speichers'!$A$17:$A$300,A270))</f>
        <v/>
      </c>
      <c r="H270" s="124" t="str">
        <f>IF(ISBLANK('Beladung des Speichers'!A270),"",'Beladung des Speichers'!C270)</f>
        <v/>
      </c>
      <c r="I270" s="168" t="str">
        <f>IF(ISBLANK('Beladung des Speichers'!A270),"",SUMIFS('Beladung des Speichers'!$E$17:$E$1001,'Beladung des Speichers'!$A$17:$A$1001,'Ergebnis (detailliert)'!A270))</f>
        <v/>
      </c>
      <c r="J270" s="125" t="str">
        <f>IF(ISBLANK('Beladung des Speichers'!A270),"",'Beladung des Speichers'!E270)</f>
        <v/>
      </c>
      <c r="K270" s="168" t="str">
        <f>IF(ISBLANK('Beladung des Speichers'!A270),"",SUMIFS('Entladung des Speichers'!$C$17:$C$1001,'Entladung des Speichers'!$A$17:$A$1001,'Ergebnis (detailliert)'!A270))</f>
        <v/>
      </c>
      <c r="L270" s="169" t="str">
        <f t="shared" si="14"/>
        <v/>
      </c>
      <c r="M270" s="169" t="str">
        <f>IF(ISBLANK('Entladung des Speichers'!A270),"",'Entladung des Speichers'!C270)</f>
        <v/>
      </c>
      <c r="N270" s="168" t="str">
        <f>IF(ISBLANK('Beladung des Speichers'!A270),"",SUMIFS('Entladung des Speichers'!$E$17:$E$1001,'Entladung des Speichers'!$A$17:$A$1001,'Ergebnis (detailliert)'!$A$17:$A$300))</f>
        <v/>
      </c>
      <c r="O270" s="125" t="str">
        <f t="shared" si="15"/>
        <v/>
      </c>
      <c r="P270" s="20" t="str">
        <f>IFERROR(IF(A270="","",N270*'Ergebnis (detailliert)'!J270/'Ergebnis (detailliert)'!I270),0)</f>
        <v/>
      </c>
      <c r="Q270" s="106" t="str">
        <f t="shared" si="16"/>
        <v/>
      </c>
      <c r="R270" s="107" t="str">
        <f t="shared" si="17"/>
        <v/>
      </c>
      <c r="S270" s="108" t="str">
        <f>IF(A270="","",IF(LOOKUP(A270,Stammdaten!$A$17:$A$1001,Stammdaten!$G$17:$G$1001)="Nein",0,IF(ISBLANK('Beladung des Speichers'!A270),"",ROUND(MIN(J270,Q270)*-1,2))))</f>
        <v/>
      </c>
    </row>
    <row r="271" spans="1:19" x14ac:dyDescent="0.2">
      <c r="A271" s="109" t="str">
        <f>IF('Beladung des Speichers'!A271="","",'Beladung des Speichers'!A271)</f>
        <v/>
      </c>
      <c r="B271" s="109" t="str">
        <f>IF('Beladung des Speichers'!B271="","",'Beladung des Speichers'!B271)</f>
        <v/>
      </c>
      <c r="C271" s="163" t="str">
        <f>IF(ISBLANK('Beladung des Speichers'!A271),"",SUMIFS('Beladung des Speichers'!$C$17:$C$300,'Beladung des Speichers'!$A$17:$A$300,A271)-SUMIFS('Entladung des Speichers'!$C$17:$C$300,'Entladung des Speichers'!$A$17:$A$300,A271)+SUMIFS(Füllstände!$B$17:$B$299,Füllstände!$A$17:$A$299,A271)-SUMIFS(Füllstände!$C$17:$C$299,Füllstände!$A$17:$A$299,A271))</f>
        <v/>
      </c>
      <c r="D271" s="164" t="str">
        <f>IF(ISBLANK('Beladung des Speichers'!A271),"",C271*'Beladung des Speichers'!C271/SUMIFS('Beladung des Speichers'!$C$17:$C$300,'Beladung des Speichers'!$A$17:$A$300,A271))</f>
        <v/>
      </c>
      <c r="E271" s="165" t="str">
        <f>IF(ISBLANK('Beladung des Speichers'!A271),"",1/SUMIFS('Beladung des Speichers'!$C$17:$C$300,'Beladung des Speichers'!$A$17:$A$300,A271)*C271*SUMIF($A$17:$A$300,A271,'Beladung des Speichers'!$E$17:$E$300))</f>
        <v/>
      </c>
      <c r="F271" s="166" t="str">
        <f>IF(ISBLANK('Beladung des Speichers'!A271),"",IF(C271=0,"0,00",D271/C271*E271))</f>
        <v/>
      </c>
      <c r="G271" s="167" t="str">
        <f>IF(ISBLANK('Beladung des Speichers'!A271),"",SUMIFS('Beladung des Speichers'!$C$17:$C$300,'Beladung des Speichers'!$A$17:$A$300,A271))</f>
        <v/>
      </c>
      <c r="H271" s="124" t="str">
        <f>IF(ISBLANK('Beladung des Speichers'!A271),"",'Beladung des Speichers'!C271)</f>
        <v/>
      </c>
      <c r="I271" s="168" t="str">
        <f>IF(ISBLANK('Beladung des Speichers'!A271),"",SUMIFS('Beladung des Speichers'!$E$17:$E$1001,'Beladung des Speichers'!$A$17:$A$1001,'Ergebnis (detailliert)'!A271))</f>
        <v/>
      </c>
      <c r="J271" s="125" t="str">
        <f>IF(ISBLANK('Beladung des Speichers'!A271),"",'Beladung des Speichers'!E271)</f>
        <v/>
      </c>
      <c r="K271" s="168" t="str">
        <f>IF(ISBLANK('Beladung des Speichers'!A271),"",SUMIFS('Entladung des Speichers'!$C$17:$C$1001,'Entladung des Speichers'!$A$17:$A$1001,'Ergebnis (detailliert)'!A271))</f>
        <v/>
      </c>
      <c r="L271" s="169" t="str">
        <f t="shared" si="14"/>
        <v/>
      </c>
      <c r="M271" s="169" t="str">
        <f>IF(ISBLANK('Entladung des Speichers'!A271),"",'Entladung des Speichers'!C271)</f>
        <v/>
      </c>
      <c r="N271" s="168" t="str">
        <f>IF(ISBLANK('Beladung des Speichers'!A271),"",SUMIFS('Entladung des Speichers'!$E$17:$E$1001,'Entladung des Speichers'!$A$17:$A$1001,'Ergebnis (detailliert)'!$A$17:$A$300))</f>
        <v/>
      </c>
      <c r="O271" s="125" t="str">
        <f t="shared" si="15"/>
        <v/>
      </c>
      <c r="P271" s="20" t="str">
        <f>IFERROR(IF(A271="","",N271*'Ergebnis (detailliert)'!J271/'Ergebnis (detailliert)'!I271),0)</f>
        <v/>
      </c>
      <c r="Q271" s="106" t="str">
        <f t="shared" si="16"/>
        <v/>
      </c>
      <c r="R271" s="107" t="str">
        <f t="shared" si="17"/>
        <v/>
      </c>
      <c r="S271" s="108" t="str">
        <f>IF(A271="","",IF(LOOKUP(A271,Stammdaten!$A$17:$A$1001,Stammdaten!$G$17:$G$1001)="Nein",0,IF(ISBLANK('Beladung des Speichers'!A271),"",ROUND(MIN(J271,Q271)*-1,2))))</f>
        <v/>
      </c>
    </row>
    <row r="272" spans="1:19" x14ac:dyDescent="0.2">
      <c r="A272" s="109" t="str">
        <f>IF('Beladung des Speichers'!A272="","",'Beladung des Speichers'!A272)</f>
        <v/>
      </c>
      <c r="B272" s="109" t="str">
        <f>IF('Beladung des Speichers'!B272="","",'Beladung des Speichers'!B272)</f>
        <v/>
      </c>
      <c r="C272" s="163" t="str">
        <f>IF(ISBLANK('Beladung des Speichers'!A272),"",SUMIFS('Beladung des Speichers'!$C$17:$C$300,'Beladung des Speichers'!$A$17:$A$300,A272)-SUMIFS('Entladung des Speichers'!$C$17:$C$300,'Entladung des Speichers'!$A$17:$A$300,A272)+SUMIFS(Füllstände!$B$17:$B$299,Füllstände!$A$17:$A$299,A272)-SUMIFS(Füllstände!$C$17:$C$299,Füllstände!$A$17:$A$299,A272))</f>
        <v/>
      </c>
      <c r="D272" s="164" t="str">
        <f>IF(ISBLANK('Beladung des Speichers'!A272),"",C272*'Beladung des Speichers'!C272/SUMIFS('Beladung des Speichers'!$C$17:$C$300,'Beladung des Speichers'!$A$17:$A$300,A272))</f>
        <v/>
      </c>
      <c r="E272" s="165" t="str">
        <f>IF(ISBLANK('Beladung des Speichers'!A272),"",1/SUMIFS('Beladung des Speichers'!$C$17:$C$300,'Beladung des Speichers'!$A$17:$A$300,A272)*C272*SUMIF($A$17:$A$300,A272,'Beladung des Speichers'!$E$17:$E$300))</f>
        <v/>
      </c>
      <c r="F272" s="166" t="str">
        <f>IF(ISBLANK('Beladung des Speichers'!A272),"",IF(C272=0,"0,00",D272/C272*E272))</f>
        <v/>
      </c>
      <c r="G272" s="167" t="str">
        <f>IF(ISBLANK('Beladung des Speichers'!A272),"",SUMIFS('Beladung des Speichers'!$C$17:$C$300,'Beladung des Speichers'!$A$17:$A$300,A272))</f>
        <v/>
      </c>
      <c r="H272" s="124" t="str">
        <f>IF(ISBLANK('Beladung des Speichers'!A272),"",'Beladung des Speichers'!C272)</f>
        <v/>
      </c>
      <c r="I272" s="168" t="str">
        <f>IF(ISBLANK('Beladung des Speichers'!A272),"",SUMIFS('Beladung des Speichers'!$E$17:$E$1001,'Beladung des Speichers'!$A$17:$A$1001,'Ergebnis (detailliert)'!A272))</f>
        <v/>
      </c>
      <c r="J272" s="125" t="str">
        <f>IF(ISBLANK('Beladung des Speichers'!A272),"",'Beladung des Speichers'!E272)</f>
        <v/>
      </c>
      <c r="K272" s="168" t="str">
        <f>IF(ISBLANK('Beladung des Speichers'!A272),"",SUMIFS('Entladung des Speichers'!$C$17:$C$1001,'Entladung des Speichers'!$A$17:$A$1001,'Ergebnis (detailliert)'!A272))</f>
        <v/>
      </c>
      <c r="L272" s="169" t="str">
        <f t="shared" si="14"/>
        <v/>
      </c>
      <c r="M272" s="169" t="str">
        <f>IF(ISBLANK('Entladung des Speichers'!A272),"",'Entladung des Speichers'!C272)</f>
        <v/>
      </c>
      <c r="N272" s="168" t="str">
        <f>IF(ISBLANK('Beladung des Speichers'!A272),"",SUMIFS('Entladung des Speichers'!$E$17:$E$1001,'Entladung des Speichers'!$A$17:$A$1001,'Ergebnis (detailliert)'!$A$17:$A$300))</f>
        <v/>
      </c>
      <c r="O272" s="125" t="str">
        <f t="shared" si="15"/>
        <v/>
      </c>
      <c r="P272" s="20" t="str">
        <f>IFERROR(IF(A272="","",N272*'Ergebnis (detailliert)'!J272/'Ergebnis (detailliert)'!I272),0)</f>
        <v/>
      </c>
      <c r="Q272" s="106" t="str">
        <f t="shared" si="16"/>
        <v/>
      </c>
      <c r="R272" s="107" t="str">
        <f t="shared" si="17"/>
        <v/>
      </c>
      <c r="S272" s="108" t="str">
        <f>IF(A272="","",IF(LOOKUP(A272,Stammdaten!$A$17:$A$1001,Stammdaten!$G$17:$G$1001)="Nein",0,IF(ISBLANK('Beladung des Speichers'!A272),"",ROUND(MIN(J272,Q272)*-1,2))))</f>
        <v/>
      </c>
    </row>
    <row r="273" spans="1:19" x14ac:dyDescent="0.2">
      <c r="A273" s="109" t="str">
        <f>IF('Beladung des Speichers'!A273="","",'Beladung des Speichers'!A273)</f>
        <v/>
      </c>
      <c r="B273" s="109" t="str">
        <f>IF('Beladung des Speichers'!B273="","",'Beladung des Speichers'!B273)</f>
        <v/>
      </c>
      <c r="C273" s="163" t="str">
        <f>IF(ISBLANK('Beladung des Speichers'!A273),"",SUMIFS('Beladung des Speichers'!$C$17:$C$300,'Beladung des Speichers'!$A$17:$A$300,A273)-SUMIFS('Entladung des Speichers'!$C$17:$C$300,'Entladung des Speichers'!$A$17:$A$300,A273)+SUMIFS(Füllstände!$B$17:$B$299,Füllstände!$A$17:$A$299,A273)-SUMIFS(Füllstände!$C$17:$C$299,Füllstände!$A$17:$A$299,A273))</f>
        <v/>
      </c>
      <c r="D273" s="164" t="str">
        <f>IF(ISBLANK('Beladung des Speichers'!A273),"",C273*'Beladung des Speichers'!C273/SUMIFS('Beladung des Speichers'!$C$17:$C$300,'Beladung des Speichers'!$A$17:$A$300,A273))</f>
        <v/>
      </c>
      <c r="E273" s="165" t="str">
        <f>IF(ISBLANK('Beladung des Speichers'!A273),"",1/SUMIFS('Beladung des Speichers'!$C$17:$C$300,'Beladung des Speichers'!$A$17:$A$300,A273)*C273*SUMIF($A$17:$A$300,A273,'Beladung des Speichers'!$E$17:$E$300))</f>
        <v/>
      </c>
      <c r="F273" s="166" t="str">
        <f>IF(ISBLANK('Beladung des Speichers'!A273),"",IF(C273=0,"0,00",D273/C273*E273))</f>
        <v/>
      </c>
      <c r="G273" s="167" t="str">
        <f>IF(ISBLANK('Beladung des Speichers'!A273),"",SUMIFS('Beladung des Speichers'!$C$17:$C$300,'Beladung des Speichers'!$A$17:$A$300,A273))</f>
        <v/>
      </c>
      <c r="H273" s="124" t="str">
        <f>IF(ISBLANK('Beladung des Speichers'!A273),"",'Beladung des Speichers'!C273)</f>
        <v/>
      </c>
      <c r="I273" s="168" t="str">
        <f>IF(ISBLANK('Beladung des Speichers'!A273),"",SUMIFS('Beladung des Speichers'!$E$17:$E$1001,'Beladung des Speichers'!$A$17:$A$1001,'Ergebnis (detailliert)'!A273))</f>
        <v/>
      </c>
      <c r="J273" s="125" t="str">
        <f>IF(ISBLANK('Beladung des Speichers'!A273),"",'Beladung des Speichers'!E273)</f>
        <v/>
      </c>
      <c r="K273" s="168" t="str">
        <f>IF(ISBLANK('Beladung des Speichers'!A273),"",SUMIFS('Entladung des Speichers'!$C$17:$C$1001,'Entladung des Speichers'!$A$17:$A$1001,'Ergebnis (detailliert)'!A273))</f>
        <v/>
      </c>
      <c r="L273" s="169" t="str">
        <f t="shared" si="14"/>
        <v/>
      </c>
      <c r="M273" s="169" t="str">
        <f>IF(ISBLANK('Entladung des Speichers'!A273),"",'Entladung des Speichers'!C273)</f>
        <v/>
      </c>
      <c r="N273" s="168" t="str">
        <f>IF(ISBLANK('Beladung des Speichers'!A273),"",SUMIFS('Entladung des Speichers'!$E$17:$E$1001,'Entladung des Speichers'!$A$17:$A$1001,'Ergebnis (detailliert)'!$A$17:$A$300))</f>
        <v/>
      </c>
      <c r="O273" s="125" t="str">
        <f t="shared" si="15"/>
        <v/>
      </c>
      <c r="P273" s="20" t="str">
        <f>IFERROR(IF(A273="","",N273*'Ergebnis (detailliert)'!J273/'Ergebnis (detailliert)'!I273),0)</f>
        <v/>
      </c>
      <c r="Q273" s="106" t="str">
        <f t="shared" si="16"/>
        <v/>
      </c>
      <c r="R273" s="107" t="str">
        <f t="shared" si="17"/>
        <v/>
      </c>
      <c r="S273" s="108" t="str">
        <f>IF(A273="","",IF(LOOKUP(A273,Stammdaten!$A$17:$A$1001,Stammdaten!$G$17:$G$1001)="Nein",0,IF(ISBLANK('Beladung des Speichers'!A273),"",ROUND(MIN(J273,Q273)*-1,2))))</f>
        <v/>
      </c>
    </row>
    <row r="274" spans="1:19" x14ac:dyDescent="0.2">
      <c r="A274" s="109" t="str">
        <f>IF('Beladung des Speichers'!A274="","",'Beladung des Speichers'!A274)</f>
        <v/>
      </c>
      <c r="B274" s="109" t="str">
        <f>IF('Beladung des Speichers'!B274="","",'Beladung des Speichers'!B274)</f>
        <v/>
      </c>
      <c r="C274" s="163" t="str">
        <f>IF(ISBLANK('Beladung des Speichers'!A274),"",SUMIFS('Beladung des Speichers'!$C$17:$C$300,'Beladung des Speichers'!$A$17:$A$300,A274)-SUMIFS('Entladung des Speichers'!$C$17:$C$300,'Entladung des Speichers'!$A$17:$A$300,A274)+SUMIFS(Füllstände!$B$17:$B$299,Füllstände!$A$17:$A$299,A274)-SUMIFS(Füllstände!$C$17:$C$299,Füllstände!$A$17:$A$299,A274))</f>
        <v/>
      </c>
      <c r="D274" s="164" t="str">
        <f>IF(ISBLANK('Beladung des Speichers'!A274),"",C274*'Beladung des Speichers'!C274/SUMIFS('Beladung des Speichers'!$C$17:$C$300,'Beladung des Speichers'!$A$17:$A$300,A274))</f>
        <v/>
      </c>
      <c r="E274" s="165" t="str">
        <f>IF(ISBLANK('Beladung des Speichers'!A274),"",1/SUMIFS('Beladung des Speichers'!$C$17:$C$300,'Beladung des Speichers'!$A$17:$A$300,A274)*C274*SUMIF($A$17:$A$300,A274,'Beladung des Speichers'!$E$17:$E$300))</f>
        <v/>
      </c>
      <c r="F274" s="166" t="str">
        <f>IF(ISBLANK('Beladung des Speichers'!A274),"",IF(C274=0,"0,00",D274/C274*E274))</f>
        <v/>
      </c>
      <c r="G274" s="167" t="str">
        <f>IF(ISBLANK('Beladung des Speichers'!A274),"",SUMIFS('Beladung des Speichers'!$C$17:$C$300,'Beladung des Speichers'!$A$17:$A$300,A274))</f>
        <v/>
      </c>
      <c r="H274" s="124" t="str">
        <f>IF(ISBLANK('Beladung des Speichers'!A274),"",'Beladung des Speichers'!C274)</f>
        <v/>
      </c>
      <c r="I274" s="168" t="str">
        <f>IF(ISBLANK('Beladung des Speichers'!A274),"",SUMIFS('Beladung des Speichers'!$E$17:$E$1001,'Beladung des Speichers'!$A$17:$A$1001,'Ergebnis (detailliert)'!A274))</f>
        <v/>
      </c>
      <c r="J274" s="125" t="str">
        <f>IF(ISBLANK('Beladung des Speichers'!A274),"",'Beladung des Speichers'!E274)</f>
        <v/>
      </c>
      <c r="K274" s="168" t="str">
        <f>IF(ISBLANK('Beladung des Speichers'!A274),"",SUMIFS('Entladung des Speichers'!$C$17:$C$1001,'Entladung des Speichers'!$A$17:$A$1001,'Ergebnis (detailliert)'!A274))</f>
        <v/>
      </c>
      <c r="L274" s="169" t="str">
        <f t="shared" ref="L274:L337" si="18">IF(A274="","",K274+C274)</f>
        <v/>
      </c>
      <c r="M274" s="169" t="str">
        <f>IF(ISBLANK('Entladung des Speichers'!A274),"",'Entladung des Speichers'!C274)</f>
        <v/>
      </c>
      <c r="N274" s="168" t="str">
        <f>IF(ISBLANK('Beladung des Speichers'!A274),"",SUMIFS('Entladung des Speichers'!$E$17:$E$1001,'Entladung des Speichers'!$A$17:$A$1001,'Ergebnis (detailliert)'!$A$17:$A$300))</f>
        <v/>
      </c>
      <c r="O274" s="125" t="str">
        <f t="shared" ref="O274:O337" si="19">IF(A274="","",N274+E274)</f>
        <v/>
      </c>
      <c r="P274" s="20" t="str">
        <f>IFERROR(IF(A274="","",N274*'Ergebnis (detailliert)'!J274/'Ergebnis (detailliert)'!I274),0)</f>
        <v/>
      </c>
      <c r="Q274" s="106" t="str">
        <f t="shared" ref="Q274:Q337" si="20">IFERROR(IF(A274="","",P274+E274*H274/G274),0)</f>
        <v/>
      </c>
      <c r="R274" s="107" t="str">
        <f t="shared" ref="R274:R337" si="21">H274</f>
        <v/>
      </c>
      <c r="S274" s="108" t="str">
        <f>IF(A274="","",IF(LOOKUP(A274,Stammdaten!$A$17:$A$1001,Stammdaten!$G$17:$G$1001)="Nein",0,IF(ISBLANK('Beladung des Speichers'!A274),"",ROUND(MIN(J274,Q274)*-1,2))))</f>
        <v/>
      </c>
    </row>
    <row r="275" spans="1:19" x14ac:dyDescent="0.2">
      <c r="A275" s="109" t="str">
        <f>IF('Beladung des Speichers'!A275="","",'Beladung des Speichers'!A275)</f>
        <v/>
      </c>
      <c r="B275" s="109" t="str">
        <f>IF('Beladung des Speichers'!B275="","",'Beladung des Speichers'!B275)</f>
        <v/>
      </c>
      <c r="C275" s="163" t="str">
        <f>IF(ISBLANK('Beladung des Speichers'!A275),"",SUMIFS('Beladung des Speichers'!$C$17:$C$300,'Beladung des Speichers'!$A$17:$A$300,A275)-SUMIFS('Entladung des Speichers'!$C$17:$C$300,'Entladung des Speichers'!$A$17:$A$300,A275)+SUMIFS(Füllstände!$B$17:$B$299,Füllstände!$A$17:$A$299,A275)-SUMIFS(Füllstände!$C$17:$C$299,Füllstände!$A$17:$A$299,A275))</f>
        <v/>
      </c>
      <c r="D275" s="164" t="str">
        <f>IF(ISBLANK('Beladung des Speichers'!A275),"",C275*'Beladung des Speichers'!C275/SUMIFS('Beladung des Speichers'!$C$17:$C$300,'Beladung des Speichers'!$A$17:$A$300,A275))</f>
        <v/>
      </c>
      <c r="E275" s="165" t="str">
        <f>IF(ISBLANK('Beladung des Speichers'!A275),"",1/SUMIFS('Beladung des Speichers'!$C$17:$C$300,'Beladung des Speichers'!$A$17:$A$300,A275)*C275*SUMIF($A$17:$A$300,A275,'Beladung des Speichers'!$E$17:$E$300))</f>
        <v/>
      </c>
      <c r="F275" s="166" t="str">
        <f>IF(ISBLANK('Beladung des Speichers'!A275),"",IF(C275=0,"0,00",D275/C275*E275))</f>
        <v/>
      </c>
      <c r="G275" s="167" t="str">
        <f>IF(ISBLANK('Beladung des Speichers'!A275),"",SUMIFS('Beladung des Speichers'!$C$17:$C$300,'Beladung des Speichers'!$A$17:$A$300,A275))</f>
        <v/>
      </c>
      <c r="H275" s="124" t="str">
        <f>IF(ISBLANK('Beladung des Speichers'!A275),"",'Beladung des Speichers'!C275)</f>
        <v/>
      </c>
      <c r="I275" s="168" t="str">
        <f>IF(ISBLANK('Beladung des Speichers'!A275),"",SUMIFS('Beladung des Speichers'!$E$17:$E$1001,'Beladung des Speichers'!$A$17:$A$1001,'Ergebnis (detailliert)'!A275))</f>
        <v/>
      </c>
      <c r="J275" s="125" t="str">
        <f>IF(ISBLANK('Beladung des Speichers'!A275),"",'Beladung des Speichers'!E275)</f>
        <v/>
      </c>
      <c r="K275" s="168" t="str">
        <f>IF(ISBLANK('Beladung des Speichers'!A275),"",SUMIFS('Entladung des Speichers'!$C$17:$C$1001,'Entladung des Speichers'!$A$17:$A$1001,'Ergebnis (detailliert)'!A275))</f>
        <v/>
      </c>
      <c r="L275" s="169" t="str">
        <f t="shared" si="18"/>
        <v/>
      </c>
      <c r="M275" s="169" t="str">
        <f>IF(ISBLANK('Entladung des Speichers'!A275),"",'Entladung des Speichers'!C275)</f>
        <v/>
      </c>
      <c r="N275" s="168" t="str">
        <f>IF(ISBLANK('Beladung des Speichers'!A275),"",SUMIFS('Entladung des Speichers'!$E$17:$E$1001,'Entladung des Speichers'!$A$17:$A$1001,'Ergebnis (detailliert)'!$A$17:$A$300))</f>
        <v/>
      </c>
      <c r="O275" s="125" t="str">
        <f t="shared" si="19"/>
        <v/>
      </c>
      <c r="P275" s="20" t="str">
        <f>IFERROR(IF(A275="","",N275*'Ergebnis (detailliert)'!J275/'Ergebnis (detailliert)'!I275),0)</f>
        <v/>
      </c>
      <c r="Q275" s="106" t="str">
        <f t="shared" si="20"/>
        <v/>
      </c>
      <c r="R275" s="107" t="str">
        <f t="shared" si="21"/>
        <v/>
      </c>
      <c r="S275" s="108" t="str">
        <f>IF(A275="","",IF(LOOKUP(A275,Stammdaten!$A$17:$A$1001,Stammdaten!$G$17:$G$1001)="Nein",0,IF(ISBLANK('Beladung des Speichers'!A275),"",ROUND(MIN(J275,Q275)*-1,2))))</f>
        <v/>
      </c>
    </row>
    <row r="276" spans="1:19" x14ac:dyDescent="0.2">
      <c r="A276" s="109" t="str">
        <f>IF('Beladung des Speichers'!A276="","",'Beladung des Speichers'!A276)</f>
        <v/>
      </c>
      <c r="B276" s="109" t="str">
        <f>IF('Beladung des Speichers'!B276="","",'Beladung des Speichers'!B276)</f>
        <v/>
      </c>
      <c r="C276" s="163" t="str">
        <f>IF(ISBLANK('Beladung des Speichers'!A276),"",SUMIFS('Beladung des Speichers'!$C$17:$C$300,'Beladung des Speichers'!$A$17:$A$300,A276)-SUMIFS('Entladung des Speichers'!$C$17:$C$300,'Entladung des Speichers'!$A$17:$A$300,A276)+SUMIFS(Füllstände!$B$17:$B$299,Füllstände!$A$17:$A$299,A276)-SUMIFS(Füllstände!$C$17:$C$299,Füllstände!$A$17:$A$299,A276))</f>
        <v/>
      </c>
      <c r="D276" s="164" t="str">
        <f>IF(ISBLANK('Beladung des Speichers'!A276),"",C276*'Beladung des Speichers'!C276/SUMIFS('Beladung des Speichers'!$C$17:$C$300,'Beladung des Speichers'!$A$17:$A$300,A276))</f>
        <v/>
      </c>
      <c r="E276" s="165" t="str">
        <f>IF(ISBLANK('Beladung des Speichers'!A276),"",1/SUMIFS('Beladung des Speichers'!$C$17:$C$300,'Beladung des Speichers'!$A$17:$A$300,A276)*C276*SUMIF($A$17:$A$300,A276,'Beladung des Speichers'!$E$17:$E$300))</f>
        <v/>
      </c>
      <c r="F276" s="166" t="str">
        <f>IF(ISBLANK('Beladung des Speichers'!A276),"",IF(C276=0,"0,00",D276/C276*E276))</f>
        <v/>
      </c>
      <c r="G276" s="167" t="str">
        <f>IF(ISBLANK('Beladung des Speichers'!A276),"",SUMIFS('Beladung des Speichers'!$C$17:$C$300,'Beladung des Speichers'!$A$17:$A$300,A276))</f>
        <v/>
      </c>
      <c r="H276" s="124" t="str">
        <f>IF(ISBLANK('Beladung des Speichers'!A276),"",'Beladung des Speichers'!C276)</f>
        <v/>
      </c>
      <c r="I276" s="168" t="str">
        <f>IF(ISBLANK('Beladung des Speichers'!A276),"",SUMIFS('Beladung des Speichers'!$E$17:$E$1001,'Beladung des Speichers'!$A$17:$A$1001,'Ergebnis (detailliert)'!A276))</f>
        <v/>
      </c>
      <c r="J276" s="125" t="str">
        <f>IF(ISBLANK('Beladung des Speichers'!A276),"",'Beladung des Speichers'!E276)</f>
        <v/>
      </c>
      <c r="K276" s="168" t="str">
        <f>IF(ISBLANK('Beladung des Speichers'!A276),"",SUMIFS('Entladung des Speichers'!$C$17:$C$1001,'Entladung des Speichers'!$A$17:$A$1001,'Ergebnis (detailliert)'!A276))</f>
        <v/>
      </c>
      <c r="L276" s="169" t="str">
        <f t="shared" si="18"/>
        <v/>
      </c>
      <c r="M276" s="169" t="str">
        <f>IF(ISBLANK('Entladung des Speichers'!A276),"",'Entladung des Speichers'!C276)</f>
        <v/>
      </c>
      <c r="N276" s="168" t="str">
        <f>IF(ISBLANK('Beladung des Speichers'!A276),"",SUMIFS('Entladung des Speichers'!$E$17:$E$1001,'Entladung des Speichers'!$A$17:$A$1001,'Ergebnis (detailliert)'!$A$17:$A$300))</f>
        <v/>
      </c>
      <c r="O276" s="125" t="str">
        <f t="shared" si="19"/>
        <v/>
      </c>
      <c r="P276" s="20" t="str">
        <f>IFERROR(IF(A276="","",N276*'Ergebnis (detailliert)'!J276/'Ergebnis (detailliert)'!I276),0)</f>
        <v/>
      </c>
      <c r="Q276" s="106" t="str">
        <f t="shared" si="20"/>
        <v/>
      </c>
      <c r="R276" s="107" t="str">
        <f t="shared" si="21"/>
        <v/>
      </c>
      <c r="S276" s="108" t="str">
        <f>IF(A276="","",IF(LOOKUP(A276,Stammdaten!$A$17:$A$1001,Stammdaten!$G$17:$G$1001)="Nein",0,IF(ISBLANK('Beladung des Speichers'!A276),"",ROUND(MIN(J276,Q276)*-1,2))))</f>
        <v/>
      </c>
    </row>
    <row r="277" spans="1:19" x14ac:dyDescent="0.2">
      <c r="A277" s="109" t="str">
        <f>IF('Beladung des Speichers'!A277="","",'Beladung des Speichers'!A277)</f>
        <v/>
      </c>
      <c r="B277" s="109" t="str">
        <f>IF('Beladung des Speichers'!B277="","",'Beladung des Speichers'!B277)</f>
        <v/>
      </c>
      <c r="C277" s="163" t="str">
        <f>IF(ISBLANK('Beladung des Speichers'!A277),"",SUMIFS('Beladung des Speichers'!$C$17:$C$300,'Beladung des Speichers'!$A$17:$A$300,A277)-SUMIFS('Entladung des Speichers'!$C$17:$C$300,'Entladung des Speichers'!$A$17:$A$300,A277)+SUMIFS(Füllstände!$B$17:$B$299,Füllstände!$A$17:$A$299,A277)-SUMIFS(Füllstände!$C$17:$C$299,Füllstände!$A$17:$A$299,A277))</f>
        <v/>
      </c>
      <c r="D277" s="164" t="str">
        <f>IF(ISBLANK('Beladung des Speichers'!A277),"",C277*'Beladung des Speichers'!C277/SUMIFS('Beladung des Speichers'!$C$17:$C$300,'Beladung des Speichers'!$A$17:$A$300,A277))</f>
        <v/>
      </c>
      <c r="E277" s="165" t="str">
        <f>IF(ISBLANK('Beladung des Speichers'!A277),"",1/SUMIFS('Beladung des Speichers'!$C$17:$C$300,'Beladung des Speichers'!$A$17:$A$300,A277)*C277*SUMIF($A$17:$A$300,A277,'Beladung des Speichers'!$E$17:$E$300))</f>
        <v/>
      </c>
      <c r="F277" s="166" t="str">
        <f>IF(ISBLANK('Beladung des Speichers'!A277),"",IF(C277=0,"0,00",D277/C277*E277))</f>
        <v/>
      </c>
      <c r="G277" s="167" t="str">
        <f>IF(ISBLANK('Beladung des Speichers'!A277),"",SUMIFS('Beladung des Speichers'!$C$17:$C$300,'Beladung des Speichers'!$A$17:$A$300,A277))</f>
        <v/>
      </c>
      <c r="H277" s="124" t="str">
        <f>IF(ISBLANK('Beladung des Speichers'!A277),"",'Beladung des Speichers'!C277)</f>
        <v/>
      </c>
      <c r="I277" s="168" t="str">
        <f>IF(ISBLANK('Beladung des Speichers'!A277),"",SUMIFS('Beladung des Speichers'!$E$17:$E$1001,'Beladung des Speichers'!$A$17:$A$1001,'Ergebnis (detailliert)'!A277))</f>
        <v/>
      </c>
      <c r="J277" s="125" t="str">
        <f>IF(ISBLANK('Beladung des Speichers'!A277),"",'Beladung des Speichers'!E277)</f>
        <v/>
      </c>
      <c r="K277" s="168" t="str">
        <f>IF(ISBLANK('Beladung des Speichers'!A277),"",SUMIFS('Entladung des Speichers'!$C$17:$C$1001,'Entladung des Speichers'!$A$17:$A$1001,'Ergebnis (detailliert)'!A277))</f>
        <v/>
      </c>
      <c r="L277" s="169" t="str">
        <f t="shared" si="18"/>
        <v/>
      </c>
      <c r="M277" s="169" t="str">
        <f>IF(ISBLANK('Entladung des Speichers'!A277),"",'Entladung des Speichers'!C277)</f>
        <v/>
      </c>
      <c r="N277" s="168" t="str">
        <f>IF(ISBLANK('Beladung des Speichers'!A277),"",SUMIFS('Entladung des Speichers'!$E$17:$E$1001,'Entladung des Speichers'!$A$17:$A$1001,'Ergebnis (detailliert)'!$A$17:$A$300))</f>
        <v/>
      </c>
      <c r="O277" s="125" t="str">
        <f t="shared" si="19"/>
        <v/>
      </c>
      <c r="P277" s="20" t="str">
        <f>IFERROR(IF(A277="","",N277*'Ergebnis (detailliert)'!J277/'Ergebnis (detailliert)'!I277),0)</f>
        <v/>
      </c>
      <c r="Q277" s="106" t="str">
        <f t="shared" si="20"/>
        <v/>
      </c>
      <c r="R277" s="107" t="str">
        <f t="shared" si="21"/>
        <v/>
      </c>
      <c r="S277" s="108" t="str">
        <f>IF(A277="","",IF(LOOKUP(A277,Stammdaten!$A$17:$A$1001,Stammdaten!$G$17:$G$1001)="Nein",0,IF(ISBLANK('Beladung des Speichers'!A277),"",ROUND(MIN(J277,Q277)*-1,2))))</f>
        <v/>
      </c>
    </row>
    <row r="278" spans="1:19" x14ac:dyDescent="0.2">
      <c r="A278" s="109" t="str">
        <f>IF('Beladung des Speichers'!A278="","",'Beladung des Speichers'!A278)</f>
        <v/>
      </c>
      <c r="B278" s="109" t="str">
        <f>IF('Beladung des Speichers'!B278="","",'Beladung des Speichers'!B278)</f>
        <v/>
      </c>
      <c r="C278" s="163" t="str">
        <f>IF(ISBLANK('Beladung des Speichers'!A278),"",SUMIFS('Beladung des Speichers'!$C$17:$C$300,'Beladung des Speichers'!$A$17:$A$300,A278)-SUMIFS('Entladung des Speichers'!$C$17:$C$300,'Entladung des Speichers'!$A$17:$A$300,A278)+SUMIFS(Füllstände!$B$17:$B$299,Füllstände!$A$17:$A$299,A278)-SUMIFS(Füllstände!$C$17:$C$299,Füllstände!$A$17:$A$299,A278))</f>
        <v/>
      </c>
      <c r="D278" s="164" t="str">
        <f>IF(ISBLANK('Beladung des Speichers'!A278),"",C278*'Beladung des Speichers'!C278/SUMIFS('Beladung des Speichers'!$C$17:$C$300,'Beladung des Speichers'!$A$17:$A$300,A278))</f>
        <v/>
      </c>
      <c r="E278" s="165" t="str">
        <f>IF(ISBLANK('Beladung des Speichers'!A278),"",1/SUMIFS('Beladung des Speichers'!$C$17:$C$300,'Beladung des Speichers'!$A$17:$A$300,A278)*C278*SUMIF($A$17:$A$300,A278,'Beladung des Speichers'!$E$17:$E$300))</f>
        <v/>
      </c>
      <c r="F278" s="166" t="str">
        <f>IF(ISBLANK('Beladung des Speichers'!A278),"",IF(C278=0,"0,00",D278/C278*E278))</f>
        <v/>
      </c>
      <c r="G278" s="167" t="str">
        <f>IF(ISBLANK('Beladung des Speichers'!A278),"",SUMIFS('Beladung des Speichers'!$C$17:$C$300,'Beladung des Speichers'!$A$17:$A$300,A278))</f>
        <v/>
      </c>
      <c r="H278" s="124" t="str">
        <f>IF(ISBLANK('Beladung des Speichers'!A278),"",'Beladung des Speichers'!C278)</f>
        <v/>
      </c>
      <c r="I278" s="168" t="str">
        <f>IF(ISBLANK('Beladung des Speichers'!A278),"",SUMIFS('Beladung des Speichers'!$E$17:$E$1001,'Beladung des Speichers'!$A$17:$A$1001,'Ergebnis (detailliert)'!A278))</f>
        <v/>
      </c>
      <c r="J278" s="125" t="str">
        <f>IF(ISBLANK('Beladung des Speichers'!A278),"",'Beladung des Speichers'!E278)</f>
        <v/>
      </c>
      <c r="K278" s="168" t="str">
        <f>IF(ISBLANK('Beladung des Speichers'!A278),"",SUMIFS('Entladung des Speichers'!$C$17:$C$1001,'Entladung des Speichers'!$A$17:$A$1001,'Ergebnis (detailliert)'!A278))</f>
        <v/>
      </c>
      <c r="L278" s="169" t="str">
        <f t="shared" si="18"/>
        <v/>
      </c>
      <c r="M278" s="169" t="str">
        <f>IF(ISBLANK('Entladung des Speichers'!A278),"",'Entladung des Speichers'!C278)</f>
        <v/>
      </c>
      <c r="N278" s="168" t="str">
        <f>IF(ISBLANK('Beladung des Speichers'!A278),"",SUMIFS('Entladung des Speichers'!$E$17:$E$1001,'Entladung des Speichers'!$A$17:$A$1001,'Ergebnis (detailliert)'!$A$17:$A$300))</f>
        <v/>
      </c>
      <c r="O278" s="125" t="str">
        <f t="shared" si="19"/>
        <v/>
      </c>
      <c r="P278" s="20" t="str">
        <f>IFERROR(IF(A278="","",N278*'Ergebnis (detailliert)'!J278/'Ergebnis (detailliert)'!I278),0)</f>
        <v/>
      </c>
      <c r="Q278" s="106" t="str">
        <f t="shared" si="20"/>
        <v/>
      </c>
      <c r="R278" s="107" t="str">
        <f t="shared" si="21"/>
        <v/>
      </c>
      <c r="S278" s="108" t="str">
        <f>IF(A278="","",IF(LOOKUP(A278,Stammdaten!$A$17:$A$1001,Stammdaten!$G$17:$G$1001)="Nein",0,IF(ISBLANK('Beladung des Speichers'!A278),"",ROUND(MIN(J278,Q278)*-1,2))))</f>
        <v/>
      </c>
    </row>
    <row r="279" spans="1:19" x14ac:dyDescent="0.2">
      <c r="A279" s="109" t="str">
        <f>IF('Beladung des Speichers'!A279="","",'Beladung des Speichers'!A279)</f>
        <v/>
      </c>
      <c r="B279" s="109" t="str">
        <f>IF('Beladung des Speichers'!B279="","",'Beladung des Speichers'!B279)</f>
        <v/>
      </c>
      <c r="C279" s="163" t="str">
        <f>IF(ISBLANK('Beladung des Speichers'!A279),"",SUMIFS('Beladung des Speichers'!$C$17:$C$300,'Beladung des Speichers'!$A$17:$A$300,A279)-SUMIFS('Entladung des Speichers'!$C$17:$C$300,'Entladung des Speichers'!$A$17:$A$300,A279)+SUMIFS(Füllstände!$B$17:$B$299,Füllstände!$A$17:$A$299,A279)-SUMIFS(Füllstände!$C$17:$C$299,Füllstände!$A$17:$A$299,A279))</f>
        <v/>
      </c>
      <c r="D279" s="164" t="str">
        <f>IF(ISBLANK('Beladung des Speichers'!A279),"",C279*'Beladung des Speichers'!C279/SUMIFS('Beladung des Speichers'!$C$17:$C$300,'Beladung des Speichers'!$A$17:$A$300,A279))</f>
        <v/>
      </c>
      <c r="E279" s="165" t="str">
        <f>IF(ISBLANK('Beladung des Speichers'!A279),"",1/SUMIFS('Beladung des Speichers'!$C$17:$C$300,'Beladung des Speichers'!$A$17:$A$300,A279)*C279*SUMIF($A$17:$A$300,A279,'Beladung des Speichers'!$E$17:$E$300))</f>
        <v/>
      </c>
      <c r="F279" s="166" t="str">
        <f>IF(ISBLANK('Beladung des Speichers'!A279),"",IF(C279=0,"0,00",D279/C279*E279))</f>
        <v/>
      </c>
      <c r="G279" s="167" t="str">
        <f>IF(ISBLANK('Beladung des Speichers'!A279),"",SUMIFS('Beladung des Speichers'!$C$17:$C$300,'Beladung des Speichers'!$A$17:$A$300,A279))</f>
        <v/>
      </c>
      <c r="H279" s="124" t="str">
        <f>IF(ISBLANK('Beladung des Speichers'!A279),"",'Beladung des Speichers'!C279)</f>
        <v/>
      </c>
      <c r="I279" s="168" t="str">
        <f>IF(ISBLANK('Beladung des Speichers'!A279),"",SUMIFS('Beladung des Speichers'!$E$17:$E$1001,'Beladung des Speichers'!$A$17:$A$1001,'Ergebnis (detailliert)'!A279))</f>
        <v/>
      </c>
      <c r="J279" s="125" t="str">
        <f>IF(ISBLANK('Beladung des Speichers'!A279),"",'Beladung des Speichers'!E279)</f>
        <v/>
      </c>
      <c r="K279" s="168" t="str">
        <f>IF(ISBLANK('Beladung des Speichers'!A279),"",SUMIFS('Entladung des Speichers'!$C$17:$C$1001,'Entladung des Speichers'!$A$17:$A$1001,'Ergebnis (detailliert)'!A279))</f>
        <v/>
      </c>
      <c r="L279" s="169" t="str">
        <f t="shared" si="18"/>
        <v/>
      </c>
      <c r="M279" s="169" t="str">
        <f>IF(ISBLANK('Entladung des Speichers'!A279),"",'Entladung des Speichers'!C279)</f>
        <v/>
      </c>
      <c r="N279" s="168" t="str">
        <f>IF(ISBLANK('Beladung des Speichers'!A279),"",SUMIFS('Entladung des Speichers'!$E$17:$E$1001,'Entladung des Speichers'!$A$17:$A$1001,'Ergebnis (detailliert)'!$A$17:$A$300))</f>
        <v/>
      </c>
      <c r="O279" s="125" t="str">
        <f t="shared" si="19"/>
        <v/>
      </c>
      <c r="P279" s="20" t="str">
        <f>IFERROR(IF(A279="","",N279*'Ergebnis (detailliert)'!J279/'Ergebnis (detailliert)'!I279),0)</f>
        <v/>
      </c>
      <c r="Q279" s="106" t="str">
        <f t="shared" si="20"/>
        <v/>
      </c>
      <c r="R279" s="107" t="str">
        <f t="shared" si="21"/>
        <v/>
      </c>
      <c r="S279" s="108" t="str">
        <f>IF(A279="","",IF(LOOKUP(A279,Stammdaten!$A$17:$A$1001,Stammdaten!$G$17:$G$1001)="Nein",0,IF(ISBLANK('Beladung des Speichers'!A279),"",ROUND(MIN(J279,Q279)*-1,2))))</f>
        <v/>
      </c>
    </row>
    <row r="280" spans="1:19" x14ac:dyDescent="0.2">
      <c r="A280" s="109" t="str">
        <f>IF('Beladung des Speichers'!A280="","",'Beladung des Speichers'!A280)</f>
        <v/>
      </c>
      <c r="B280" s="109" t="str">
        <f>IF('Beladung des Speichers'!B280="","",'Beladung des Speichers'!B280)</f>
        <v/>
      </c>
      <c r="C280" s="163" t="str">
        <f>IF(ISBLANK('Beladung des Speichers'!A280),"",SUMIFS('Beladung des Speichers'!$C$17:$C$300,'Beladung des Speichers'!$A$17:$A$300,A280)-SUMIFS('Entladung des Speichers'!$C$17:$C$300,'Entladung des Speichers'!$A$17:$A$300,A280)+SUMIFS(Füllstände!$B$17:$B$299,Füllstände!$A$17:$A$299,A280)-SUMIFS(Füllstände!$C$17:$C$299,Füllstände!$A$17:$A$299,A280))</f>
        <v/>
      </c>
      <c r="D280" s="164" t="str">
        <f>IF(ISBLANK('Beladung des Speichers'!A280),"",C280*'Beladung des Speichers'!C280/SUMIFS('Beladung des Speichers'!$C$17:$C$300,'Beladung des Speichers'!$A$17:$A$300,A280))</f>
        <v/>
      </c>
      <c r="E280" s="165" t="str">
        <f>IF(ISBLANK('Beladung des Speichers'!A280),"",1/SUMIFS('Beladung des Speichers'!$C$17:$C$300,'Beladung des Speichers'!$A$17:$A$300,A280)*C280*SUMIF($A$17:$A$300,A280,'Beladung des Speichers'!$E$17:$E$300))</f>
        <v/>
      </c>
      <c r="F280" s="166" t="str">
        <f>IF(ISBLANK('Beladung des Speichers'!A280),"",IF(C280=0,"0,00",D280/C280*E280))</f>
        <v/>
      </c>
      <c r="G280" s="167" t="str">
        <f>IF(ISBLANK('Beladung des Speichers'!A280),"",SUMIFS('Beladung des Speichers'!$C$17:$C$300,'Beladung des Speichers'!$A$17:$A$300,A280))</f>
        <v/>
      </c>
      <c r="H280" s="124" t="str">
        <f>IF(ISBLANK('Beladung des Speichers'!A280),"",'Beladung des Speichers'!C280)</f>
        <v/>
      </c>
      <c r="I280" s="168" t="str">
        <f>IF(ISBLANK('Beladung des Speichers'!A280),"",SUMIFS('Beladung des Speichers'!$E$17:$E$1001,'Beladung des Speichers'!$A$17:$A$1001,'Ergebnis (detailliert)'!A280))</f>
        <v/>
      </c>
      <c r="J280" s="125" t="str">
        <f>IF(ISBLANK('Beladung des Speichers'!A280),"",'Beladung des Speichers'!E280)</f>
        <v/>
      </c>
      <c r="K280" s="168" t="str">
        <f>IF(ISBLANK('Beladung des Speichers'!A280),"",SUMIFS('Entladung des Speichers'!$C$17:$C$1001,'Entladung des Speichers'!$A$17:$A$1001,'Ergebnis (detailliert)'!A280))</f>
        <v/>
      </c>
      <c r="L280" s="169" t="str">
        <f t="shared" si="18"/>
        <v/>
      </c>
      <c r="M280" s="169" t="str">
        <f>IF(ISBLANK('Entladung des Speichers'!A280),"",'Entladung des Speichers'!C280)</f>
        <v/>
      </c>
      <c r="N280" s="168" t="str">
        <f>IF(ISBLANK('Beladung des Speichers'!A280),"",SUMIFS('Entladung des Speichers'!$E$17:$E$1001,'Entladung des Speichers'!$A$17:$A$1001,'Ergebnis (detailliert)'!$A$17:$A$300))</f>
        <v/>
      </c>
      <c r="O280" s="125" t="str">
        <f t="shared" si="19"/>
        <v/>
      </c>
      <c r="P280" s="20" t="str">
        <f>IFERROR(IF(A280="","",N280*'Ergebnis (detailliert)'!J280/'Ergebnis (detailliert)'!I280),0)</f>
        <v/>
      </c>
      <c r="Q280" s="106" t="str">
        <f t="shared" si="20"/>
        <v/>
      </c>
      <c r="R280" s="107" t="str">
        <f t="shared" si="21"/>
        <v/>
      </c>
      <c r="S280" s="108" t="str">
        <f>IF(A280="","",IF(LOOKUP(A280,Stammdaten!$A$17:$A$1001,Stammdaten!$G$17:$G$1001)="Nein",0,IF(ISBLANK('Beladung des Speichers'!A280),"",ROUND(MIN(J280,Q280)*-1,2))))</f>
        <v/>
      </c>
    </row>
    <row r="281" spans="1:19" x14ac:dyDescent="0.2">
      <c r="A281" s="109" t="str">
        <f>IF('Beladung des Speichers'!A281="","",'Beladung des Speichers'!A281)</f>
        <v/>
      </c>
      <c r="B281" s="109" t="str">
        <f>IF('Beladung des Speichers'!B281="","",'Beladung des Speichers'!B281)</f>
        <v/>
      </c>
      <c r="C281" s="163" t="str">
        <f>IF(ISBLANK('Beladung des Speichers'!A281),"",SUMIFS('Beladung des Speichers'!$C$17:$C$300,'Beladung des Speichers'!$A$17:$A$300,A281)-SUMIFS('Entladung des Speichers'!$C$17:$C$300,'Entladung des Speichers'!$A$17:$A$300,A281)+SUMIFS(Füllstände!$B$17:$B$299,Füllstände!$A$17:$A$299,A281)-SUMIFS(Füllstände!$C$17:$C$299,Füllstände!$A$17:$A$299,A281))</f>
        <v/>
      </c>
      <c r="D281" s="164" t="str">
        <f>IF(ISBLANK('Beladung des Speichers'!A281),"",C281*'Beladung des Speichers'!C281/SUMIFS('Beladung des Speichers'!$C$17:$C$300,'Beladung des Speichers'!$A$17:$A$300,A281))</f>
        <v/>
      </c>
      <c r="E281" s="165" t="str">
        <f>IF(ISBLANK('Beladung des Speichers'!A281),"",1/SUMIFS('Beladung des Speichers'!$C$17:$C$300,'Beladung des Speichers'!$A$17:$A$300,A281)*C281*SUMIF($A$17:$A$300,A281,'Beladung des Speichers'!$E$17:$E$300))</f>
        <v/>
      </c>
      <c r="F281" s="166" t="str">
        <f>IF(ISBLANK('Beladung des Speichers'!A281),"",IF(C281=0,"0,00",D281/C281*E281))</f>
        <v/>
      </c>
      <c r="G281" s="167" t="str">
        <f>IF(ISBLANK('Beladung des Speichers'!A281),"",SUMIFS('Beladung des Speichers'!$C$17:$C$300,'Beladung des Speichers'!$A$17:$A$300,A281))</f>
        <v/>
      </c>
      <c r="H281" s="124" t="str">
        <f>IF(ISBLANK('Beladung des Speichers'!A281),"",'Beladung des Speichers'!C281)</f>
        <v/>
      </c>
      <c r="I281" s="168" t="str">
        <f>IF(ISBLANK('Beladung des Speichers'!A281),"",SUMIFS('Beladung des Speichers'!$E$17:$E$1001,'Beladung des Speichers'!$A$17:$A$1001,'Ergebnis (detailliert)'!A281))</f>
        <v/>
      </c>
      <c r="J281" s="125" t="str">
        <f>IF(ISBLANK('Beladung des Speichers'!A281),"",'Beladung des Speichers'!E281)</f>
        <v/>
      </c>
      <c r="K281" s="168" t="str">
        <f>IF(ISBLANK('Beladung des Speichers'!A281),"",SUMIFS('Entladung des Speichers'!$C$17:$C$1001,'Entladung des Speichers'!$A$17:$A$1001,'Ergebnis (detailliert)'!A281))</f>
        <v/>
      </c>
      <c r="L281" s="169" t="str">
        <f t="shared" si="18"/>
        <v/>
      </c>
      <c r="M281" s="169" t="str">
        <f>IF(ISBLANK('Entladung des Speichers'!A281),"",'Entladung des Speichers'!C281)</f>
        <v/>
      </c>
      <c r="N281" s="168" t="str">
        <f>IF(ISBLANK('Beladung des Speichers'!A281),"",SUMIFS('Entladung des Speichers'!$E$17:$E$1001,'Entladung des Speichers'!$A$17:$A$1001,'Ergebnis (detailliert)'!$A$17:$A$300))</f>
        <v/>
      </c>
      <c r="O281" s="125" t="str">
        <f t="shared" si="19"/>
        <v/>
      </c>
      <c r="P281" s="20" t="str">
        <f>IFERROR(IF(A281="","",N281*'Ergebnis (detailliert)'!J281/'Ergebnis (detailliert)'!I281),0)</f>
        <v/>
      </c>
      <c r="Q281" s="106" t="str">
        <f t="shared" si="20"/>
        <v/>
      </c>
      <c r="R281" s="107" t="str">
        <f t="shared" si="21"/>
        <v/>
      </c>
      <c r="S281" s="108" t="str">
        <f>IF(A281="","",IF(LOOKUP(A281,Stammdaten!$A$17:$A$1001,Stammdaten!$G$17:$G$1001)="Nein",0,IF(ISBLANK('Beladung des Speichers'!A281),"",ROUND(MIN(J281,Q281)*-1,2))))</f>
        <v/>
      </c>
    </row>
    <row r="282" spans="1:19" x14ac:dyDescent="0.2">
      <c r="A282" s="109" t="str">
        <f>IF('Beladung des Speichers'!A282="","",'Beladung des Speichers'!A282)</f>
        <v/>
      </c>
      <c r="B282" s="109" t="str">
        <f>IF('Beladung des Speichers'!B282="","",'Beladung des Speichers'!B282)</f>
        <v/>
      </c>
      <c r="C282" s="163" t="str">
        <f>IF(ISBLANK('Beladung des Speichers'!A282),"",SUMIFS('Beladung des Speichers'!$C$17:$C$300,'Beladung des Speichers'!$A$17:$A$300,A282)-SUMIFS('Entladung des Speichers'!$C$17:$C$300,'Entladung des Speichers'!$A$17:$A$300,A282)+SUMIFS(Füllstände!$B$17:$B$299,Füllstände!$A$17:$A$299,A282)-SUMIFS(Füllstände!$C$17:$C$299,Füllstände!$A$17:$A$299,A282))</f>
        <v/>
      </c>
      <c r="D282" s="164" t="str">
        <f>IF(ISBLANK('Beladung des Speichers'!A282),"",C282*'Beladung des Speichers'!C282/SUMIFS('Beladung des Speichers'!$C$17:$C$300,'Beladung des Speichers'!$A$17:$A$300,A282))</f>
        <v/>
      </c>
      <c r="E282" s="165" t="str">
        <f>IF(ISBLANK('Beladung des Speichers'!A282),"",1/SUMIFS('Beladung des Speichers'!$C$17:$C$300,'Beladung des Speichers'!$A$17:$A$300,A282)*C282*SUMIF($A$17:$A$300,A282,'Beladung des Speichers'!$E$17:$E$300))</f>
        <v/>
      </c>
      <c r="F282" s="166" t="str">
        <f>IF(ISBLANK('Beladung des Speichers'!A282),"",IF(C282=0,"0,00",D282/C282*E282))</f>
        <v/>
      </c>
      <c r="G282" s="167" t="str">
        <f>IF(ISBLANK('Beladung des Speichers'!A282),"",SUMIFS('Beladung des Speichers'!$C$17:$C$300,'Beladung des Speichers'!$A$17:$A$300,A282))</f>
        <v/>
      </c>
      <c r="H282" s="124" t="str">
        <f>IF(ISBLANK('Beladung des Speichers'!A282),"",'Beladung des Speichers'!C282)</f>
        <v/>
      </c>
      <c r="I282" s="168" t="str">
        <f>IF(ISBLANK('Beladung des Speichers'!A282),"",SUMIFS('Beladung des Speichers'!$E$17:$E$1001,'Beladung des Speichers'!$A$17:$A$1001,'Ergebnis (detailliert)'!A282))</f>
        <v/>
      </c>
      <c r="J282" s="125" t="str">
        <f>IF(ISBLANK('Beladung des Speichers'!A282),"",'Beladung des Speichers'!E282)</f>
        <v/>
      </c>
      <c r="K282" s="168" t="str">
        <f>IF(ISBLANK('Beladung des Speichers'!A282),"",SUMIFS('Entladung des Speichers'!$C$17:$C$1001,'Entladung des Speichers'!$A$17:$A$1001,'Ergebnis (detailliert)'!A282))</f>
        <v/>
      </c>
      <c r="L282" s="169" t="str">
        <f t="shared" si="18"/>
        <v/>
      </c>
      <c r="M282" s="169" t="str">
        <f>IF(ISBLANK('Entladung des Speichers'!A282),"",'Entladung des Speichers'!C282)</f>
        <v/>
      </c>
      <c r="N282" s="168" t="str">
        <f>IF(ISBLANK('Beladung des Speichers'!A282),"",SUMIFS('Entladung des Speichers'!$E$17:$E$1001,'Entladung des Speichers'!$A$17:$A$1001,'Ergebnis (detailliert)'!$A$17:$A$300))</f>
        <v/>
      </c>
      <c r="O282" s="125" t="str">
        <f t="shared" si="19"/>
        <v/>
      </c>
      <c r="P282" s="20" t="str">
        <f>IFERROR(IF(A282="","",N282*'Ergebnis (detailliert)'!J282/'Ergebnis (detailliert)'!I282),0)</f>
        <v/>
      </c>
      <c r="Q282" s="106" t="str">
        <f t="shared" si="20"/>
        <v/>
      </c>
      <c r="R282" s="107" t="str">
        <f t="shared" si="21"/>
        <v/>
      </c>
      <c r="S282" s="108" t="str">
        <f>IF(A282="","",IF(LOOKUP(A282,Stammdaten!$A$17:$A$1001,Stammdaten!$G$17:$G$1001)="Nein",0,IF(ISBLANK('Beladung des Speichers'!A282),"",ROUND(MIN(J282,Q282)*-1,2))))</f>
        <v/>
      </c>
    </row>
    <row r="283" spans="1:19" x14ac:dyDescent="0.2">
      <c r="A283" s="109" t="str">
        <f>IF('Beladung des Speichers'!A283="","",'Beladung des Speichers'!A283)</f>
        <v/>
      </c>
      <c r="B283" s="109" t="str">
        <f>IF('Beladung des Speichers'!B283="","",'Beladung des Speichers'!B283)</f>
        <v/>
      </c>
      <c r="C283" s="163" t="str">
        <f>IF(ISBLANK('Beladung des Speichers'!A283),"",SUMIFS('Beladung des Speichers'!$C$17:$C$300,'Beladung des Speichers'!$A$17:$A$300,A283)-SUMIFS('Entladung des Speichers'!$C$17:$C$300,'Entladung des Speichers'!$A$17:$A$300,A283)+SUMIFS(Füllstände!$B$17:$B$299,Füllstände!$A$17:$A$299,A283)-SUMIFS(Füllstände!$C$17:$C$299,Füllstände!$A$17:$A$299,A283))</f>
        <v/>
      </c>
      <c r="D283" s="164" t="str">
        <f>IF(ISBLANK('Beladung des Speichers'!A283),"",C283*'Beladung des Speichers'!C283/SUMIFS('Beladung des Speichers'!$C$17:$C$300,'Beladung des Speichers'!$A$17:$A$300,A283))</f>
        <v/>
      </c>
      <c r="E283" s="165" t="str">
        <f>IF(ISBLANK('Beladung des Speichers'!A283),"",1/SUMIFS('Beladung des Speichers'!$C$17:$C$300,'Beladung des Speichers'!$A$17:$A$300,A283)*C283*SUMIF($A$17:$A$300,A283,'Beladung des Speichers'!$E$17:$E$300))</f>
        <v/>
      </c>
      <c r="F283" s="166" t="str">
        <f>IF(ISBLANK('Beladung des Speichers'!A283),"",IF(C283=0,"0,00",D283/C283*E283))</f>
        <v/>
      </c>
      <c r="G283" s="167" t="str">
        <f>IF(ISBLANK('Beladung des Speichers'!A283),"",SUMIFS('Beladung des Speichers'!$C$17:$C$300,'Beladung des Speichers'!$A$17:$A$300,A283))</f>
        <v/>
      </c>
      <c r="H283" s="124" t="str">
        <f>IF(ISBLANK('Beladung des Speichers'!A283),"",'Beladung des Speichers'!C283)</f>
        <v/>
      </c>
      <c r="I283" s="168" t="str">
        <f>IF(ISBLANK('Beladung des Speichers'!A283),"",SUMIFS('Beladung des Speichers'!$E$17:$E$1001,'Beladung des Speichers'!$A$17:$A$1001,'Ergebnis (detailliert)'!A283))</f>
        <v/>
      </c>
      <c r="J283" s="125" t="str">
        <f>IF(ISBLANK('Beladung des Speichers'!A283),"",'Beladung des Speichers'!E283)</f>
        <v/>
      </c>
      <c r="K283" s="168" t="str">
        <f>IF(ISBLANK('Beladung des Speichers'!A283),"",SUMIFS('Entladung des Speichers'!$C$17:$C$1001,'Entladung des Speichers'!$A$17:$A$1001,'Ergebnis (detailliert)'!A283))</f>
        <v/>
      </c>
      <c r="L283" s="169" t="str">
        <f t="shared" si="18"/>
        <v/>
      </c>
      <c r="M283" s="169" t="str">
        <f>IF(ISBLANK('Entladung des Speichers'!A283),"",'Entladung des Speichers'!C283)</f>
        <v/>
      </c>
      <c r="N283" s="168" t="str">
        <f>IF(ISBLANK('Beladung des Speichers'!A283),"",SUMIFS('Entladung des Speichers'!$E$17:$E$1001,'Entladung des Speichers'!$A$17:$A$1001,'Ergebnis (detailliert)'!$A$17:$A$300))</f>
        <v/>
      </c>
      <c r="O283" s="125" t="str">
        <f t="shared" si="19"/>
        <v/>
      </c>
      <c r="P283" s="20" t="str">
        <f>IFERROR(IF(A283="","",N283*'Ergebnis (detailliert)'!J283/'Ergebnis (detailliert)'!I283),0)</f>
        <v/>
      </c>
      <c r="Q283" s="106" t="str">
        <f t="shared" si="20"/>
        <v/>
      </c>
      <c r="R283" s="107" t="str">
        <f t="shared" si="21"/>
        <v/>
      </c>
      <c r="S283" s="108" t="str">
        <f>IF(A283="","",IF(LOOKUP(A283,Stammdaten!$A$17:$A$1001,Stammdaten!$G$17:$G$1001)="Nein",0,IF(ISBLANK('Beladung des Speichers'!A283),"",ROUND(MIN(J283,Q283)*-1,2))))</f>
        <v/>
      </c>
    </row>
    <row r="284" spans="1:19" x14ac:dyDescent="0.2">
      <c r="A284" s="109" t="str">
        <f>IF('Beladung des Speichers'!A284="","",'Beladung des Speichers'!A284)</f>
        <v/>
      </c>
      <c r="B284" s="109" t="str">
        <f>IF('Beladung des Speichers'!B284="","",'Beladung des Speichers'!B284)</f>
        <v/>
      </c>
      <c r="C284" s="163" t="str">
        <f>IF(ISBLANK('Beladung des Speichers'!A284),"",SUMIFS('Beladung des Speichers'!$C$17:$C$300,'Beladung des Speichers'!$A$17:$A$300,A284)-SUMIFS('Entladung des Speichers'!$C$17:$C$300,'Entladung des Speichers'!$A$17:$A$300,A284)+SUMIFS(Füllstände!$B$17:$B$299,Füllstände!$A$17:$A$299,A284)-SUMIFS(Füllstände!$C$17:$C$299,Füllstände!$A$17:$A$299,A284))</f>
        <v/>
      </c>
      <c r="D284" s="164" t="str">
        <f>IF(ISBLANK('Beladung des Speichers'!A284),"",C284*'Beladung des Speichers'!C284/SUMIFS('Beladung des Speichers'!$C$17:$C$300,'Beladung des Speichers'!$A$17:$A$300,A284))</f>
        <v/>
      </c>
      <c r="E284" s="165" t="str">
        <f>IF(ISBLANK('Beladung des Speichers'!A284),"",1/SUMIFS('Beladung des Speichers'!$C$17:$C$300,'Beladung des Speichers'!$A$17:$A$300,A284)*C284*SUMIF($A$17:$A$300,A284,'Beladung des Speichers'!$E$17:$E$300))</f>
        <v/>
      </c>
      <c r="F284" s="166" t="str">
        <f>IF(ISBLANK('Beladung des Speichers'!A284),"",IF(C284=0,"0,00",D284/C284*E284))</f>
        <v/>
      </c>
      <c r="G284" s="167" t="str">
        <f>IF(ISBLANK('Beladung des Speichers'!A284),"",SUMIFS('Beladung des Speichers'!$C$17:$C$300,'Beladung des Speichers'!$A$17:$A$300,A284))</f>
        <v/>
      </c>
      <c r="H284" s="124" t="str">
        <f>IF(ISBLANK('Beladung des Speichers'!A284),"",'Beladung des Speichers'!C284)</f>
        <v/>
      </c>
      <c r="I284" s="168" t="str">
        <f>IF(ISBLANK('Beladung des Speichers'!A284),"",SUMIFS('Beladung des Speichers'!$E$17:$E$1001,'Beladung des Speichers'!$A$17:$A$1001,'Ergebnis (detailliert)'!A284))</f>
        <v/>
      </c>
      <c r="J284" s="125" t="str">
        <f>IF(ISBLANK('Beladung des Speichers'!A284),"",'Beladung des Speichers'!E284)</f>
        <v/>
      </c>
      <c r="K284" s="168" t="str">
        <f>IF(ISBLANK('Beladung des Speichers'!A284),"",SUMIFS('Entladung des Speichers'!$C$17:$C$1001,'Entladung des Speichers'!$A$17:$A$1001,'Ergebnis (detailliert)'!A284))</f>
        <v/>
      </c>
      <c r="L284" s="169" t="str">
        <f t="shared" si="18"/>
        <v/>
      </c>
      <c r="M284" s="169" t="str">
        <f>IF(ISBLANK('Entladung des Speichers'!A284),"",'Entladung des Speichers'!C284)</f>
        <v/>
      </c>
      <c r="N284" s="168" t="str">
        <f>IF(ISBLANK('Beladung des Speichers'!A284),"",SUMIFS('Entladung des Speichers'!$E$17:$E$1001,'Entladung des Speichers'!$A$17:$A$1001,'Ergebnis (detailliert)'!$A$17:$A$300))</f>
        <v/>
      </c>
      <c r="O284" s="125" t="str">
        <f t="shared" si="19"/>
        <v/>
      </c>
      <c r="P284" s="20" t="str">
        <f>IFERROR(IF(A284="","",N284*'Ergebnis (detailliert)'!J284/'Ergebnis (detailliert)'!I284),0)</f>
        <v/>
      </c>
      <c r="Q284" s="106" t="str">
        <f t="shared" si="20"/>
        <v/>
      </c>
      <c r="R284" s="107" t="str">
        <f t="shared" si="21"/>
        <v/>
      </c>
      <c r="S284" s="108" t="str">
        <f>IF(A284="","",IF(LOOKUP(A284,Stammdaten!$A$17:$A$1001,Stammdaten!$G$17:$G$1001)="Nein",0,IF(ISBLANK('Beladung des Speichers'!A284),"",ROUND(MIN(J284,Q284)*-1,2))))</f>
        <v/>
      </c>
    </row>
    <row r="285" spans="1:19" x14ac:dyDescent="0.2">
      <c r="A285" s="109" t="str">
        <f>IF('Beladung des Speichers'!A285="","",'Beladung des Speichers'!A285)</f>
        <v/>
      </c>
      <c r="B285" s="109" t="str">
        <f>IF('Beladung des Speichers'!B285="","",'Beladung des Speichers'!B285)</f>
        <v/>
      </c>
      <c r="C285" s="163" t="str">
        <f>IF(ISBLANK('Beladung des Speichers'!A285),"",SUMIFS('Beladung des Speichers'!$C$17:$C$300,'Beladung des Speichers'!$A$17:$A$300,A285)-SUMIFS('Entladung des Speichers'!$C$17:$C$300,'Entladung des Speichers'!$A$17:$A$300,A285)+SUMIFS(Füllstände!$B$17:$B$299,Füllstände!$A$17:$A$299,A285)-SUMIFS(Füllstände!$C$17:$C$299,Füllstände!$A$17:$A$299,A285))</f>
        <v/>
      </c>
      <c r="D285" s="164" t="str">
        <f>IF(ISBLANK('Beladung des Speichers'!A285),"",C285*'Beladung des Speichers'!C285/SUMIFS('Beladung des Speichers'!$C$17:$C$300,'Beladung des Speichers'!$A$17:$A$300,A285))</f>
        <v/>
      </c>
      <c r="E285" s="165" t="str">
        <f>IF(ISBLANK('Beladung des Speichers'!A285),"",1/SUMIFS('Beladung des Speichers'!$C$17:$C$300,'Beladung des Speichers'!$A$17:$A$300,A285)*C285*SUMIF($A$17:$A$300,A285,'Beladung des Speichers'!$E$17:$E$300))</f>
        <v/>
      </c>
      <c r="F285" s="166" t="str">
        <f>IF(ISBLANK('Beladung des Speichers'!A285),"",IF(C285=0,"0,00",D285/C285*E285))</f>
        <v/>
      </c>
      <c r="G285" s="167" t="str">
        <f>IF(ISBLANK('Beladung des Speichers'!A285),"",SUMIFS('Beladung des Speichers'!$C$17:$C$300,'Beladung des Speichers'!$A$17:$A$300,A285))</f>
        <v/>
      </c>
      <c r="H285" s="124" t="str">
        <f>IF(ISBLANK('Beladung des Speichers'!A285),"",'Beladung des Speichers'!C285)</f>
        <v/>
      </c>
      <c r="I285" s="168" t="str">
        <f>IF(ISBLANK('Beladung des Speichers'!A285),"",SUMIFS('Beladung des Speichers'!$E$17:$E$1001,'Beladung des Speichers'!$A$17:$A$1001,'Ergebnis (detailliert)'!A285))</f>
        <v/>
      </c>
      <c r="J285" s="125" t="str">
        <f>IF(ISBLANK('Beladung des Speichers'!A285),"",'Beladung des Speichers'!E285)</f>
        <v/>
      </c>
      <c r="K285" s="168" t="str">
        <f>IF(ISBLANK('Beladung des Speichers'!A285),"",SUMIFS('Entladung des Speichers'!$C$17:$C$1001,'Entladung des Speichers'!$A$17:$A$1001,'Ergebnis (detailliert)'!A285))</f>
        <v/>
      </c>
      <c r="L285" s="169" t="str">
        <f t="shared" si="18"/>
        <v/>
      </c>
      <c r="M285" s="169" t="str">
        <f>IF(ISBLANK('Entladung des Speichers'!A285),"",'Entladung des Speichers'!C285)</f>
        <v/>
      </c>
      <c r="N285" s="168" t="str">
        <f>IF(ISBLANK('Beladung des Speichers'!A285),"",SUMIFS('Entladung des Speichers'!$E$17:$E$1001,'Entladung des Speichers'!$A$17:$A$1001,'Ergebnis (detailliert)'!$A$17:$A$300))</f>
        <v/>
      </c>
      <c r="O285" s="125" t="str">
        <f t="shared" si="19"/>
        <v/>
      </c>
      <c r="P285" s="20" t="str">
        <f>IFERROR(IF(A285="","",N285*'Ergebnis (detailliert)'!J285/'Ergebnis (detailliert)'!I285),0)</f>
        <v/>
      </c>
      <c r="Q285" s="106" t="str">
        <f t="shared" si="20"/>
        <v/>
      </c>
      <c r="R285" s="107" t="str">
        <f t="shared" si="21"/>
        <v/>
      </c>
      <c r="S285" s="108" t="str">
        <f>IF(A285="","",IF(LOOKUP(A285,Stammdaten!$A$17:$A$1001,Stammdaten!$G$17:$G$1001)="Nein",0,IF(ISBLANK('Beladung des Speichers'!A285),"",ROUND(MIN(J285,Q285)*-1,2))))</f>
        <v/>
      </c>
    </row>
    <row r="286" spans="1:19" x14ac:dyDescent="0.2">
      <c r="A286" s="109" t="str">
        <f>IF('Beladung des Speichers'!A286="","",'Beladung des Speichers'!A286)</f>
        <v/>
      </c>
      <c r="B286" s="109" t="str">
        <f>IF('Beladung des Speichers'!B286="","",'Beladung des Speichers'!B286)</f>
        <v/>
      </c>
      <c r="C286" s="163" t="str">
        <f>IF(ISBLANK('Beladung des Speichers'!A286),"",SUMIFS('Beladung des Speichers'!$C$17:$C$300,'Beladung des Speichers'!$A$17:$A$300,A286)-SUMIFS('Entladung des Speichers'!$C$17:$C$300,'Entladung des Speichers'!$A$17:$A$300,A286)+SUMIFS(Füllstände!$B$17:$B$299,Füllstände!$A$17:$A$299,A286)-SUMIFS(Füllstände!$C$17:$C$299,Füllstände!$A$17:$A$299,A286))</f>
        <v/>
      </c>
      <c r="D286" s="164" t="str">
        <f>IF(ISBLANK('Beladung des Speichers'!A286),"",C286*'Beladung des Speichers'!C286/SUMIFS('Beladung des Speichers'!$C$17:$C$300,'Beladung des Speichers'!$A$17:$A$300,A286))</f>
        <v/>
      </c>
      <c r="E286" s="165" t="str">
        <f>IF(ISBLANK('Beladung des Speichers'!A286),"",1/SUMIFS('Beladung des Speichers'!$C$17:$C$300,'Beladung des Speichers'!$A$17:$A$300,A286)*C286*SUMIF($A$17:$A$300,A286,'Beladung des Speichers'!$E$17:$E$300))</f>
        <v/>
      </c>
      <c r="F286" s="166" t="str">
        <f>IF(ISBLANK('Beladung des Speichers'!A286),"",IF(C286=0,"0,00",D286/C286*E286))</f>
        <v/>
      </c>
      <c r="G286" s="167" t="str">
        <f>IF(ISBLANK('Beladung des Speichers'!A286),"",SUMIFS('Beladung des Speichers'!$C$17:$C$300,'Beladung des Speichers'!$A$17:$A$300,A286))</f>
        <v/>
      </c>
      <c r="H286" s="124" t="str">
        <f>IF(ISBLANK('Beladung des Speichers'!A286),"",'Beladung des Speichers'!C286)</f>
        <v/>
      </c>
      <c r="I286" s="168" t="str">
        <f>IF(ISBLANK('Beladung des Speichers'!A286),"",SUMIFS('Beladung des Speichers'!$E$17:$E$1001,'Beladung des Speichers'!$A$17:$A$1001,'Ergebnis (detailliert)'!A286))</f>
        <v/>
      </c>
      <c r="J286" s="125" t="str">
        <f>IF(ISBLANK('Beladung des Speichers'!A286),"",'Beladung des Speichers'!E286)</f>
        <v/>
      </c>
      <c r="K286" s="168" t="str">
        <f>IF(ISBLANK('Beladung des Speichers'!A286),"",SUMIFS('Entladung des Speichers'!$C$17:$C$1001,'Entladung des Speichers'!$A$17:$A$1001,'Ergebnis (detailliert)'!A286))</f>
        <v/>
      </c>
      <c r="L286" s="169" t="str">
        <f t="shared" si="18"/>
        <v/>
      </c>
      <c r="M286" s="169" t="str">
        <f>IF(ISBLANK('Entladung des Speichers'!A286),"",'Entladung des Speichers'!C286)</f>
        <v/>
      </c>
      <c r="N286" s="168" t="str">
        <f>IF(ISBLANK('Beladung des Speichers'!A286),"",SUMIFS('Entladung des Speichers'!$E$17:$E$1001,'Entladung des Speichers'!$A$17:$A$1001,'Ergebnis (detailliert)'!$A$17:$A$300))</f>
        <v/>
      </c>
      <c r="O286" s="125" t="str">
        <f t="shared" si="19"/>
        <v/>
      </c>
      <c r="P286" s="20" t="str">
        <f>IFERROR(IF(A286="","",N286*'Ergebnis (detailliert)'!J286/'Ergebnis (detailliert)'!I286),0)</f>
        <v/>
      </c>
      <c r="Q286" s="106" t="str">
        <f t="shared" si="20"/>
        <v/>
      </c>
      <c r="R286" s="107" t="str">
        <f t="shared" si="21"/>
        <v/>
      </c>
      <c r="S286" s="108" t="str">
        <f>IF(A286="","",IF(LOOKUP(A286,Stammdaten!$A$17:$A$1001,Stammdaten!$G$17:$G$1001)="Nein",0,IF(ISBLANK('Beladung des Speichers'!A286),"",ROUND(MIN(J286,Q286)*-1,2))))</f>
        <v/>
      </c>
    </row>
    <row r="287" spans="1:19" x14ac:dyDescent="0.2">
      <c r="A287" s="109" t="str">
        <f>IF('Beladung des Speichers'!A287="","",'Beladung des Speichers'!A287)</f>
        <v/>
      </c>
      <c r="B287" s="109" t="str">
        <f>IF('Beladung des Speichers'!B287="","",'Beladung des Speichers'!B287)</f>
        <v/>
      </c>
      <c r="C287" s="163" t="str">
        <f>IF(ISBLANK('Beladung des Speichers'!A287),"",SUMIFS('Beladung des Speichers'!$C$17:$C$300,'Beladung des Speichers'!$A$17:$A$300,A287)-SUMIFS('Entladung des Speichers'!$C$17:$C$300,'Entladung des Speichers'!$A$17:$A$300,A287)+SUMIFS(Füllstände!$B$17:$B$299,Füllstände!$A$17:$A$299,A287)-SUMIFS(Füllstände!$C$17:$C$299,Füllstände!$A$17:$A$299,A287))</f>
        <v/>
      </c>
      <c r="D287" s="164" t="str">
        <f>IF(ISBLANK('Beladung des Speichers'!A287),"",C287*'Beladung des Speichers'!C287/SUMIFS('Beladung des Speichers'!$C$17:$C$300,'Beladung des Speichers'!$A$17:$A$300,A287))</f>
        <v/>
      </c>
      <c r="E287" s="165" t="str">
        <f>IF(ISBLANK('Beladung des Speichers'!A287),"",1/SUMIFS('Beladung des Speichers'!$C$17:$C$300,'Beladung des Speichers'!$A$17:$A$300,A287)*C287*SUMIF($A$17:$A$300,A287,'Beladung des Speichers'!$E$17:$E$300))</f>
        <v/>
      </c>
      <c r="F287" s="166" t="str">
        <f>IF(ISBLANK('Beladung des Speichers'!A287),"",IF(C287=0,"0,00",D287/C287*E287))</f>
        <v/>
      </c>
      <c r="G287" s="167" t="str">
        <f>IF(ISBLANK('Beladung des Speichers'!A287),"",SUMIFS('Beladung des Speichers'!$C$17:$C$300,'Beladung des Speichers'!$A$17:$A$300,A287))</f>
        <v/>
      </c>
      <c r="H287" s="124" t="str">
        <f>IF(ISBLANK('Beladung des Speichers'!A287),"",'Beladung des Speichers'!C287)</f>
        <v/>
      </c>
      <c r="I287" s="168" t="str">
        <f>IF(ISBLANK('Beladung des Speichers'!A287),"",SUMIFS('Beladung des Speichers'!$E$17:$E$1001,'Beladung des Speichers'!$A$17:$A$1001,'Ergebnis (detailliert)'!A287))</f>
        <v/>
      </c>
      <c r="J287" s="125" t="str">
        <f>IF(ISBLANK('Beladung des Speichers'!A287),"",'Beladung des Speichers'!E287)</f>
        <v/>
      </c>
      <c r="K287" s="168" t="str">
        <f>IF(ISBLANK('Beladung des Speichers'!A287),"",SUMIFS('Entladung des Speichers'!$C$17:$C$1001,'Entladung des Speichers'!$A$17:$A$1001,'Ergebnis (detailliert)'!A287))</f>
        <v/>
      </c>
      <c r="L287" s="169" t="str">
        <f t="shared" si="18"/>
        <v/>
      </c>
      <c r="M287" s="169" t="str">
        <f>IF(ISBLANK('Entladung des Speichers'!A287),"",'Entladung des Speichers'!C287)</f>
        <v/>
      </c>
      <c r="N287" s="168" t="str">
        <f>IF(ISBLANK('Beladung des Speichers'!A287),"",SUMIFS('Entladung des Speichers'!$E$17:$E$1001,'Entladung des Speichers'!$A$17:$A$1001,'Ergebnis (detailliert)'!$A$17:$A$300))</f>
        <v/>
      </c>
      <c r="O287" s="125" t="str">
        <f t="shared" si="19"/>
        <v/>
      </c>
      <c r="P287" s="20" t="str">
        <f>IFERROR(IF(A287="","",N287*'Ergebnis (detailliert)'!J287/'Ergebnis (detailliert)'!I287),0)</f>
        <v/>
      </c>
      <c r="Q287" s="106" t="str">
        <f t="shared" si="20"/>
        <v/>
      </c>
      <c r="R287" s="107" t="str">
        <f t="shared" si="21"/>
        <v/>
      </c>
      <c r="S287" s="108" t="str">
        <f>IF(A287="","",IF(LOOKUP(A287,Stammdaten!$A$17:$A$1001,Stammdaten!$G$17:$G$1001)="Nein",0,IF(ISBLANK('Beladung des Speichers'!A287),"",ROUND(MIN(J287,Q287)*-1,2))))</f>
        <v/>
      </c>
    </row>
    <row r="288" spans="1:19" x14ac:dyDescent="0.2">
      <c r="A288" s="109" t="str">
        <f>IF('Beladung des Speichers'!A288="","",'Beladung des Speichers'!A288)</f>
        <v/>
      </c>
      <c r="B288" s="109" t="str">
        <f>IF('Beladung des Speichers'!B288="","",'Beladung des Speichers'!B288)</f>
        <v/>
      </c>
      <c r="C288" s="163" t="str">
        <f>IF(ISBLANK('Beladung des Speichers'!A288),"",SUMIFS('Beladung des Speichers'!$C$17:$C$300,'Beladung des Speichers'!$A$17:$A$300,A288)-SUMIFS('Entladung des Speichers'!$C$17:$C$300,'Entladung des Speichers'!$A$17:$A$300,A288)+SUMIFS(Füllstände!$B$17:$B$299,Füllstände!$A$17:$A$299,A288)-SUMIFS(Füllstände!$C$17:$C$299,Füllstände!$A$17:$A$299,A288))</f>
        <v/>
      </c>
      <c r="D288" s="164" t="str">
        <f>IF(ISBLANK('Beladung des Speichers'!A288),"",C288*'Beladung des Speichers'!C288/SUMIFS('Beladung des Speichers'!$C$17:$C$300,'Beladung des Speichers'!$A$17:$A$300,A288))</f>
        <v/>
      </c>
      <c r="E288" s="165" t="str">
        <f>IF(ISBLANK('Beladung des Speichers'!A288),"",1/SUMIFS('Beladung des Speichers'!$C$17:$C$300,'Beladung des Speichers'!$A$17:$A$300,A288)*C288*SUMIF($A$17:$A$300,A288,'Beladung des Speichers'!$E$17:$E$300))</f>
        <v/>
      </c>
      <c r="F288" s="166" t="str">
        <f>IF(ISBLANK('Beladung des Speichers'!A288),"",IF(C288=0,"0,00",D288/C288*E288))</f>
        <v/>
      </c>
      <c r="G288" s="167" t="str">
        <f>IF(ISBLANK('Beladung des Speichers'!A288),"",SUMIFS('Beladung des Speichers'!$C$17:$C$300,'Beladung des Speichers'!$A$17:$A$300,A288))</f>
        <v/>
      </c>
      <c r="H288" s="124" t="str">
        <f>IF(ISBLANK('Beladung des Speichers'!A288),"",'Beladung des Speichers'!C288)</f>
        <v/>
      </c>
      <c r="I288" s="168" t="str">
        <f>IF(ISBLANK('Beladung des Speichers'!A288),"",SUMIFS('Beladung des Speichers'!$E$17:$E$1001,'Beladung des Speichers'!$A$17:$A$1001,'Ergebnis (detailliert)'!A288))</f>
        <v/>
      </c>
      <c r="J288" s="125" t="str">
        <f>IF(ISBLANK('Beladung des Speichers'!A288),"",'Beladung des Speichers'!E288)</f>
        <v/>
      </c>
      <c r="K288" s="168" t="str">
        <f>IF(ISBLANK('Beladung des Speichers'!A288),"",SUMIFS('Entladung des Speichers'!$C$17:$C$1001,'Entladung des Speichers'!$A$17:$A$1001,'Ergebnis (detailliert)'!A288))</f>
        <v/>
      </c>
      <c r="L288" s="169" t="str">
        <f t="shared" si="18"/>
        <v/>
      </c>
      <c r="M288" s="169" t="str">
        <f>IF(ISBLANK('Entladung des Speichers'!A288),"",'Entladung des Speichers'!C288)</f>
        <v/>
      </c>
      <c r="N288" s="168" t="str">
        <f>IF(ISBLANK('Beladung des Speichers'!A288),"",SUMIFS('Entladung des Speichers'!$E$17:$E$1001,'Entladung des Speichers'!$A$17:$A$1001,'Ergebnis (detailliert)'!$A$17:$A$300))</f>
        <v/>
      </c>
      <c r="O288" s="125" t="str">
        <f t="shared" si="19"/>
        <v/>
      </c>
      <c r="P288" s="20" t="str">
        <f>IFERROR(IF(A288="","",N288*'Ergebnis (detailliert)'!J288/'Ergebnis (detailliert)'!I288),0)</f>
        <v/>
      </c>
      <c r="Q288" s="106" t="str">
        <f t="shared" si="20"/>
        <v/>
      </c>
      <c r="R288" s="107" t="str">
        <f t="shared" si="21"/>
        <v/>
      </c>
      <c r="S288" s="108" t="str">
        <f>IF(A288="","",IF(LOOKUP(A288,Stammdaten!$A$17:$A$1001,Stammdaten!$G$17:$G$1001)="Nein",0,IF(ISBLANK('Beladung des Speichers'!A288),"",ROUND(MIN(J288,Q288)*-1,2))))</f>
        <v/>
      </c>
    </row>
    <row r="289" spans="1:19" x14ac:dyDescent="0.2">
      <c r="A289" s="109" t="str">
        <f>IF('Beladung des Speichers'!A289="","",'Beladung des Speichers'!A289)</f>
        <v/>
      </c>
      <c r="B289" s="109" t="str">
        <f>IF('Beladung des Speichers'!B289="","",'Beladung des Speichers'!B289)</f>
        <v/>
      </c>
      <c r="C289" s="163" t="str">
        <f>IF(ISBLANK('Beladung des Speichers'!A289),"",SUMIFS('Beladung des Speichers'!$C$17:$C$300,'Beladung des Speichers'!$A$17:$A$300,A289)-SUMIFS('Entladung des Speichers'!$C$17:$C$300,'Entladung des Speichers'!$A$17:$A$300,A289)+SUMIFS(Füllstände!$B$17:$B$299,Füllstände!$A$17:$A$299,A289)-SUMIFS(Füllstände!$C$17:$C$299,Füllstände!$A$17:$A$299,A289))</f>
        <v/>
      </c>
      <c r="D289" s="164" t="str">
        <f>IF(ISBLANK('Beladung des Speichers'!A289),"",C289*'Beladung des Speichers'!C289/SUMIFS('Beladung des Speichers'!$C$17:$C$300,'Beladung des Speichers'!$A$17:$A$300,A289))</f>
        <v/>
      </c>
      <c r="E289" s="165" t="str">
        <f>IF(ISBLANK('Beladung des Speichers'!A289),"",1/SUMIFS('Beladung des Speichers'!$C$17:$C$300,'Beladung des Speichers'!$A$17:$A$300,A289)*C289*SUMIF($A$17:$A$300,A289,'Beladung des Speichers'!$E$17:$E$300))</f>
        <v/>
      </c>
      <c r="F289" s="166" t="str">
        <f>IF(ISBLANK('Beladung des Speichers'!A289),"",IF(C289=0,"0,00",D289/C289*E289))</f>
        <v/>
      </c>
      <c r="G289" s="167" t="str">
        <f>IF(ISBLANK('Beladung des Speichers'!A289),"",SUMIFS('Beladung des Speichers'!$C$17:$C$300,'Beladung des Speichers'!$A$17:$A$300,A289))</f>
        <v/>
      </c>
      <c r="H289" s="124" t="str">
        <f>IF(ISBLANK('Beladung des Speichers'!A289),"",'Beladung des Speichers'!C289)</f>
        <v/>
      </c>
      <c r="I289" s="168" t="str">
        <f>IF(ISBLANK('Beladung des Speichers'!A289),"",SUMIFS('Beladung des Speichers'!$E$17:$E$1001,'Beladung des Speichers'!$A$17:$A$1001,'Ergebnis (detailliert)'!A289))</f>
        <v/>
      </c>
      <c r="J289" s="125" t="str">
        <f>IF(ISBLANK('Beladung des Speichers'!A289),"",'Beladung des Speichers'!E289)</f>
        <v/>
      </c>
      <c r="K289" s="168" t="str">
        <f>IF(ISBLANK('Beladung des Speichers'!A289),"",SUMIFS('Entladung des Speichers'!$C$17:$C$1001,'Entladung des Speichers'!$A$17:$A$1001,'Ergebnis (detailliert)'!A289))</f>
        <v/>
      </c>
      <c r="L289" s="169" t="str">
        <f t="shared" si="18"/>
        <v/>
      </c>
      <c r="M289" s="169" t="str">
        <f>IF(ISBLANK('Entladung des Speichers'!A289),"",'Entladung des Speichers'!C289)</f>
        <v/>
      </c>
      <c r="N289" s="168" t="str">
        <f>IF(ISBLANK('Beladung des Speichers'!A289),"",SUMIFS('Entladung des Speichers'!$E$17:$E$1001,'Entladung des Speichers'!$A$17:$A$1001,'Ergebnis (detailliert)'!$A$17:$A$300))</f>
        <v/>
      </c>
      <c r="O289" s="125" t="str">
        <f t="shared" si="19"/>
        <v/>
      </c>
      <c r="P289" s="20" t="str">
        <f>IFERROR(IF(A289="","",N289*'Ergebnis (detailliert)'!J289/'Ergebnis (detailliert)'!I289),0)</f>
        <v/>
      </c>
      <c r="Q289" s="106" t="str">
        <f t="shared" si="20"/>
        <v/>
      </c>
      <c r="R289" s="107" t="str">
        <f t="shared" si="21"/>
        <v/>
      </c>
      <c r="S289" s="108" t="str">
        <f>IF(A289="","",IF(LOOKUP(A289,Stammdaten!$A$17:$A$1001,Stammdaten!$G$17:$G$1001)="Nein",0,IF(ISBLANK('Beladung des Speichers'!A289),"",ROUND(MIN(J289,Q289)*-1,2))))</f>
        <v/>
      </c>
    </row>
    <row r="290" spans="1:19" x14ac:dyDescent="0.2">
      <c r="A290" s="109" t="str">
        <f>IF('Beladung des Speichers'!A290="","",'Beladung des Speichers'!A290)</f>
        <v/>
      </c>
      <c r="B290" s="109" t="str">
        <f>IF('Beladung des Speichers'!B290="","",'Beladung des Speichers'!B290)</f>
        <v/>
      </c>
      <c r="C290" s="163" t="str">
        <f>IF(ISBLANK('Beladung des Speichers'!A290),"",SUMIFS('Beladung des Speichers'!$C$17:$C$300,'Beladung des Speichers'!$A$17:$A$300,A290)-SUMIFS('Entladung des Speichers'!$C$17:$C$300,'Entladung des Speichers'!$A$17:$A$300,A290)+SUMIFS(Füllstände!$B$17:$B$299,Füllstände!$A$17:$A$299,A290)-SUMIFS(Füllstände!$C$17:$C$299,Füllstände!$A$17:$A$299,A290))</f>
        <v/>
      </c>
      <c r="D290" s="164" t="str">
        <f>IF(ISBLANK('Beladung des Speichers'!A290),"",C290*'Beladung des Speichers'!C290/SUMIFS('Beladung des Speichers'!$C$17:$C$300,'Beladung des Speichers'!$A$17:$A$300,A290))</f>
        <v/>
      </c>
      <c r="E290" s="165" t="str">
        <f>IF(ISBLANK('Beladung des Speichers'!A290),"",1/SUMIFS('Beladung des Speichers'!$C$17:$C$300,'Beladung des Speichers'!$A$17:$A$300,A290)*C290*SUMIF($A$17:$A$300,A290,'Beladung des Speichers'!$E$17:$E$300))</f>
        <v/>
      </c>
      <c r="F290" s="166" t="str">
        <f>IF(ISBLANK('Beladung des Speichers'!A290),"",IF(C290=0,"0,00",D290/C290*E290))</f>
        <v/>
      </c>
      <c r="G290" s="167" t="str">
        <f>IF(ISBLANK('Beladung des Speichers'!A290),"",SUMIFS('Beladung des Speichers'!$C$17:$C$300,'Beladung des Speichers'!$A$17:$A$300,A290))</f>
        <v/>
      </c>
      <c r="H290" s="124" t="str">
        <f>IF(ISBLANK('Beladung des Speichers'!A290),"",'Beladung des Speichers'!C290)</f>
        <v/>
      </c>
      <c r="I290" s="168" t="str">
        <f>IF(ISBLANK('Beladung des Speichers'!A290),"",SUMIFS('Beladung des Speichers'!$E$17:$E$1001,'Beladung des Speichers'!$A$17:$A$1001,'Ergebnis (detailliert)'!A290))</f>
        <v/>
      </c>
      <c r="J290" s="125" t="str">
        <f>IF(ISBLANK('Beladung des Speichers'!A290),"",'Beladung des Speichers'!E290)</f>
        <v/>
      </c>
      <c r="K290" s="168" t="str">
        <f>IF(ISBLANK('Beladung des Speichers'!A290),"",SUMIFS('Entladung des Speichers'!$C$17:$C$1001,'Entladung des Speichers'!$A$17:$A$1001,'Ergebnis (detailliert)'!A290))</f>
        <v/>
      </c>
      <c r="L290" s="169" t="str">
        <f t="shared" si="18"/>
        <v/>
      </c>
      <c r="M290" s="169" t="str">
        <f>IF(ISBLANK('Entladung des Speichers'!A290),"",'Entladung des Speichers'!C290)</f>
        <v/>
      </c>
      <c r="N290" s="168" t="str">
        <f>IF(ISBLANK('Beladung des Speichers'!A290),"",SUMIFS('Entladung des Speichers'!$E$17:$E$1001,'Entladung des Speichers'!$A$17:$A$1001,'Ergebnis (detailliert)'!$A$17:$A$300))</f>
        <v/>
      </c>
      <c r="O290" s="125" t="str">
        <f t="shared" si="19"/>
        <v/>
      </c>
      <c r="P290" s="20" t="str">
        <f>IFERROR(IF(A290="","",N290*'Ergebnis (detailliert)'!J290/'Ergebnis (detailliert)'!I290),0)</f>
        <v/>
      </c>
      <c r="Q290" s="106" t="str">
        <f t="shared" si="20"/>
        <v/>
      </c>
      <c r="R290" s="107" t="str">
        <f t="shared" si="21"/>
        <v/>
      </c>
      <c r="S290" s="108" t="str">
        <f>IF(A290="","",IF(LOOKUP(A290,Stammdaten!$A$17:$A$1001,Stammdaten!$G$17:$G$1001)="Nein",0,IF(ISBLANK('Beladung des Speichers'!A290),"",ROUND(MIN(J290,Q290)*-1,2))))</f>
        <v/>
      </c>
    </row>
    <row r="291" spans="1:19" x14ac:dyDescent="0.2">
      <c r="A291" s="109" t="str">
        <f>IF('Beladung des Speichers'!A291="","",'Beladung des Speichers'!A291)</f>
        <v/>
      </c>
      <c r="B291" s="109" t="str">
        <f>IF('Beladung des Speichers'!B291="","",'Beladung des Speichers'!B291)</f>
        <v/>
      </c>
      <c r="C291" s="163" t="str">
        <f>IF(ISBLANK('Beladung des Speichers'!A291),"",SUMIFS('Beladung des Speichers'!$C$17:$C$300,'Beladung des Speichers'!$A$17:$A$300,A291)-SUMIFS('Entladung des Speichers'!$C$17:$C$300,'Entladung des Speichers'!$A$17:$A$300,A291)+SUMIFS(Füllstände!$B$17:$B$299,Füllstände!$A$17:$A$299,A291)-SUMIFS(Füllstände!$C$17:$C$299,Füllstände!$A$17:$A$299,A291))</f>
        <v/>
      </c>
      <c r="D291" s="164" t="str">
        <f>IF(ISBLANK('Beladung des Speichers'!A291),"",C291*'Beladung des Speichers'!C291/SUMIFS('Beladung des Speichers'!$C$17:$C$300,'Beladung des Speichers'!$A$17:$A$300,A291))</f>
        <v/>
      </c>
      <c r="E291" s="165" t="str">
        <f>IF(ISBLANK('Beladung des Speichers'!A291),"",1/SUMIFS('Beladung des Speichers'!$C$17:$C$300,'Beladung des Speichers'!$A$17:$A$300,A291)*C291*SUMIF($A$17:$A$300,A291,'Beladung des Speichers'!$E$17:$E$300))</f>
        <v/>
      </c>
      <c r="F291" s="166" t="str">
        <f>IF(ISBLANK('Beladung des Speichers'!A291),"",IF(C291=0,"0,00",D291/C291*E291))</f>
        <v/>
      </c>
      <c r="G291" s="167" t="str">
        <f>IF(ISBLANK('Beladung des Speichers'!A291),"",SUMIFS('Beladung des Speichers'!$C$17:$C$300,'Beladung des Speichers'!$A$17:$A$300,A291))</f>
        <v/>
      </c>
      <c r="H291" s="124" t="str">
        <f>IF(ISBLANK('Beladung des Speichers'!A291),"",'Beladung des Speichers'!C291)</f>
        <v/>
      </c>
      <c r="I291" s="168" t="str">
        <f>IF(ISBLANK('Beladung des Speichers'!A291),"",SUMIFS('Beladung des Speichers'!$E$17:$E$1001,'Beladung des Speichers'!$A$17:$A$1001,'Ergebnis (detailliert)'!A291))</f>
        <v/>
      </c>
      <c r="J291" s="125" t="str">
        <f>IF(ISBLANK('Beladung des Speichers'!A291),"",'Beladung des Speichers'!E291)</f>
        <v/>
      </c>
      <c r="K291" s="168" t="str">
        <f>IF(ISBLANK('Beladung des Speichers'!A291),"",SUMIFS('Entladung des Speichers'!$C$17:$C$1001,'Entladung des Speichers'!$A$17:$A$1001,'Ergebnis (detailliert)'!A291))</f>
        <v/>
      </c>
      <c r="L291" s="169" t="str">
        <f t="shared" si="18"/>
        <v/>
      </c>
      <c r="M291" s="169" t="str">
        <f>IF(ISBLANK('Entladung des Speichers'!A291),"",'Entladung des Speichers'!C291)</f>
        <v/>
      </c>
      <c r="N291" s="168" t="str">
        <f>IF(ISBLANK('Beladung des Speichers'!A291),"",SUMIFS('Entladung des Speichers'!$E$17:$E$1001,'Entladung des Speichers'!$A$17:$A$1001,'Ergebnis (detailliert)'!$A$17:$A$300))</f>
        <v/>
      </c>
      <c r="O291" s="125" t="str">
        <f t="shared" si="19"/>
        <v/>
      </c>
      <c r="P291" s="20" t="str">
        <f>IFERROR(IF(A291="","",N291*'Ergebnis (detailliert)'!J291/'Ergebnis (detailliert)'!I291),0)</f>
        <v/>
      </c>
      <c r="Q291" s="106" t="str">
        <f t="shared" si="20"/>
        <v/>
      </c>
      <c r="R291" s="107" t="str">
        <f t="shared" si="21"/>
        <v/>
      </c>
      <c r="S291" s="108" t="str">
        <f>IF(A291="","",IF(LOOKUP(A291,Stammdaten!$A$17:$A$1001,Stammdaten!$G$17:$G$1001)="Nein",0,IF(ISBLANK('Beladung des Speichers'!A291),"",ROUND(MIN(J291,Q291)*-1,2))))</f>
        <v/>
      </c>
    </row>
    <row r="292" spans="1:19" x14ac:dyDescent="0.2">
      <c r="A292" s="109" t="str">
        <f>IF('Beladung des Speichers'!A292="","",'Beladung des Speichers'!A292)</f>
        <v/>
      </c>
      <c r="B292" s="109" t="str">
        <f>IF('Beladung des Speichers'!B292="","",'Beladung des Speichers'!B292)</f>
        <v/>
      </c>
      <c r="C292" s="163" t="str">
        <f>IF(ISBLANK('Beladung des Speichers'!A292),"",SUMIFS('Beladung des Speichers'!$C$17:$C$300,'Beladung des Speichers'!$A$17:$A$300,A292)-SUMIFS('Entladung des Speichers'!$C$17:$C$300,'Entladung des Speichers'!$A$17:$A$300,A292)+SUMIFS(Füllstände!$B$17:$B$299,Füllstände!$A$17:$A$299,A292)-SUMIFS(Füllstände!$C$17:$C$299,Füllstände!$A$17:$A$299,A292))</f>
        <v/>
      </c>
      <c r="D292" s="164" t="str">
        <f>IF(ISBLANK('Beladung des Speichers'!A292),"",C292*'Beladung des Speichers'!C292/SUMIFS('Beladung des Speichers'!$C$17:$C$300,'Beladung des Speichers'!$A$17:$A$300,A292))</f>
        <v/>
      </c>
      <c r="E292" s="165" t="str">
        <f>IF(ISBLANK('Beladung des Speichers'!A292),"",1/SUMIFS('Beladung des Speichers'!$C$17:$C$300,'Beladung des Speichers'!$A$17:$A$300,A292)*C292*SUMIF($A$17:$A$300,A292,'Beladung des Speichers'!$E$17:$E$300))</f>
        <v/>
      </c>
      <c r="F292" s="166" t="str">
        <f>IF(ISBLANK('Beladung des Speichers'!A292),"",IF(C292=0,"0,00",D292/C292*E292))</f>
        <v/>
      </c>
      <c r="G292" s="167" t="str">
        <f>IF(ISBLANK('Beladung des Speichers'!A292),"",SUMIFS('Beladung des Speichers'!$C$17:$C$300,'Beladung des Speichers'!$A$17:$A$300,A292))</f>
        <v/>
      </c>
      <c r="H292" s="124" t="str">
        <f>IF(ISBLANK('Beladung des Speichers'!A292),"",'Beladung des Speichers'!C292)</f>
        <v/>
      </c>
      <c r="I292" s="168" t="str">
        <f>IF(ISBLANK('Beladung des Speichers'!A292),"",SUMIFS('Beladung des Speichers'!$E$17:$E$1001,'Beladung des Speichers'!$A$17:$A$1001,'Ergebnis (detailliert)'!A292))</f>
        <v/>
      </c>
      <c r="J292" s="125" t="str">
        <f>IF(ISBLANK('Beladung des Speichers'!A292),"",'Beladung des Speichers'!E292)</f>
        <v/>
      </c>
      <c r="K292" s="168" t="str">
        <f>IF(ISBLANK('Beladung des Speichers'!A292),"",SUMIFS('Entladung des Speichers'!$C$17:$C$1001,'Entladung des Speichers'!$A$17:$A$1001,'Ergebnis (detailliert)'!A292))</f>
        <v/>
      </c>
      <c r="L292" s="169" t="str">
        <f t="shared" si="18"/>
        <v/>
      </c>
      <c r="M292" s="169" t="str">
        <f>IF(ISBLANK('Entladung des Speichers'!A292),"",'Entladung des Speichers'!C292)</f>
        <v/>
      </c>
      <c r="N292" s="168" t="str">
        <f>IF(ISBLANK('Beladung des Speichers'!A292),"",SUMIFS('Entladung des Speichers'!$E$17:$E$1001,'Entladung des Speichers'!$A$17:$A$1001,'Ergebnis (detailliert)'!$A$17:$A$300))</f>
        <v/>
      </c>
      <c r="O292" s="125" t="str">
        <f t="shared" si="19"/>
        <v/>
      </c>
      <c r="P292" s="20" t="str">
        <f>IFERROR(IF(A292="","",N292*'Ergebnis (detailliert)'!J292/'Ergebnis (detailliert)'!I292),0)</f>
        <v/>
      </c>
      <c r="Q292" s="106" t="str">
        <f t="shared" si="20"/>
        <v/>
      </c>
      <c r="R292" s="107" t="str">
        <f t="shared" si="21"/>
        <v/>
      </c>
      <c r="S292" s="108" t="str">
        <f>IF(A292="","",IF(LOOKUP(A292,Stammdaten!$A$17:$A$1001,Stammdaten!$G$17:$G$1001)="Nein",0,IF(ISBLANK('Beladung des Speichers'!A292),"",ROUND(MIN(J292,Q292)*-1,2))))</f>
        <v/>
      </c>
    </row>
    <row r="293" spans="1:19" x14ac:dyDescent="0.2">
      <c r="A293" s="109" t="str">
        <f>IF('Beladung des Speichers'!A293="","",'Beladung des Speichers'!A293)</f>
        <v/>
      </c>
      <c r="B293" s="109" t="str">
        <f>IF('Beladung des Speichers'!B293="","",'Beladung des Speichers'!B293)</f>
        <v/>
      </c>
      <c r="C293" s="163" t="str">
        <f>IF(ISBLANK('Beladung des Speichers'!A293),"",SUMIFS('Beladung des Speichers'!$C$17:$C$300,'Beladung des Speichers'!$A$17:$A$300,A293)-SUMIFS('Entladung des Speichers'!$C$17:$C$300,'Entladung des Speichers'!$A$17:$A$300,A293)+SUMIFS(Füllstände!$B$17:$B$299,Füllstände!$A$17:$A$299,A293)-SUMIFS(Füllstände!$C$17:$C$299,Füllstände!$A$17:$A$299,A293))</f>
        <v/>
      </c>
      <c r="D293" s="164" t="str">
        <f>IF(ISBLANK('Beladung des Speichers'!A293),"",C293*'Beladung des Speichers'!C293/SUMIFS('Beladung des Speichers'!$C$17:$C$300,'Beladung des Speichers'!$A$17:$A$300,A293))</f>
        <v/>
      </c>
      <c r="E293" s="165" t="str">
        <f>IF(ISBLANK('Beladung des Speichers'!A293),"",1/SUMIFS('Beladung des Speichers'!$C$17:$C$300,'Beladung des Speichers'!$A$17:$A$300,A293)*C293*SUMIF($A$17:$A$300,A293,'Beladung des Speichers'!$E$17:$E$300))</f>
        <v/>
      </c>
      <c r="F293" s="166" t="str">
        <f>IF(ISBLANK('Beladung des Speichers'!A293),"",IF(C293=0,"0,00",D293/C293*E293))</f>
        <v/>
      </c>
      <c r="G293" s="167" t="str">
        <f>IF(ISBLANK('Beladung des Speichers'!A293),"",SUMIFS('Beladung des Speichers'!$C$17:$C$300,'Beladung des Speichers'!$A$17:$A$300,A293))</f>
        <v/>
      </c>
      <c r="H293" s="124" t="str">
        <f>IF(ISBLANK('Beladung des Speichers'!A293),"",'Beladung des Speichers'!C293)</f>
        <v/>
      </c>
      <c r="I293" s="168" t="str">
        <f>IF(ISBLANK('Beladung des Speichers'!A293),"",SUMIFS('Beladung des Speichers'!$E$17:$E$1001,'Beladung des Speichers'!$A$17:$A$1001,'Ergebnis (detailliert)'!A293))</f>
        <v/>
      </c>
      <c r="J293" s="125" t="str">
        <f>IF(ISBLANK('Beladung des Speichers'!A293),"",'Beladung des Speichers'!E293)</f>
        <v/>
      </c>
      <c r="K293" s="168" t="str">
        <f>IF(ISBLANK('Beladung des Speichers'!A293),"",SUMIFS('Entladung des Speichers'!$C$17:$C$1001,'Entladung des Speichers'!$A$17:$A$1001,'Ergebnis (detailliert)'!A293))</f>
        <v/>
      </c>
      <c r="L293" s="169" t="str">
        <f t="shared" si="18"/>
        <v/>
      </c>
      <c r="M293" s="169" t="str">
        <f>IF(ISBLANK('Entladung des Speichers'!A293),"",'Entladung des Speichers'!C293)</f>
        <v/>
      </c>
      <c r="N293" s="168" t="str">
        <f>IF(ISBLANK('Beladung des Speichers'!A293),"",SUMIFS('Entladung des Speichers'!$E$17:$E$1001,'Entladung des Speichers'!$A$17:$A$1001,'Ergebnis (detailliert)'!$A$17:$A$300))</f>
        <v/>
      </c>
      <c r="O293" s="125" t="str">
        <f t="shared" si="19"/>
        <v/>
      </c>
      <c r="P293" s="20" t="str">
        <f>IFERROR(IF(A293="","",N293*'Ergebnis (detailliert)'!J293/'Ergebnis (detailliert)'!I293),0)</f>
        <v/>
      </c>
      <c r="Q293" s="106" t="str">
        <f t="shared" si="20"/>
        <v/>
      </c>
      <c r="R293" s="107" t="str">
        <f t="shared" si="21"/>
        <v/>
      </c>
      <c r="S293" s="108" t="str">
        <f>IF(A293="","",IF(LOOKUP(A293,Stammdaten!$A$17:$A$1001,Stammdaten!$G$17:$G$1001)="Nein",0,IF(ISBLANK('Beladung des Speichers'!A293),"",ROUND(MIN(J293,Q293)*-1,2))))</f>
        <v/>
      </c>
    </row>
    <row r="294" spans="1:19" x14ac:dyDescent="0.2">
      <c r="A294" s="109" t="str">
        <f>IF('Beladung des Speichers'!A294="","",'Beladung des Speichers'!A294)</f>
        <v/>
      </c>
      <c r="B294" s="109" t="str">
        <f>IF('Beladung des Speichers'!B294="","",'Beladung des Speichers'!B294)</f>
        <v/>
      </c>
      <c r="C294" s="163" t="str">
        <f>IF(ISBLANK('Beladung des Speichers'!A294),"",SUMIFS('Beladung des Speichers'!$C$17:$C$300,'Beladung des Speichers'!$A$17:$A$300,A294)-SUMIFS('Entladung des Speichers'!$C$17:$C$300,'Entladung des Speichers'!$A$17:$A$300,A294)+SUMIFS(Füllstände!$B$17:$B$299,Füllstände!$A$17:$A$299,A294)-SUMIFS(Füllstände!$C$17:$C$299,Füllstände!$A$17:$A$299,A294))</f>
        <v/>
      </c>
      <c r="D294" s="164" t="str">
        <f>IF(ISBLANK('Beladung des Speichers'!A294),"",C294*'Beladung des Speichers'!C294/SUMIFS('Beladung des Speichers'!$C$17:$C$300,'Beladung des Speichers'!$A$17:$A$300,A294))</f>
        <v/>
      </c>
      <c r="E294" s="165" t="str">
        <f>IF(ISBLANK('Beladung des Speichers'!A294),"",1/SUMIFS('Beladung des Speichers'!$C$17:$C$300,'Beladung des Speichers'!$A$17:$A$300,A294)*C294*SUMIF($A$17:$A$300,A294,'Beladung des Speichers'!$E$17:$E$300))</f>
        <v/>
      </c>
      <c r="F294" s="166" t="str">
        <f>IF(ISBLANK('Beladung des Speichers'!A294),"",IF(C294=0,"0,00",D294/C294*E294))</f>
        <v/>
      </c>
      <c r="G294" s="167" t="str">
        <f>IF(ISBLANK('Beladung des Speichers'!A294),"",SUMIFS('Beladung des Speichers'!$C$17:$C$300,'Beladung des Speichers'!$A$17:$A$300,A294))</f>
        <v/>
      </c>
      <c r="H294" s="124" t="str">
        <f>IF(ISBLANK('Beladung des Speichers'!A294),"",'Beladung des Speichers'!C294)</f>
        <v/>
      </c>
      <c r="I294" s="168" t="str">
        <f>IF(ISBLANK('Beladung des Speichers'!A294),"",SUMIFS('Beladung des Speichers'!$E$17:$E$1001,'Beladung des Speichers'!$A$17:$A$1001,'Ergebnis (detailliert)'!A294))</f>
        <v/>
      </c>
      <c r="J294" s="125" t="str">
        <f>IF(ISBLANK('Beladung des Speichers'!A294),"",'Beladung des Speichers'!E294)</f>
        <v/>
      </c>
      <c r="K294" s="168" t="str">
        <f>IF(ISBLANK('Beladung des Speichers'!A294),"",SUMIFS('Entladung des Speichers'!$C$17:$C$1001,'Entladung des Speichers'!$A$17:$A$1001,'Ergebnis (detailliert)'!A294))</f>
        <v/>
      </c>
      <c r="L294" s="169" t="str">
        <f t="shared" si="18"/>
        <v/>
      </c>
      <c r="M294" s="169" t="str">
        <f>IF(ISBLANK('Entladung des Speichers'!A294),"",'Entladung des Speichers'!C294)</f>
        <v/>
      </c>
      <c r="N294" s="168" t="str">
        <f>IF(ISBLANK('Beladung des Speichers'!A294),"",SUMIFS('Entladung des Speichers'!$E$17:$E$1001,'Entladung des Speichers'!$A$17:$A$1001,'Ergebnis (detailliert)'!$A$17:$A$300))</f>
        <v/>
      </c>
      <c r="O294" s="125" t="str">
        <f t="shared" si="19"/>
        <v/>
      </c>
      <c r="P294" s="20" t="str">
        <f>IFERROR(IF(A294="","",N294*'Ergebnis (detailliert)'!J294/'Ergebnis (detailliert)'!I294),0)</f>
        <v/>
      </c>
      <c r="Q294" s="106" t="str">
        <f t="shared" si="20"/>
        <v/>
      </c>
      <c r="R294" s="107" t="str">
        <f t="shared" si="21"/>
        <v/>
      </c>
      <c r="S294" s="108" t="str">
        <f>IF(A294="","",IF(LOOKUP(A294,Stammdaten!$A$17:$A$1001,Stammdaten!$G$17:$G$1001)="Nein",0,IF(ISBLANK('Beladung des Speichers'!A294),"",ROUND(MIN(J294,Q294)*-1,2))))</f>
        <v/>
      </c>
    </row>
    <row r="295" spans="1:19" x14ac:dyDescent="0.2">
      <c r="A295" s="109" t="str">
        <f>IF('Beladung des Speichers'!A295="","",'Beladung des Speichers'!A295)</f>
        <v/>
      </c>
      <c r="B295" s="109" t="str">
        <f>IF('Beladung des Speichers'!B295="","",'Beladung des Speichers'!B295)</f>
        <v/>
      </c>
      <c r="C295" s="163" t="str">
        <f>IF(ISBLANK('Beladung des Speichers'!A295),"",SUMIFS('Beladung des Speichers'!$C$17:$C$300,'Beladung des Speichers'!$A$17:$A$300,A295)-SUMIFS('Entladung des Speichers'!$C$17:$C$300,'Entladung des Speichers'!$A$17:$A$300,A295)+SUMIFS(Füllstände!$B$17:$B$299,Füllstände!$A$17:$A$299,A295)-SUMIFS(Füllstände!$C$17:$C$299,Füllstände!$A$17:$A$299,A295))</f>
        <v/>
      </c>
      <c r="D295" s="164" t="str">
        <f>IF(ISBLANK('Beladung des Speichers'!A295),"",C295*'Beladung des Speichers'!C295/SUMIFS('Beladung des Speichers'!$C$17:$C$300,'Beladung des Speichers'!$A$17:$A$300,A295))</f>
        <v/>
      </c>
      <c r="E295" s="165" t="str">
        <f>IF(ISBLANK('Beladung des Speichers'!A295),"",1/SUMIFS('Beladung des Speichers'!$C$17:$C$300,'Beladung des Speichers'!$A$17:$A$300,A295)*C295*SUMIF($A$17:$A$300,A295,'Beladung des Speichers'!$E$17:$E$300))</f>
        <v/>
      </c>
      <c r="F295" s="166" t="str">
        <f>IF(ISBLANK('Beladung des Speichers'!A295),"",IF(C295=0,"0,00",D295/C295*E295))</f>
        <v/>
      </c>
      <c r="G295" s="167" t="str">
        <f>IF(ISBLANK('Beladung des Speichers'!A295),"",SUMIFS('Beladung des Speichers'!$C$17:$C$300,'Beladung des Speichers'!$A$17:$A$300,A295))</f>
        <v/>
      </c>
      <c r="H295" s="124" t="str">
        <f>IF(ISBLANK('Beladung des Speichers'!A295),"",'Beladung des Speichers'!C295)</f>
        <v/>
      </c>
      <c r="I295" s="168" t="str">
        <f>IF(ISBLANK('Beladung des Speichers'!A295),"",SUMIFS('Beladung des Speichers'!$E$17:$E$1001,'Beladung des Speichers'!$A$17:$A$1001,'Ergebnis (detailliert)'!A295))</f>
        <v/>
      </c>
      <c r="J295" s="125" t="str">
        <f>IF(ISBLANK('Beladung des Speichers'!A295),"",'Beladung des Speichers'!E295)</f>
        <v/>
      </c>
      <c r="K295" s="168" t="str">
        <f>IF(ISBLANK('Beladung des Speichers'!A295),"",SUMIFS('Entladung des Speichers'!$C$17:$C$1001,'Entladung des Speichers'!$A$17:$A$1001,'Ergebnis (detailliert)'!A295))</f>
        <v/>
      </c>
      <c r="L295" s="169" t="str">
        <f t="shared" si="18"/>
        <v/>
      </c>
      <c r="M295" s="169" t="str">
        <f>IF(ISBLANK('Entladung des Speichers'!A295),"",'Entladung des Speichers'!C295)</f>
        <v/>
      </c>
      <c r="N295" s="168" t="str">
        <f>IF(ISBLANK('Beladung des Speichers'!A295),"",SUMIFS('Entladung des Speichers'!$E$17:$E$1001,'Entladung des Speichers'!$A$17:$A$1001,'Ergebnis (detailliert)'!$A$17:$A$300))</f>
        <v/>
      </c>
      <c r="O295" s="125" t="str">
        <f t="shared" si="19"/>
        <v/>
      </c>
      <c r="P295" s="20" t="str">
        <f>IFERROR(IF(A295="","",N295*'Ergebnis (detailliert)'!J295/'Ergebnis (detailliert)'!I295),0)</f>
        <v/>
      </c>
      <c r="Q295" s="106" t="str">
        <f t="shared" si="20"/>
        <v/>
      </c>
      <c r="R295" s="107" t="str">
        <f t="shared" si="21"/>
        <v/>
      </c>
      <c r="S295" s="108" t="str">
        <f>IF(A295="","",IF(LOOKUP(A295,Stammdaten!$A$17:$A$1001,Stammdaten!$G$17:$G$1001)="Nein",0,IF(ISBLANK('Beladung des Speichers'!A295),"",ROUND(MIN(J295,Q295)*-1,2))))</f>
        <v/>
      </c>
    </row>
    <row r="296" spans="1:19" x14ac:dyDescent="0.2">
      <c r="A296" s="109" t="str">
        <f>IF('Beladung des Speichers'!A296="","",'Beladung des Speichers'!A296)</f>
        <v/>
      </c>
      <c r="B296" s="109" t="str">
        <f>IF('Beladung des Speichers'!B296="","",'Beladung des Speichers'!B296)</f>
        <v/>
      </c>
      <c r="C296" s="163" t="str">
        <f>IF(ISBLANK('Beladung des Speichers'!A296),"",SUMIFS('Beladung des Speichers'!$C$17:$C$300,'Beladung des Speichers'!$A$17:$A$300,A296)-SUMIFS('Entladung des Speichers'!$C$17:$C$300,'Entladung des Speichers'!$A$17:$A$300,A296)+SUMIFS(Füllstände!$B$17:$B$299,Füllstände!$A$17:$A$299,A296)-SUMIFS(Füllstände!$C$17:$C$299,Füllstände!$A$17:$A$299,A296))</f>
        <v/>
      </c>
      <c r="D296" s="164" t="str">
        <f>IF(ISBLANK('Beladung des Speichers'!A296),"",C296*'Beladung des Speichers'!C296/SUMIFS('Beladung des Speichers'!$C$17:$C$300,'Beladung des Speichers'!$A$17:$A$300,A296))</f>
        <v/>
      </c>
      <c r="E296" s="165" t="str">
        <f>IF(ISBLANK('Beladung des Speichers'!A296),"",1/SUMIFS('Beladung des Speichers'!$C$17:$C$300,'Beladung des Speichers'!$A$17:$A$300,A296)*C296*SUMIF($A$17:$A$300,A296,'Beladung des Speichers'!$E$17:$E$300))</f>
        <v/>
      </c>
      <c r="F296" s="166" t="str">
        <f>IF(ISBLANK('Beladung des Speichers'!A296),"",IF(C296=0,"0,00",D296/C296*E296))</f>
        <v/>
      </c>
      <c r="G296" s="167" t="str">
        <f>IF(ISBLANK('Beladung des Speichers'!A296),"",SUMIFS('Beladung des Speichers'!$C$17:$C$300,'Beladung des Speichers'!$A$17:$A$300,A296))</f>
        <v/>
      </c>
      <c r="H296" s="124" t="str">
        <f>IF(ISBLANK('Beladung des Speichers'!A296),"",'Beladung des Speichers'!C296)</f>
        <v/>
      </c>
      <c r="I296" s="168" t="str">
        <f>IF(ISBLANK('Beladung des Speichers'!A296),"",SUMIFS('Beladung des Speichers'!$E$17:$E$1001,'Beladung des Speichers'!$A$17:$A$1001,'Ergebnis (detailliert)'!A296))</f>
        <v/>
      </c>
      <c r="J296" s="125" t="str">
        <f>IF(ISBLANK('Beladung des Speichers'!A296),"",'Beladung des Speichers'!E296)</f>
        <v/>
      </c>
      <c r="K296" s="168" t="str">
        <f>IF(ISBLANK('Beladung des Speichers'!A296),"",SUMIFS('Entladung des Speichers'!$C$17:$C$1001,'Entladung des Speichers'!$A$17:$A$1001,'Ergebnis (detailliert)'!A296))</f>
        <v/>
      </c>
      <c r="L296" s="169" t="str">
        <f t="shared" si="18"/>
        <v/>
      </c>
      <c r="M296" s="169" t="str">
        <f>IF(ISBLANK('Entladung des Speichers'!A296),"",'Entladung des Speichers'!C296)</f>
        <v/>
      </c>
      <c r="N296" s="168" t="str">
        <f>IF(ISBLANK('Beladung des Speichers'!A296),"",SUMIFS('Entladung des Speichers'!$E$17:$E$1001,'Entladung des Speichers'!$A$17:$A$1001,'Ergebnis (detailliert)'!$A$17:$A$300))</f>
        <v/>
      </c>
      <c r="O296" s="125" t="str">
        <f t="shared" si="19"/>
        <v/>
      </c>
      <c r="P296" s="20" t="str">
        <f>IFERROR(IF(A296="","",N296*'Ergebnis (detailliert)'!J296/'Ergebnis (detailliert)'!I296),0)</f>
        <v/>
      </c>
      <c r="Q296" s="106" t="str">
        <f t="shared" si="20"/>
        <v/>
      </c>
      <c r="R296" s="107" t="str">
        <f t="shared" si="21"/>
        <v/>
      </c>
      <c r="S296" s="108" t="str">
        <f>IF(A296="","",IF(LOOKUP(A296,Stammdaten!$A$17:$A$1001,Stammdaten!$G$17:$G$1001)="Nein",0,IF(ISBLANK('Beladung des Speichers'!A296),"",ROUND(MIN(J296,Q296)*-1,2))))</f>
        <v/>
      </c>
    </row>
    <row r="297" spans="1:19" x14ac:dyDescent="0.2">
      <c r="A297" s="109" t="str">
        <f>IF('Beladung des Speichers'!A297="","",'Beladung des Speichers'!A297)</f>
        <v/>
      </c>
      <c r="B297" s="109" t="str">
        <f>IF('Beladung des Speichers'!B297="","",'Beladung des Speichers'!B297)</f>
        <v/>
      </c>
      <c r="C297" s="163" t="str">
        <f>IF(ISBLANK('Beladung des Speichers'!A297),"",SUMIFS('Beladung des Speichers'!$C$17:$C$300,'Beladung des Speichers'!$A$17:$A$300,A297)-SUMIFS('Entladung des Speichers'!$C$17:$C$300,'Entladung des Speichers'!$A$17:$A$300,A297)+SUMIFS(Füllstände!$B$17:$B$299,Füllstände!$A$17:$A$299,A297)-SUMIFS(Füllstände!$C$17:$C$299,Füllstände!$A$17:$A$299,A297))</f>
        <v/>
      </c>
      <c r="D297" s="164" t="str">
        <f>IF(ISBLANK('Beladung des Speichers'!A297),"",C297*'Beladung des Speichers'!C297/SUMIFS('Beladung des Speichers'!$C$17:$C$300,'Beladung des Speichers'!$A$17:$A$300,A297))</f>
        <v/>
      </c>
      <c r="E297" s="165" t="str">
        <f>IF(ISBLANK('Beladung des Speichers'!A297),"",1/SUMIFS('Beladung des Speichers'!$C$17:$C$300,'Beladung des Speichers'!$A$17:$A$300,A297)*C297*SUMIF($A$17:$A$300,A297,'Beladung des Speichers'!$E$17:$E$300))</f>
        <v/>
      </c>
      <c r="F297" s="166" t="str">
        <f>IF(ISBLANK('Beladung des Speichers'!A297),"",IF(C297=0,"0,00",D297/C297*E297))</f>
        <v/>
      </c>
      <c r="G297" s="167" t="str">
        <f>IF(ISBLANK('Beladung des Speichers'!A297),"",SUMIFS('Beladung des Speichers'!$C$17:$C$300,'Beladung des Speichers'!$A$17:$A$300,A297))</f>
        <v/>
      </c>
      <c r="H297" s="124" t="str">
        <f>IF(ISBLANK('Beladung des Speichers'!A297),"",'Beladung des Speichers'!C297)</f>
        <v/>
      </c>
      <c r="I297" s="168" t="str">
        <f>IF(ISBLANK('Beladung des Speichers'!A297),"",SUMIFS('Beladung des Speichers'!$E$17:$E$1001,'Beladung des Speichers'!$A$17:$A$1001,'Ergebnis (detailliert)'!A297))</f>
        <v/>
      </c>
      <c r="J297" s="125" t="str">
        <f>IF(ISBLANK('Beladung des Speichers'!A297),"",'Beladung des Speichers'!E297)</f>
        <v/>
      </c>
      <c r="K297" s="168" t="str">
        <f>IF(ISBLANK('Beladung des Speichers'!A297),"",SUMIFS('Entladung des Speichers'!$C$17:$C$1001,'Entladung des Speichers'!$A$17:$A$1001,'Ergebnis (detailliert)'!A297))</f>
        <v/>
      </c>
      <c r="L297" s="169" t="str">
        <f t="shared" si="18"/>
        <v/>
      </c>
      <c r="M297" s="169" t="str">
        <f>IF(ISBLANK('Entladung des Speichers'!A297),"",'Entladung des Speichers'!C297)</f>
        <v/>
      </c>
      <c r="N297" s="168" t="str">
        <f>IF(ISBLANK('Beladung des Speichers'!A297),"",SUMIFS('Entladung des Speichers'!$E$17:$E$1001,'Entladung des Speichers'!$A$17:$A$1001,'Ergebnis (detailliert)'!$A$17:$A$300))</f>
        <v/>
      </c>
      <c r="O297" s="125" t="str">
        <f t="shared" si="19"/>
        <v/>
      </c>
      <c r="P297" s="20" t="str">
        <f>IFERROR(IF(A297="","",N297*'Ergebnis (detailliert)'!J297/'Ergebnis (detailliert)'!I297),0)</f>
        <v/>
      </c>
      <c r="Q297" s="106" t="str">
        <f t="shared" si="20"/>
        <v/>
      </c>
      <c r="R297" s="107" t="str">
        <f t="shared" si="21"/>
        <v/>
      </c>
      <c r="S297" s="108" t="str">
        <f>IF(A297="","",IF(LOOKUP(A297,Stammdaten!$A$17:$A$1001,Stammdaten!$G$17:$G$1001)="Nein",0,IF(ISBLANK('Beladung des Speichers'!A297),"",ROUND(MIN(J297,Q297)*-1,2))))</f>
        <v/>
      </c>
    </row>
    <row r="298" spans="1:19" x14ac:dyDescent="0.2">
      <c r="A298" s="109" t="str">
        <f>IF('Beladung des Speichers'!A298="","",'Beladung des Speichers'!A298)</f>
        <v/>
      </c>
      <c r="B298" s="109" t="str">
        <f>IF('Beladung des Speichers'!B298="","",'Beladung des Speichers'!B298)</f>
        <v/>
      </c>
      <c r="C298" s="163" t="str">
        <f>IF(ISBLANK('Beladung des Speichers'!A298),"",SUMIFS('Beladung des Speichers'!$C$17:$C$300,'Beladung des Speichers'!$A$17:$A$300,A298)-SUMIFS('Entladung des Speichers'!$C$17:$C$300,'Entladung des Speichers'!$A$17:$A$300,A298)+SUMIFS(Füllstände!$B$17:$B$299,Füllstände!$A$17:$A$299,A298)-SUMIFS(Füllstände!$C$17:$C$299,Füllstände!$A$17:$A$299,A298))</f>
        <v/>
      </c>
      <c r="D298" s="164" t="str">
        <f>IF(ISBLANK('Beladung des Speichers'!A298),"",C298*'Beladung des Speichers'!C298/SUMIFS('Beladung des Speichers'!$C$17:$C$300,'Beladung des Speichers'!$A$17:$A$300,A298))</f>
        <v/>
      </c>
      <c r="E298" s="165" t="str">
        <f>IF(ISBLANK('Beladung des Speichers'!A298),"",1/SUMIFS('Beladung des Speichers'!$C$17:$C$300,'Beladung des Speichers'!$A$17:$A$300,A298)*C298*SUMIF($A$17:$A$300,A298,'Beladung des Speichers'!$E$17:$E$300))</f>
        <v/>
      </c>
      <c r="F298" s="166" t="str">
        <f>IF(ISBLANK('Beladung des Speichers'!A298),"",IF(C298=0,"0,00",D298/C298*E298))</f>
        <v/>
      </c>
      <c r="G298" s="167" t="str">
        <f>IF(ISBLANK('Beladung des Speichers'!A298),"",SUMIFS('Beladung des Speichers'!$C$17:$C$300,'Beladung des Speichers'!$A$17:$A$300,A298))</f>
        <v/>
      </c>
      <c r="H298" s="124" t="str">
        <f>IF(ISBLANK('Beladung des Speichers'!A298),"",'Beladung des Speichers'!C298)</f>
        <v/>
      </c>
      <c r="I298" s="168" t="str">
        <f>IF(ISBLANK('Beladung des Speichers'!A298),"",SUMIFS('Beladung des Speichers'!$E$17:$E$1001,'Beladung des Speichers'!$A$17:$A$1001,'Ergebnis (detailliert)'!A298))</f>
        <v/>
      </c>
      <c r="J298" s="125" t="str">
        <f>IF(ISBLANK('Beladung des Speichers'!A298),"",'Beladung des Speichers'!E298)</f>
        <v/>
      </c>
      <c r="K298" s="168" t="str">
        <f>IF(ISBLANK('Beladung des Speichers'!A298),"",SUMIFS('Entladung des Speichers'!$C$17:$C$1001,'Entladung des Speichers'!$A$17:$A$1001,'Ergebnis (detailliert)'!A298))</f>
        <v/>
      </c>
      <c r="L298" s="169" t="str">
        <f t="shared" si="18"/>
        <v/>
      </c>
      <c r="M298" s="169" t="str">
        <f>IF(ISBLANK('Entladung des Speichers'!A298),"",'Entladung des Speichers'!C298)</f>
        <v/>
      </c>
      <c r="N298" s="168" t="str">
        <f>IF(ISBLANK('Beladung des Speichers'!A298),"",SUMIFS('Entladung des Speichers'!$E$17:$E$1001,'Entladung des Speichers'!$A$17:$A$1001,'Ergebnis (detailliert)'!$A$17:$A$300))</f>
        <v/>
      </c>
      <c r="O298" s="125" t="str">
        <f t="shared" si="19"/>
        <v/>
      </c>
      <c r="P298" s="20" t="str">
        <f>IFERROR(IF(A298="","",N298*'Ergebnis (detailliert)'!J298/'Ergebnis (detailliert)'!I298),0)</f>
        <v/>
      </c>
      <c r="Q298" s="106" t="str">
        <f t="shared" si="20"/>
        <v/>
      </c>
      <c r="R298" s="107" t="str">
        <f t="shared" si="21"/>
        <v/>
      </c>
      <c r="S298" s="108" t="str">
        <f>IF(A298="","",IF(LOOKUP(A298,Stammdaten!$A$17:$A$1001,Stammdaten!$G$17:$G$1001)="Nein",0,IF(ISBLANK('Beladung des Speichers'!A298),"",ROUND(MIN(J298,Q298)*-1,2))))</f>
        <v/>
      </c>
    </row>
    <row r="299" spans="1:19" x14ac:dyDescent="0.2">
      <c r="A299" s="109" t="str">
        <f>IF('Beladung des Speichers'!A299="","",'Beladung des Speichers'!A299)</f>
        <v/>
      </c>
      <c r="B299" s="109" t="str">
        <f>IF('Beladung des Speichers'!B299="","",'Beladung des Speichers'!B299)</f>
        <v/>
      </c>
      <c r="C299" s="163" t="str">
        <f>IF(ISBLANK('Beladung des Speichers'!A299),"",SUMIFS('Beladung des Speichers'!$C$17:$C$300,'Beladung des Speichers'!$A$17:$A$300,A299)-SUMIFS('Entladung des Speichers'!$C$17:$C$300,'Entladung des Speichers'!$A$17:$A$300,A299)+SUMIFS(Füllstände!$B$17:$B$299,Füllstände!$A$17:$A$299,A299)-SUMIFS(Füllstände!$C$17:$C$299,Füllstände!$A$17:$A$299,A299))</f>
        <v/>
      </c>
      <c r="D299" s="164" t="str">
        <f>IF(ISBLANK('Beladung des Speichers'!A299),"",C299*'Beladung des Speichers'!C299/SUMIFS('Beladung des Speichers'!$C$17:$C$300,'Beladung des Speichers'!$A$17:$A$300,A299))</f>
        <v/>
      </c>
      <c r="E299" s="165" t="str">
        <f>IF(ISBLANK('Beladung des Speichers'!A299),"",1/SUMIFS('Beladung des Speichers'!$C$17:$C$300,'Beladung des Speichers'!$A$17:$A$300,A299)*C299*SUMIF($A$17:$A$300,A299,'Beladung des Speichers'!$E$17:$E$300))</f>
        <v/>
      </c>
      <c r="F299" s="166" t="str">
        <f>IF(ISBLANK('Beladung des Speichers'!A299),"",IF(C299=0,"0,00",D299/C299*E299))</f>
        <v/>
      </c>
      <c r="G299" s="167" t="str">
        <f>IF(ISBLANK('Beladung des Speichers'!A299),"",SUMIFS('Beladung des Speichers'!$C$17:$C$300,'Beladung des Speichers'!$A$17:$A$300,A299))</f>
        <v/>
      </c>
      <c r="H299" s="124" t="str">
        <f>IF(ISBLANK('Beladung des Speichers'!A299),"",'Beladung des Speichers'!C299)</f>
        <v/>
      </c>
      <c r="I299" s="168" t="str">
        <f>IF(ISBLANK('Beladung des Speichers'!A299),"",SUMIFS('Beladung des Speichers'!$E$17:$E$1001,'Beladung des Speichers'!$A$17:$A$1001,'Ergebnis (detailliert)'!A299))</f>
        <v/>
      </c>
      <c r="J299" s="125" t="str">
        <f>IF(ISBLANK('Beladung des Speichers'!A299),"",'Beladung des Speichers'!E299)</f>
        <v/>
      </c>
      <c r="K299" s="168" t="str">
        <f>IF(ISBLANK('Beladung des Speichers'!A299),"",SUMIFS('Entladung des Speichers'!$C$17:$C$1001,'Entladung des Speichers'!$A$17:$A$1001,'Ergebnis (detailliert)'!A299))</f>
        <v/>
      </c>
      <c r="L299" s="169" t="str">
        <f t="shared" si="18"/>
        <v/>
      </c>
      <c r="M299" s="169" t="str">
        <f>IF(ISBLANK('Entladung des Speichers'!A299),"",'Entladung des Speichers'!C299)</f>
        <v/>
      </c>
      <c r="N299" s="168" t="str">
        <f>IF(ISBLANK('Beladung des Speichers'!A299),"",SUMIFS('Entladung des Speichers'!$E$17:$E$1001,'Entladung des Speichers'!$A$17:$A$1001,'Ergebnis (detailliert)'!$A$17:$A$300))</f>
        <v/>
      </c>
      <c r="O299" s="125" t="str">
        <f t="shared" si="19"/>
        <v/>
      </c>
      <c r="P299" s="20" t="str">
        <f>IFERROR(IF(A299="","",N299*'Ergebnis (detailliert)'!J299/'Ergebnis (detailliert)'!I299),0)</f>
        <v/>
      </c>
      <c r="Q299" s="106" t="str">
        <f t="shared" si="20"/>
        <v/>
      </c>
      <c r="R299" s="107" t="str">
        <f t="shared" si="21"/>
        <v/>
      </c>
      <c r="S299" s="108" t="str">
        <f>IF(A299="","",IF(LOOKUP(A299,Stammdaten!$A$17:$A$1001,Stammdaten!$G$17:$G$1001)="Nein",0,IF(ISBLANK('Beladung des Speichers'!A299),"",ROUND(MIN(J299,Q299)*-1,2))))</f>
        <v/>
      </c>
    </row>
    <row r="300" spans="1:19" x14ac:dyDescent="0.2">
      <c r="A300" s="109" t="str">
        <f>IF('Beladung des Speichers'!A300="","",'Beladung des Speichers'!A300)</f>
        <v/>
      </c>
      <c r="B300" s="109" t="str">
        <f>IF('Beladung des Speichers'!B300="","",'Beladung des Speichers'!B300)</f>
        <v/>
      </c>
      <c r="C300" s="163" t="str">
        <f>IF(ISBLANK('Beladung des Speichers'!A300),"",SUMIFS('Beladung des Speichers'!$C$17:$C$300,'Beladung des Speichers'!$A$17:$A$300,A300)-SUMIFS('Entladung des Speichers'!$C$17:$C$300,'Entladung des Speichers'!$A$17:$A$300,A300)+SUMIFS(Füllstände!$B$17:$B$299,Füllstände!$A$17:$A$299,A300)-SUMIFS(Füllstände!$C$17:$C$299,Füllstände!$A$17:$A$299,A300))</f>
        <v/>
      </c>
      <c r="D300" s="164" t="str">
        <f>IF(ISBLANK('Beladung des Speichers'!A300),"",C300*'Beladung des Speichers'!C300/SUMIFS('Beladung des Speichers'!$C$17:$C$300,'Beladung des Speichers'!$A$17:$A$300,A300))</f>
        <v/>
      </c>
      <c r="E300" s="165" t="str">
        <f>IF(ISBLANK('Beladung des Speichers'!A300),"",1/SUMIFS('Beladung des Speichers'!$C$17:$C$300,'Beladung des Speichers'!$A$17:$A$300,A300)*C300*SUMIF($A$17:$A$300,A300,'Beladung des Speichers'!$E$17:$E$300))</f>
        <v/>
      </c>
      <c r="F300" s="166" t="str">
        <f>IF(ISBLANK('Beladung des Speichers'!A300),"",IF(C300=0,"0,00",D300/C300*E300))</f>
        <v/>
      </c>
      <c r="G300" s="167" t="str">
        <f>IF(ISBLANK('Beladung des Speichers'!A300),"",SUMIFS('Beladung des Speichers'!$C$17:$C$300,'Beladung des Speichers'!$A$17:$A$300,A300))</f>
        <v/>
      </c>
      <c r="H300" s="124" t="str">
        <f>IF(ISBLANK('Beladung des Speichers'!A300),"",'Beladung des Speichers'!C300)</f>
        <v/>
      </c>
      <c r="I300" s="168" t="str">
        <f>IF(ISBLANK('Beladung des Speichers'!A300),"",SUMIFS('Beladung des Speichers'!$E$17:$E$1001,'Beladung des Speichers'!$A$17:$A$1001,'Ergebnis (detailliert)'!A300))</f>
        <v/>
      </c>
      <c r="J300" s="125" t="str">
        <f>IF(ISBLANK('Beladung des Speichers'!A300),"",'Beladung des Speichers'!E300)</f>
        <v/>
      </c>
      <c r="K300" s="168" t="str">
        <f>IF(ISBLANK('Beladung des Speichers'!A300),"",SUMIFS('Entladung des Speichers'!$C$17:$C$1001,'Entladung des Speichers'!$A$17:$A$1001,'Ergebnis (detailliert)'!A300))</f>
        <v/>
      </c>
      <c r="L300" s="169" t="str">
        <f t="shared" si="18"/>
        <v/>
      </c>
      <c r="M300" s="169" t="str">
        <f>IF(ISBLANK('Entladung des Speichers'!A300),"",'Entladung des Speichers'!C300)</f>
        <v/>
      </c>
      <c r="N300" s="168" t="str">
        <f>IF(ISBLANK('Beladung des Speichers'!A300),"",SUMIFS('Entladung des Speichers'!$E$17:$E$1001,'Entladung des Speichers'!$A$17:$A$1001,'Ergebnis (detailliert)'!$A$17:$A$300))</f>
        <v/>
      </c>
      <c r="O300" s="125" t="str">
        <f t="shared" si="19"/>
        <v/>
      </c>
      <c r="P300" s="20" t="str">
        <f>IFERROR(IF(A300="","",N300*'Ergebnis (detailliert)'!J300/'Ergebnis (detailliert)'!I300),0)</f>
        <v/>
      </c>
      <c r="Q300" s="106" t="str">
        <f t="shared" si="20"/>
        <v/>
      </c>
      <c r="R300" s="107" t="str">
        <f t="shared" si="21"/>
        <v/>
      </c>
      <c r="S300" s="108" t="str">
        <f>IF(A300="","",IF(LOOKUP(A300,Stammdaten!$A$17:$A$1001,Stammdaten!$G$17:$G$1001)="Nein",0,IF(ISBLANK('Beladung des Speichers'!A300),"",ROUND(MIN(J300,Q300)*-1,2))))</f>
        <v/>
      </c>
    </row>
    <row r="301" spans="1:19" x14ac:dyDescent="0.2">
      <c r="A301" s="109" t="str">
        <f>IF('Beladung des Speichers'!A301="","",'Beladung des Speichers'!A301)</f>
        <v/>
      </c>
      <c r="B301" s="109" t="str">
        <f>IF('Beladung des Speichers'!B301="","",'Beladung des Speichers'!B301)</f>
        <v/>
      </c>
      <c r="C301" s="163" t="str">
        <f>IF(ISBLANK('Beladung des Speichers'!A301),"",SUMIFS('Beladung des Speichers'!$C$17:$C$300,'Beladung des Speichers'!$A$17:$A$300,A301)-SUMIFS('Entladung des Speichers'!$C$17:$C$300,'Entladung des Speichers'!$A$17:$A$300,A301)+SUMIFS(Füllstände!$B$17:$B$299,Füllstände!$A$17:$A$299,A301)-SUMIFS(Füllstände!$C$17:$C$299,Füllstände!$A$17:$A$299,A301))</f>
        <v/>
      </c>
      <c r="D301" s="164" t="str">
        <f>IF(ISBLANK('Beladung des Speichers'!A301),"",C301*'Beladung des Speichers'!C301/SUMIFS('Beladung des Speichers'!$C$17:$C$300,'Beladung des Speichers'!$A$17:$A$300,A301))</f>
        <v/>
      </c>
      <c r="E301" s="165" t="str">
        <f>IF(ISBLANK('Beladung des Speichers'!A301),"",1/SUMIFS('Beladung des Speichers'!$C$17:$C$300,'Beladung des Speichers'!$A$17:$A$300,A301)*C301*SUMIF($A$17:$A$300,A301,'Beladung des Speichers'!$E$17:$E$300))</f>
        <v/>
      </c>
      <c r="F301" s="166" t="str">
        <f>IF(ISBLANK('Beladung des Speichers'!A301),"",IF(C301=0,"0,00",D301/C301*E301))</f>
        <v/>
      </c>
      <c r="G301" s="167" t="str">
        <f>IF(ISBLANK('Beladung des Speichers'!A301),"",SUMIFS('Beladung des Speichers'!$C$17:$C$300,'Beladung des Speichers'!$A$17:$A$300,A301))</f>
        <v/>
      </c>
      <c r="H301" s="124" t="str">
        <f>IF(ISBLANK('Beladung des Speichers'!A301),"",'Beladung des Speichers'!C301)</f>
        <v/>
      </c>
      <c r="I301" s="168" t="str">
        <f>IF(ISBLANK('Beladung des Speichers'!A301),"",SUMIFS('Beladung des Speichers'!$E$17:$E$1001,'Beladung des Speichers'!$A$17:$A$1001,'Ergebnis (detailliert)'!A301))</f>
        <v/>
      </c>
      <c r="J301" s="125" t="str">
        <f>IF(ISBLANK('Beladung des Speichers'!A301),"",'Beladung des Speichers'!E301)</f>
        <v/>
      </c>
      <c r="K301" s="168" t="str">
        <f>IF(ISBLANK('Beladung des Speichers'!A301),"",SUMIFS('Entladung des Speichers'!$C$17:$C$1001,'Entladung des Speichers'!$A$17:$A$1001,'Ergebnis (detailliert)'!A301))</f>
        <v/>
      </c>
      <c r="L301" s="169" t="str">
        <f t="shared" si="18"/>
        <v/>
      </c>
      <c r="M301" s="169" t="str">
        <f>IF(ISBLANK('Entladung des Speichers'!A301),"",'Entladung des Speichers'!C301)</f>
        <v/>
      </c>
      <c r="N301" s="168" t="str">
        <f>IF(ISBLANK('Beladung des Speichers'!A301),"",SUMIFS('Entladung des Speichers'!$E$17:$E$1001,'Entladung des Speichers'!$A$17:$A$1001,'Ergebnis (detailliert)'!$A$17:$A$300))</f>
        <v/>
      </c>
      <c r="O301" s="125" t="str">
        <f t="shared" si="19"/>
        <v/>
      </c>
      <c r="P301" s="20" t="str">
        <f>IFERROR(IF(A301="","",N301*'Ergebnis (detailliert)'!J301/'Ergebnis (detailliert)'!I301),0)</f>
        <v/>
      </c>
      <c r="Q301" s="106" t="str">
        <f t="shared" si="20"/>
        <v/>
      </c>
      <c r="R301" s="107" t="str">
        <f t="shared" si="21"/>
        <v/>
      </c>
      <c r="S301" s="108" t="str">
        <f>IF(A301="","",IF(LOOKUP(A301,Stammdaten!$A$17:$A$1001,Stammdaten!$G$17:$G$1001)="Nein",0,IF(ISBLANK('Beladung des Speichers'!A301),"",ROUND(MIN(J301,Q301)*-1,2))))</f>
        <v/>
      </c>
    </row>
    <row r="302" spans="1:19" x14ac:dyDescent="0.2">
      <c r="A302" s="109" t="str">
        <f>IF('Beladung des Speichers'!A302="","",'Beladung des Speichers'!A302)</f>
        <v/>
      </c>
      <c r="B302" s="109" t="str">
        <f>IF('Beladung des Speichers'!B302="","",'Beladung des Speichers'!B302)</f>
        <v/>
      </c>
      <c r="C302" s="163" t="str">
        <f>IF(ISBLANK('Beladung des Speichers'!A302),"",SUMIFS('Beladung des Speichers'!$C$17:$C$300,'Beladung des Speichers'!$A$17:$A$300,A302)-SUMIFS('Entladung des Speichers'!$C$17:$C$300,'Entladung des Speichers'!$A$17:$A$300,A302)+SUMIFS(Füllstände!$B$17:$B$299,Füllstände!$A$17:$A$299,A302)-SUMIFS(Füllstände!$C$17:$C$299,Füllstände!$A$17:$A$299,A302))</f>
        <v/>
      </c>
      <c r="D302" s="164" t="str">
        <f>IF(ISBLANK('Beladung des Speichers'!A302),"",C302*'Beladung des Speichers'!C302/SUMIFS('Beladung des Speichers'!$C$17:$C$300,'Beladung des Speichers'!$A$17:$A$300,A302))</f>
        <v/>
      </c>
      <c r="E302" s="165" t="str">
        <f>IF(ISBLANK('Beladung des Speichers'!A302),"",1/SUMIFS('Beladung des Speichers'!$C$17:$C$300,'Beladung des Speichers'!$A$17:$A$300,A302)*C302*SUMIF($A$17:$A$300,A302,'Beladung des Speichers'!$E$17:$E$300))</f>
        <v/>
      </c>
      <c r="F302" s="166" t="str">
        <f>IF(ISBLANK('Beladung des Speichers'!A302),"",IF(C302=0,"0,00",D302/C302*E302))</f>
        <v/>
      </c>
      <c r="G302" s="167" t="str">
        <f>IF(ISBLANK('Beladung des Speichers'!A302),"",SUMIFS('Beladung des Speichers'!$C$17:$C$300,'Beladung des Speichers'!$A$17:$A$300,A302))</f>
        <v/>
      </c>
      <c r="H302" s="124" t="str">
        <f>IF(ISBLANK('Beladung des Speichers'!A302),"",'Beladung des Speichers'!C302)</f>
        <v/>
      </c>
      <c r="I302" s="168" t="str">
        <f>IF(ISBLANK('Beladung des Speichers'!A302),"",SUMIFS('Beladung des Speichers'!$E$17:$E$1001,'Beladung des Speichers'!$A$17:$A$1001,'Ergebnis (detailliert)'!A302))</f>
        <v/>
      </c>
      <c r="J302" s="125" t="str">
        <f>IF(ISBLANK('Beladung des Speichers'!A302),"",'Beladung des Speichers'!E302)</f>
        <v/>
      </c>
      <c r="K302" s="168" t="str">
        <f>IF(ISBLANK('Beladung des Speichers'!A302),"",SUMIFS('Entladung des Speichers'!$C$17:$C$1001,'Entladung des Speichers'!$A$17:$A$1001,'Ergebnis (detailliert)'!A302))</f>
        <v/>
      </c>
      <c r="L302" s="169" t="str">
        <f t="shared" si="18"/>
        <v/>
      </c>
      <c r="M302" s="169" t="str">
        <f>IF(ISBLANK('Entladung des Speichers'!A302),"",'Entladung des Speichers'!C302)</f>
        <v/>
      </c>
      <c r="N302" s="168" t="str">
        <f>IF(ISBLANK('Beladung des Speichers'!A302),"",SUMIFS('Entladung des Speichers'!$E$17:$E$1001,'Entladung des Speichers'!$A$17:$A$1001,'Ergebnis (detailliert)'!$A$17:$A$300))</f>
        <v/>
      </c>
      <c r="O302" s="125" t="str">
        <f t="shared" si="19"/>
        <v/>
      </c>
      <c r="P302" s="20" t="str">
        <f>IFERROR(IF(A302="","",N302*'Ergebnis (detailliert)'!J302/'Ergebnis (detailliert)'!I302),0)</f>
        <v/>
      </c>
      <c r="Q302" s="106" t="str">
        <f t="shared" si="20"/>
        <v/>
      </c>
      <c r="R302" s="107" t="str">
        <f t="shared" si="21"/>
        <v/>
      </c>
      <c r="S302" s="108" t="str">
        <f>IF(A302="","",IF(LOOKUP(A302,Stammdaten!$A$17:$A$1001,Stammdaten!$G$17:$G$1001)="Nein",0,IF(ISBLANK('Beladung des Speichers'!A302),"",ROUND(MIN(J302,Q302)*-1,2))))</f>
        <v/>
      </c>
    </row>
    <row r="303" spans="1:19" x14ac:dyDescent="0.2">
      <c r="A303" s="109" t="str">
        <f>IF('Beladung des Speichers'!A303="","",'Beladung des Speichers'!A303)</f>
        <v/>
      </c>
      <c r="B303" s="109" t="str">
        <f>IF('Beladung des Speichers'!B303="","",'Beladung des Speichers'!B303)</f>
        <v/>
      </c>
      <c r="C303" s="163" t="str">
        <f>IF(ISBLANK('Beladung des Speichers'!A303),"",SUMIFS('Beladung des Speichers'!$C$17:$C$300,'Beladung des Speichers'!$A$17:$A$300,A303)-SUMIFS('Entladung des Speichers'!$C$17:$C$300,'Entladung des Speichers'!$A$17:$A$300,A303)+SUMIFS(Füllstände!$B$17:$B$299,Füllstände!$A$17:$A$299,A303)-SUMIFS(Füllstände!$C$17:$C$299,Füllstände!$A$17:$A$299,A303))</f>
        <v/>
      </c>
      <c r="D303" s="164" t="str">
        <f>IF(ISBLANK('Beladung des Speichers'!A303),"",C303*'Beladung des Speichers'!C303/SUMIFS('Beladung des Speichers'!$C$17:$C$300,'Beladung des Speichers'!$A$17:$A$300,A303))</f>
        <v/>
      </c>
      <c r="E303" s="165" t="str">
        <f>IF(ISBLANK('Beladung des Speichers'!A303),"",1/SUMIFS('Beladung des Speichers'!$C$17:$C$300,'Beladung des Speichers'!$A$17:$A$300,A303)*C303*SUMIF($A$17:$A$300,A303,'Beladung des Speichers'!$E$17:$E$300))</f>
        <v/>
      </c>
      <c r="F303" s="166" t="str">
        <f>IF(ISBLANK('Beladung des Speichers'!A303),"",IF(C303=0,"0,00",D303/C303*E303))</f>
        <v/>
      </c>
      <c r="G303" s="167" t="str">
        <f>IF(ISBLANK('Beladung des Speichers'!A303),"",SUMIFS('Beladung des Speichers'!$C$17:$C$300,'Beladung des Speichers'!$A$17:$A$300,A303))</f>
        <v/>
      </c>
      <c r="H303" s="124" t="str">
        <f>IF(ISBLANK('Beladung des Speichers'!A303),"",'Beladung des Speichers'!C303)</f>
        <v/>
      </c>
      <c r="I303" s="168" t="str">
        <f>IF(ISBLANK('Beladung des Speichers'!A303),"",SUMIFS('Beladung des Speichers'!$E$17:$E$1001,'Beladung des Speichers'!$A$17:$A$1001,'Ergebnis (detailliert)'!A303))</f>
        <v/>
      </c>
      <c r="J303" s="125" t="str">
        <f>IF(ISBLANK('Beladung des Speichers'!A303),"",'Beladung des Speichers'!E303)</f>
        <v/>
      </c>
      <c r="K303" s="168" t="str">
        <f>IF(ISBLANK('Beladung des Speichers'!A303),"",SUMIFS('Entladung des Speichers'!$C$17:$C$1001,'Entladung des Speichers'!$A$17:$A$1001,'Ergebnis (detailliert)'!A303))</f>
        <v/>
      </c>
      <c r="L303" s="169" t="str">
        <f t="shared" si="18"/>
        <v/>
      </c>
      <c r="M303" s="169" t="str">
        <f>IF(ISBLANK('Entladung des Speichers'!A303),"",'Entladung des Speichers'!C303)</f>
        <v/>
      </c>
      <c r="N303" s="168" t="str">
        <f>IF(ISBLANK('Beladung des Speichers'!A303),"",SUMIFS('Entladung des Speichers'!$E$17:$E$1001,'Entladung des Speichers'!$A$17:$A$1001,'Ergebnis (detailliert)'!$A$17:$A$300))</f>
        <v/>
      </c>
      <c r="O303" s="125" t="str">
        <f t="shared" si="19"/>
        <v/>
      </c>
      <c r="P303" s="20" t="str">
        <f>IFERROR(IF(A303="","",N303*'Ergebnis (detailliert)'!J303/'Ergebnis (detailliert)'!I303),0)</f>
        <v/>
      </c>
      <c r="Q303" s="106" t="str">
        <f t="shared" si="20"/>
        <v/>
      </c>
      <c r="R303" s="107" t="str">
        <f t="shared" si="21"/>
        <v/>
      </c>
      <c r="S303" s="108" t="str">
        <f>IF(A303="","",IF(LOOKUP(A303,Stammdaten!$A$17:$A$1001,Stammdaten!$G$17:$G$1001)="Nein",0,IF(ISBLANK('Beladung des Speichers'!A303),"",ROUND(MIN(J303,Q303)*-1,2))))</f>
        <v/>
      </c>
    </row>
    <row r="304" spans="1:19" x14ac:dyDescent="0.2">
      <c r="A304" s="109" t="str">
        <f>IF('Beladung des Speichers'!A304="","",'Beladung des Speichers'!A304)</f>
        <v/>
      </c>
      <c r="B304" s="109" t="str">
        <f>IF('Beladung des Speichers'!B304="","",'Beladung des Speichers'!B304)</f>
        <v/>
      </c>
      <c r="C304" s="163" t="str">
        <f>IF(ISBLANK('Beladung des Speichers'!A304),"",SUMIFS('Beladung des Speichers'!$C$17:$C$300,'Beladung des Speichers'!$A$17:$A$300,A304)-SUMIFS('Entladung des Speichers'!$C$17:$C$300,'Entladung des Speichers'!$A$17:$A$300,A304)+SUMIFS(Füllstände!$B$17:$B$299,Füllstände!$A$17:$A$299,A304)-SUMIFS(Füllstände!$C$17:$C$299,Füllstände!$A$17:$A$299,A304))</f>
        <v/>
      </c>
      <c r="D304" s="164" t="str">
        <f>IF(ISBLANK('Beladung des Speichers'!A304),"",C304*'Beladung des Speichers'!C304/SUMIFS('Beladung des Speichers'!$C$17:$C$300,'Beladung des Speichers'!$A$17:$A$300,A304))</f>
        <v/>
      </c>
      <c r="E304" s="165" t="str">
        <f>IF(ISBLANK('Beladung des Speichers'!A304),"",1/SUMIFS('Beladung des Speichers'!$C$17:$C$300,'Beladung des Speichers'!$A$17:$A$300,A304)*C304*SUMIF($A$17:$A$300,A304,'Beladung des Speichers'!$E$17:$E$300))</f>
        <v/>
      </c>
      <c r="F304" s="166" t="str">
        <f>IF(ISBLANK('Beladung des Speichers'!A304),"",IF(C304=0,"0,00",D304/C304*E304))</f>
        <v/>
      </c>
      <c r="G304" s="167" t="str">
        <f>IF(ISBLANK('Beladung des Speichers'!A304),"",SUMIFS('Beladung des Speichers'!$C$17:$C$300,'Beladung des Speichers'!$A$17:$A$300,A304))</f>
        <v/>
      </c>
      <c r="H304" s="124" t="str">
        <f>IF(ISBLANK('Beladung des Speichers'!A304),"",'Beladung des Speichers'!C304)</f>
        <v/>
      </c>
      <c r="I304" s="168" t="str">
        <f>IF(ISBLANK('Beladung des Speichers'!A304),"",SUMIFS('Beladung des Speichers'!$E$17:$E$1001,'Beladung des Speichers'!$A$17:$A$1001,'Ergebnis (detailliert)'!A304))</f>
        <v/>
      </c>
      <c r="J304" s="125" t="str">
        <f>IF(ISBLANK('Beladung des Speichers'!A304),"",'Beladung des Speichers'!E304)</f>
        <v/>
      </c>
      <c r="K304" s="168" t="str">
        <f>IF(ISBLANK('Beladung des Speichers'!A304),"",SUMIFS('Entladung des Speichers'!$C$17:$C$1001,'Entladung des Speichers'!$A$17:$A$1001,'Ergebnis (detailliert)'!A304))</f>
        <v/>
      </c>
      <c r="L304" s="169" t="str">
        <f t="shared" si="18"/>
        <v/>
      </c>
      <c r="M304" s="169" t="str">
        <f>IF(ISBLANK('Entladung des Speichers'!A304),"",'Entladung des Speichers'!C304)</f>
        <v/>
      </c>
      <c r="N304" s="168" t="str">
        <f>IF(ISBLANK('Beladung des Speichers'!A304),"",SUMIFS('Entladung des Speichers'!$E$17:$E$1001,'Entladung des Speichers'!$A$17:$A$1001,'Ergebnis (detailliert)'!$A$17:$A$300))</f>
        <v/>
      </c>
      <c r="O304" s="125" t="str">
        <f t="shared" si="19"/>
        <v/>
      </c>
      <c r="P304" s="20" t="str">
        <f>IFERROR(IF(A304="","",N304*'Ergebnis (detailliert)'!J304/'Ergebnis (detailliert)'!I304),0)</f>
        <v/>
      </c>
      <c r="Q304" s="106" t="str">
        <f t="shared" si="20"/>
        <v/>
      </c>
      <c r="R304" s="107" t="str">
        <f t="shared" si="21"/>
        <v/>
      </c>
      <c r="S304" s="108" t="str">
        <f>IF(A304="","",IF(LOOKUP(A304,Stammdaten!$A$17:$A$1001,Stammdaten!$G$17:$G$1001)="Nein",0,IF(ISBLANK('Beladung des Speichers'!A304),"",ROUND(MIN(J304,Q304)*-1,2))))</f>
        <v/>
      </c>
    </row>
    <row r="305" spans="1:19" x14ac:dyDescent="0.2">
      <c r="A305" s="109" t="str">
        <f>IF('Beladung des Speichers'!A305="","",'Beladung des Speichers'!A305)</f>
        <v/>
      </c>
      <c r="B305" s="109" t="str">
        <f>IF('Beladung des Speichers'!B305="","",'Beladung des Speichers'!B305)</f>
        <v/>
      </c>
      <c r="C305" s="163" t="str">
        <f>IF(ISBLANK('Beladung des Speichers'!A305),"",SUMIFS('Beladung des Speichers'!$C$17:$C$300,'Beladung des Speichers'!$A$17:$A$300,A305)-SUMIFS('Entladung des Speichers'!$C$17:$C$300,'Entladung des Speichers'!$A$17:$A$300,A305)+SUMIFS(Füllstände!$B$17:$B$299,Füllstände!$A$17:$A$299,A305)-SUMIFS(Füllstände!$C$17:$C$299,Füllstände!$A$17:$A$299,A305))</f>
        <v/>
      </c>
      <c r="D305" s="164" t="str">
        <f>IF(ISBLANK('Beladung des Speichers'!A305),"",C305*'Beladung des Speichers'!C305/SUMIFS('Beladung des Speichers'!$C$17:$C$300,'Beladung des Speichers'!$A$17:$A$300,A305))</f>
        <v/>
      </c>
      <c r="E305" s="165" t="str">
        <f>IF(ISBLANK('Beladung des Speichers'!A305),"",1/SUMIFS('Beladung des Speichers'!$C$17:$C$300,'Beladung des Speichers'!$A$17:$A$300,A305)*C305*SUMIF($A$17:$A$300,A305,'Beladung des Speichers'!$E$17:$E$300))</f>
        <v/>
      </c>
      <c r="F305" s="166" t="str">
        <f>IF(ISBLANK('Beladung des Speichers'!A305),"",IF(C305=0,"0,00",D305/C305*E305))</f>
        <v/>
      </c>
      <c r="G305" s="167" t="str">
        <f>IF(ISBLANK('Beladung des Speichers'!A305),"",SUMIFS('Beladung des Speichers'!$C$17:$C$300,'Beladung des Speichers'!$A$17:$A$300,A305))</f>
        <v/>
      </c>
      <c r="H305" s="124" t="str">
        <f>IF(ISBLANK('Beladung des Speichers'!A305),"",'Beladung des Speichers'!C305)</f>
        <v/>
      </c>
      <c r="I305" s="168" t="str">
        <f>IF(ISBLANK('Beladung des Speichers'!A305),"",SUMIFS('Beladung des Speichers'!$E$17:$E$1001,'Beladung des Speichers'!$A$17:$A$1001,'Ergebnis (detailliert)'!A305))</f>
        <v/>
      </c>
      <c r="J305" s="125" t="str">
        <f>IF(ISBLANK('Beladung des Speichers'!A305),"",'Beladung des Speichers'!E305)</f>
        <v/>
      </c>
      <c r="K305" s="168" t="str">
        <f>IF(ISBLANK('Beladung des Speichers'!A305),"",SUMIFS('Entladung des Speichers'!$C$17:$C$1001,'Entladung des Speichers'!$A$17:$A$1001,'Ergebnis (detailliert)'!A305))</f>
        <v/>
      </c>
      <c r="L305" s="169" t="str">
        <f t="shared" si="18"/>
        <v/>
      </c>
      <c r="M305" s="169" t="str">
        <f>IF(ISBLANK('Entladung des Speichers'!A305),"",'Entladung des Speichers'!C305)</f>
        <v/>
      </c>
      <c r="N305" s="168" t="str">
        <f>IF(ISBLANK('Beladung des Speichers'!A305),"",SUMIFS('Entladung des Speichers'!$E$17:$E$1001,'Entladung des Speichers'!$A$17:$A$1001,'Ergebnis (detailliert)'!$A$17:$A$300))</f>
        <v/>
      </c>
      <c r="O305" s="125" t="str">
        <f t="shared" si="19"/>
        <v/>
      </c>
      <c r="P305" s="20" t="str">
        <f>IFERROR(IF(A305="","",N305*'Ergebnis (detailliert)'!J305/'Ergebnis (detailliert)'!I305),0)</f>
        <v/>
      </c>
      <c r="Q305" s="106" t="str">
        <f t="shared" si="20"/>
        <v/>
      </c>
      <c r="R305" s="107" t="str">
        <f t="shared" si="21"/>
        <v/>
      </c>
      <c r="S305" s="108" t="str">
        <f>IF(A305="","",IF(LOOKUP(A305,Stammdaten!$A$17:$A$1001,Stammdaten!$G$17:$G$1001)="Nein",0,IF(ISBLANK('Beladung des Speichers'!A305),"",ROUND(MIN(J305,Q305)*-1,2))))</f>
        <v/>
      </c>
    </row>
    <row r="306" spans="1:19" x14ac:dyDescent="0.2">
      <c r="A306" s="109" t="str">
        <f>IF('Beladung des Speichers'!A306="","",'Beladung des Speichers'!A306)</f>
        <v/>
      </c>
      <c r="B306" s="109" t="str">
        <f>IF('Beladung des Speichers'!B306="","",'Beladung des Speichers'!B306)</f>
        <v/>
      </c>
      <c r="C306" s="163" t="str">
        <f>IF(ISBLANK('Beladung des Speichers'!A306),"",SUMIFS('Beladung des Speichers'!$C$17:$C$300,'Beladung des Speichers'!$A$17:$A$300,A306)-SUMIFS('Entladung des Speichers'!$C$17:$C$300,'Entladung des Speichers'!$A$17:$A$300,A306)+SUMIFS(Füllstände!$B$17:$B$299,Füllstände!$A$17:$A$299,A306)-SUMIFS(Füllstände!$C$17:$C$299,Füllstände!$A$17:$A$299,A306))</f>
        <v/>
      </c>
      <c r="D306" s="164" t="str">
        <f>IF(ISBLANK('Beladung des Speichers'!A306),"",C306*'Beladung des Speichers'!C306/SUMIFS('Beladung des Speichers'!$C$17:$C$300,'Beladung des Speichers'!$A$17:$A$300,A306))</f>
        <v/>
      </c>
      <c r="E306" s="165" t="str">
        <f>IF(ISBLANK('Beladung des Speichers'!A306),"",1/SUMIFS('Beladung des Speichers'!$C$17:$C$300,'Beladung des Speichers'!$A$17:$A$300,A306)*C306*SUMIF($A$17:$A$300,A306,'Beladung des Speichers'!$E$17:$E$300))</f>
        <v/>
      </c>
      <c r="F306" s="166" t="str">
        <f>IF(ISBLANK('Beladung des Speichers'!A306),"",IF(C306=0,"0,00",D306/C306*E306))</f>
        <v/>
      </c>
      <c r="G306" s="167" t="str">
        <f>IF(ISBLANK('Beladung des Speichers'!A306),"",SUMIFS('Beladung des Speichers'!$C$17:$C$300,'Beladung des Speichers'!$A$17:$A$300,A306))</f>
        <v/>
      </c>
      <c r="H306" s="124" t="str">
        <f>IF(ISBLANK('Beladung des Speichers'!A306),"",'Beladung des Speichers'!C306)</f>
        <v/>
      </c>
      <c r="I306" s="168" t="str">
        <f>IF(ISBLANK('Beladung des Speichers'!A306),"",SUMIFS('Beladung des Speichers'!$E$17:$E$1001,'Beladung des Speichers'!$A$17:$A$1001,'Ergebnis (detailliert)'!A306))</f>
        <v/>
      </c>
      <c r="J306" s="125" t="str">
        <f>IF(ISBLANK('Beladung des Speichers'!A306),"",'Beladung des Speichers'!E306)</f>
        <v/>
      </c>
      <c r="K306" s="168" t="str">
        <f>IF(ISBLANK('Beladung des Speichers'!A306),"",SUMIFS('Entladung des Speichers'!$C$17:$C$1001,'Entladung des Speichers'!$A$17:$A$1001,'Ergebnis (detailliert)'!A306))</f>
        <v/>
      </c>
      <c r="L306" s="169" t="str">
        <f t="shared" si="18"/>
        <v/>
      </c>
      <c r="M306" s="169" t="str">
        <f>IF(ISBLANK('Entladung des Speichers'!A306),"",'Entladung des Speichers'!C306)</f>
        <v/>
      </c>
      <c r="N306" s="168" t="str">
        <f>IF(ISBLANK('Beladung des Speichers'!A306),"",SUMIFS('Entladung des Speichers'!$E$17:$E$1001,'Entladung des Speichers'!$A$17:$A$1001,'Ergebnis (detailliert)'!$A$17:$A$300))</f>
        <v/>
      </c>
      <c r="O306" s="125" t="str">
        <f t="shared" si="19"/>
        <v/>
      </c>
      <c r="P306" s="20" t="str">
        <f>IFERROR(IF(A306="","",N306*'Ergebnis (detailliert)'!J306/'Ergebnis (detailliert)'!I306),0)</f>
        <v/>
      </c>
      <c r="Q306" s="106" t="str">
        <f t="shared" si="20"/>
        <v/>
      </c>
      <c r="R306" s="107" t="str">
        <f t="shared" si="21"/>
        <v/>
      </c>
      <c r="S306" s="108" t="str">
        <f>IF(A306="","",IF(LOOKUP(A306,Stammdaten!$A$17:$A$1001,Stammdaten!$G$17:$G$1001)="Nein",0,IF(ISBLANK('Beladung des Speichers'!A306),"",ROUND(MIN(J306,Q306)*-1,2))))</f>
        <v/>
      </c>
    </row>
    <row r="307" spans="1:19" x14ac:dyDescent="0.2">
      <c r="A307" s="109" t="str">
        <f>IF('Beladung des Speichers'!A307="","",'Beladung des Speichers'!A307)</f>
        <v/>
      </c>
      <c r="B307" s="109" t="str">
        <f>IF('Beladung des Speichers'!B307="","",'Beladung des Speichers'!B307)</f>
        <v/>
      </c>
      <c r="C307" s="163" t="str">
        <f>IF(ISBLANK('Beladung des Speichers'!A307),"",SUMIFS('Beladung des Speichers'!$C$17:$C$300,'Beladung des Speichers'!$A$17:$A$300,A307)-SUMIFS('Entladung des Speichers'!$C$17:$C$300,'Entladung des Speichers'!$A$17:$A$300,A307)+SUMIFS(Füllstände!$B$17:$B$299,Füllstände!$A$17:$A$299,A307)-SUMIFS(Füllstände!$C$17:$C$299,Füllstände!$A$17:$A$299,A307))</f>
        <v/>
      </c>
      <c r="D307" s="164" t="str">
        <f>IF(ISBLANK('Beladung des Speichers'!A307),"",C307*'Beladung des Speichers'!C307/SUMIFS('Beladung des Speichers'!$C$17:$C$300,'Beladung des Speichers'!$A$17:$A$300,A307))</f>
        <v/>
      </c>
      <c r="E307" s="165" t="str">
        <f>IF(ISBLANK('Beladung des Speichers'!A307),"",1/SUMIFS('Beladung des Speichers'!$C$17:$C$300,'Beladung des Speichers'!$A$17:$A$300,A307)*C307*SUMIF($A$17:$A$300,A307,'Beladung des Speichers'!$E$17:$E$300))</f>
        <v/>
      </c>
      <c r="F307" s="166" t="str">
        <f>IF(ISBLANK('Beladung des Speichers'!A307),"",IF(C307=0,"0,00",D307/C307*E307))</f>
        <v/>
      </c>
      <c r="G307" s="167" t="str">
        <f>IF(ISBLANK('Beladung des Speichers'!A307),"",SUMIFS('Beladung des Speichers'!$C$17:$C$300,'Beladung des Speichers'!$A$17:$A$300,A307))</f>
        <v/>
      </c>
      <c r="H307" s="124" t="str">
        <f>IF(ISBLANK('Beladung des Speichers'!A307),"",'Beladung des Speichers'!C307)</f>
        <v/>
      </c>
      <c r="I307" s="168" t="str">
        <f>IF(ISBLANK('Beladung des Speichers'!A307),"",SUMIFS('Beladung des Speichers'!$E$17:$E$1001,'Beladung des Speichers'!$A$17:$A$1001,'Ergebnis (detailliert)'!A307))</f>
        <v/>
      </c>
      <c r="J307" s="125" t="str">
        <f>IF(ISBLANK('Beladung des Speichers'!A307),"",'Beladung des Speichers'!E307)</f>
        <v/>
      </c>
      <c r="K307" s="168" t="str">
        <f>IF(ISBLANK('Beladung des Speichers'!A307),"",SUMIFS('Entladung des Speichers'!$C$17:$C$1001,'Entladung des Speichers'!$A$17:$A$1001,'Ergebnis (detailliert)'!A307))</f>
        <v/>
      </c>
      <c r="L307" s="169" t="str">
        <f t="shared" si="18"/>
        <v/>
      </c>
      <c r="M307" s="169" t="str">
        <f>IF(ISBLANK('Entladung des Speichers'!A307),"",'Entladung des Speichers'!C307)</f>
        <v/>
      </c>
      <c r="N307" s="168" t="str">
        <f>IF(ISBLANK('Beladung des Speichers'!A307),"",SUMIFS('Entladung des Speichers'!$E$17:$E$1001,'Entladung des Speichers'!$A$17:$A$1001,'Ergebnis (detailliert)'!$A$17:$A$300))</f>
        <v/>
      </c>
      <c r="O307" s="125" t="str">
        <f t="shared" si="19"/>
        <v/>
      </c>
      <c r="P307" s="20" t="str">
        <f>IFERROR(IF(A307="","",N307*'Ergebnis (detailliert)'!J307/'Ergebnis (detailliert)'!I307),0)</f>
        <v/>
      </c>
      <c r="Q307" s="106" t="str">
        <f t="shared" si="20"/>
        <v/>
      </c>
      <c r="R307" s="107" t="str">
        <f t="shared" si="21"/>
        <v/>
      </c>
      <c r="S307" s="108" t="str">
        <f>IF(A307="","",IF(LOOKUP(A307,Stammdaten!$A$17:$A$1001,Stammdaten!$G$17:$G$1001)="Nein",0,IF(ISBLANK('Beladung des Speichers'!A307),"",ROUND(MIN(J307,Q307)*-1,2))))</f>
        <v/>
      </c>
    </row>
    <row r="308" spans="1:19" x14ac:dyDescent="0.2">
      <c r="A308" s="109" t="str">
        <f>IF('Beladung des Speichers'!A308="","",'Beladung des Speichers'!A308)</f>
        <v/>
      </c>
      <c r="B308" s="109" t="str">
        <f>IF('Beladung des Speichers'!B308="","",'Beladung des Speichers'!B308)</f>
        <v/>
      </c>
      <c r="C308" s="163" t="str">
        <f>IF(ISBLANK('Beladung des Speichers'!A308),"",SUMIFS('Beladung des Speichers'!$C$17:$C$300,'Beladung des Speichers'!$A$17:$A$300,A308)-SUMIFS('Entladung des Speichers'!$C$17:$C$300,'Entladung des Speichers'!$A$17:$A$300,A308)+SUMIFS(Füllstände!$B$17:$B$299,Füllstände!$A$17:$A$299,A308)-SUMIFS(Füllstände!$C$17:$C$299,Füllstände!$A$17:$A$299,A308))</f>
        <v/>
      </c>
      <c r="D308" s="164" t="str">
        <f>IF(ISBLANK('Beladung des Speichers'!A308),"",C308*'Beladung des Speichers'!C308/SUMIFS('Beladung des Speichers'!$C$17:$C$300,'Beladung des Speichers'!$A$17:$A$300,A308))</f>
        <v/>
      </c>
      <c r="E308" s="165" t="str">
        <f>IF(ISBLANK('Beladung des Speichers'!A308),"",1/SUMIFS('Beladung des Speichers'!$C$17:$C$300,'Beladung des Speichers'!$A$17:$A$300,A308)*C308*SUMIF($A$17:$A$300,A308,'Beladung des Speichers'!$E$17:$E$300))</f>
        <v/>
      </c>
      <c r="F308" s="166" t="str">
        <f>IF(ISBLANK('Beladung des Speichers'!A308),"",IF(C308=0,"0,00",D308/C308*E308))</f>
        <v/>
      </c>
      <c r="G308" s="167" t="str">
        <f>IF(ISBLANK('Beladung des Speichers'!A308),"",SUMIFS('Beladung des Speichers'!$C$17:$C$300,'Beladung des Speichers'!$A$17:$A$300,A308))</f>
        <v/>
      </c>
      <c r="H308" s="124" t="str">
        <f>IF(ISBLANK('Beladung des Speichers'!A308),"",'Beladung des Speichers'!C308)</f>
        <v/>
      </c>
      <c r="I308" s="168" t="str">
        <f>IF(ISBLANK('Beladung des Speichers'!A308),"",SUMIFS('Beladung des Speichers'!$E$17:$E$1001,'Beladung des Speichers'!$A$17:$A$1001,'Ergebnis (detailliert)'!A308))</f>
        <v/>
      </c>
      <c r="J308" s="125" t="str">
        <f>IF(ISBLANK('Beladung des Speichers'!A308),"",'Beladung des Speichers'!E308)</f>
        <v/>
      </c>
      <c r="K308" s="168" t="str">
        <f>IF(ISBLANK('Beladung des Speichers'!A308),"",SUMIFS('Entladung des Speichers'!$C$17:$C$1001,'Entladung des Speichers'!$A$17:$A$1001,'Ergebnis (detailliert)'!A308))</f>
        <v/>
      </c>
      <c r="L308" s="169" t="str">
        <f t="shared" si="18"/>
        <v/>
      </c>
      <c r="M308" s="169" t="str">
        <f>IF(ISBLANK('Entladung des Speichers'!A308),"",'Entladung des Speichers'!C308)</f>
        <v/>
      </c>
      <c r="N308" s="168" t="str">
        <f>IF(ISBLANK('Beladung des Speichers'!A308),"",SUMIFS('Entladung des Speichers'!$E$17:$E$1001,'Entladung des Speichers'!$A$17:$A$1001,'Ergebnis (detailliert)'!$A$17:$A$300))</f>
        <v/>
      </c>
      <c r="O308" s="125" t="str">
        <f t="shared" si="19"/>
        <v/>
      </c>
      <c r="P308" s="20" t="str">
        <f>IFERROR(IF(A308="","",N308*'Ergebnis (detailliert)'!J308/'Ergebnis (detailliert)'!I308),0)</f>
        <v/>
      </c>
      <c r="Q308" s="106" t="str">
        <f t="shared" si="20"/>
        <v/>
      </c>
      <c r="R308" s="107" t="str">
        <f t="shared" si="21"/>
        <v/>
      </c>
      <c r="S308" s="108" t="str">
        <f>IF(A308="","",IF(LOOKUP(A308,Stammdaten!$A$17:$A$1001,Stammdaten!$G$17:$G$1001)="Nein",0,IF(ISBLANK('Beladung des Speichers'!A308),"",ROUND(MIN(J308,Q308)*-1,2))))</f>
        <v/>
      </c>
    </row>
    <row r="309" spans="1:19" x14ac:dyDescent="0.2">
      <c r="A309" s="109" t="str">
        <f>IF('Beladung des Speichers'!A309="","",'Beladung des Speichers'!A309)</f>
        <v/>
      </c>
      <c r="B309" s="109" t="str">
        <f>IF('Beladung des Speichers'!B309="","",'Beladung des Speichers'!B309)</f>
        <v/>
      </c>
      <c r="C309" s="163" t="str">
        <f>IF(ISBLANK('Beladung des Speichers'!A309),"",SUMIFS('Beladung des Speichers'!$C$17:$C$300,'Beladung des Speichers'!$A$17:$A$300,A309)-SUMIFS('Entladung des Speichers'!$C$17:$C$300,'Entladung des Speichers'!$A$17:$A$300,A309)+SUMIFS(Füllstände!$B$17:$B$299,Füllstände!$A$17:$A$299,A309)-SUMIFS(Füllstände!$C$17:$C$299,Füllstände!$A$17:$A$299,A309))</f>
        <v/>
      </c>
      <c r="D309" s="164" t="str">
        <f>IF(ISBLANK('Beladung des Speichers'!A309),"",C309*'Beladung des Speichers'!C309/SUMIFS('Beladung des Speichers'!$C$17:$C$300,'Beladung des Speichers'!$A$17:$A$300,A309))</f>
        <v/>
      </c>
      <c r="E309" s="165" t="str">
        <f>IF(ISBLANK('Beladung des Speichers'!A309),"",1/SUMIFS('Beladung des Speichers'!$C$17:$C$300,'Beladung des Speichers'!$A$17:$A$300,A309)*C309*SUMIF($A$17:$A$300,A309,'Beladung des Speichers'!$E$17:$E$300))</f>
        <v/>
      </c>
      <c r="F309" s="166" t="str">
        <f>IF(ISBLANK('Beladung des Speichers'!A309),"",IF(C309=0,"0,00",D309/C309*E309))</f>
        <v/>
      </c>
      <c r="G309" s="167" t="str">
        <f>IF(ISBLANK('Beladung des Speichers'!A309),"",SUMIFS('Beladung des Speichers'!$C$17:$C$300,'Beladung des Speichers'!$A$17:$A$300,A309))</f>
        <v/>
      </c>
      <c r="H309" s="124" t="str">
        <f>IF(ISBLANK('Beladung des Speichers'!A309),"",'Beladung des Speichers'!C309)</f>
        <v/>
      </c>
      <c r="I309" s="168" t="str">
        <f>IF(ISBLANK('Beladung des Speichers'!A309),"",SUMIFS('Beladung des Speichers'!$E$17:$E$1001,'Beladung des Speichers'!$A$17:$A$1001,'Ergebnis (detailliert)'!A309))</f>
        <v/>
      </c>
      <c r="J309" s="125" t="str">
        <f>IF(ISBLANK('Beladung des Speichers'!A309),"",'Beladung des Speichers'!E309)</f>
        <v/>
      </c>
      <c r="K309" s="168" t="str">
        <f>IF(ISBLANK('Beladung des Speichers'!A309),"",SUMIFS('Entladung des Speichers'!$C$17:$C$1001,'Entladung des Speichers'!$A$17:$A$1001,'Ergebnis (detailliert)'!A309))</f>
        <v/>
      </c>
      <c r="L309" s="169" t="str">
        <f t="shared" si="18"/>
        <v/>
      </c>
      <c r="M309" s="169" t="str">
        <f>IF(ISBLANK('Entladung des Speichers'!A309),"",'Entladung des Speichers'!C309)</f>
        <v/>
      </c>
      <c r="N309" s="168" t="str">
        <f>IF(ISBLANK('Beladung des Speichers'!A309),"",SUMIFS('Entladung des Speichers'!$E$17:$E$1001,'Entladung des Speichers'!$A$17:$A$1001,'Ergebnis (detailliert)'!$A$17:$A$300))</f>
        <v/>
      </c>
      <c r="O309" s="125" t="str">
        <f t="shared" si="19"/>
        <v/>
      </c>
      <c r="P309" s="20" t="str">
        <f>IFERROR(IF(A309="","",N309*'Ergebnis (detailliert)'!J309/'Ergebnis (detailliert)'!I309),0)</f>
        <v/>
      </c>
      <c r="Q309" s="106" t="str">
        <f t="shared" si="20"/>
        <v/>
      </c>
      <c r="R309" s="107" t="str">
        <f t="shared" si="21"/>
        <v/>
      </c>
      <c r="S309" s="108" t="str">
        <f>IF(A309="","",IF(LOOKUP(A309,Stammdaten!$A$17:$A$1001,Stammdaten!$G$17:$G$1001)="Nein",0,IF(ISBLANK('Beladung des Speichers'!A309),"",ROUND(MIN(J309,Q309)*-1,2))))</f>
        <v/>
      </c>
    </row>
    <row r="310" spans="1:19" x14ac:dyDescent="0.2">
      <c r="A310" s="109" t="str">
        <f>IF('Beladung des Speichers'!A310="","",'Beladung des Speichers'!A310)</f>
        <v/>
      </c>
      <c r="B310" s="109" t="str">
        <f>IF('Beladung des Speichers'!B310="","",'Beladung des Speichers'!B310)</f>
        <v/>
      </c>
      <c r="C310" s="163" t="str">
        <f>IF(ISBLANK('Beladung des Speichers'!A310),"",SUMIFS('Beladung des Speichers'!$C$17:$C$300,'Beladung des Speichers'!$A$17:$A$300,A310)-SUMIFS('Entladung des Speichers'!$C$17:$C$300,'Entladung des Speichers'!$A$17:$A$300,A310)+SUMIFS(Füllstände!$B$17:$B$299,Füllstände!$A$17:$A$299,A310)-SUMIFS(Füllstände!$C$17:$C$299,Füllstände!$A$17:$A$299,A310))</f>
        <v/>
      </c>
      <c r="D310" s="164" t="str">
        <f>IF(ISBLANK('Beladung des Speichers'!A310),"",C310*'Beladung des Speichers'!C310/SUMIFS('Beladung des Speichers'!$C$17:$C$300,'Beladung des Speichers'!$A$17:$A$300,A310))</f>
        <v/>
      </c>
      <c r="E310" s="165" t="str">
        <f>IF(ISBLANK('Beladung des Speichers'!A310),"",1/SUMIFS('Beladung des Speichers'!$C$17:$C$300,'Beladung des Speichers'!$A$17:$A$300,A310)*C310*SUMIF($A$17:$A$300,A310,'Beladung des Speichers'!$E$17:$E$300))</f>
        <v/>
      </c>
      <c r="F310" s="166" t="str">
        <f>IF(ISBLANK('Beladung des Speichers'!A310),"",IF(C310=0,"0,00",D310/C310*E310))</f>
        <v/>
      </c>
      <c r="G310" s="167" t="str">
        <f>IF(ISBLANK('Beladung des Speichers'!A310),"",SUMIFS('Beladung des Speichers'!$C$17:$C$300,'Beladung des Speichers'!$A$17:$A$300,A310))</f>
        <v/>
      </c>
      <c r="H310" s="124" t="str">
        <f>IF(ISBLANK('Beladung des Speichers'!A310),"",'Beladung des Speichers'!C310)</f>
        <v/>
      </c>
      <c r="I310" s="168" t="str">
        <f>IF(ISBLANK('Beladung des Speichers'!A310),"",SUMIFS('Beladung des Speichers'!$E$17:$E$1001,'Beladung des Speichers'!$A$17:$A$1001,'Ergebnis (detailliert)'!A310))</f>
        <v/>
      </c>
      <c r="J310" s="125" t="str">
        <f>IF(ISBLANK('Beladung des Speichers'!A310),"",'Beladung des Speichers'!E310)</f>
        <v/>
      </c>
      <c r="K310" s="168" t="str">
        <f>IF(ISBLANK('Beladung des Speichers'!A310),"",SUMIFS('Entladung des Speichers'!$C$17:$C$1001,'Entladung des Speichers'!$A$17:$A$1001,'Ergebnis (detailliert)'!A310))</f>
        <v/>
      </c>
      <c r="L310" s="169" t="str">
        <f t="shared" si="18"/>
        <v/>
      </c>
      <c r="M310" s="169" t="str">
        <f>IF(ISBLANK('Entladung des Speichers'!A310),"",'Entladung des Speichers'!C310)</f>
        <v/>
      </c>
      <c r="N310" s="168" t="str">
        <f>IF(ISBLANK('Beladung des Speichers'!A310),"",SUMIFS('Entladung des Speichers'!$E$17:$E$1001,'Entladung des Speichers'!$A$17:$A$1001,'Ergebnis (detailliert)'!$A$17:$A$300))</f>
        <v/>
      </c>
      <c r="O310" s="125" t="str">
        <f t="shared" si="19"/>
        <v/>
      </c>
      <c r="P310" s="20" t="str">
        <f>IFERROR(IF(A310="","",N310*'Ergebnis (detailliert)'!J310/'Ergebnis (detailliert)'!I310),0)</f>
        <v/>
      </c>
      <c r="Q310" s="106" t="str">
        <f t="shared" si="20"/>
        <v/>
      </c>
      <c r="R310" s="107" t="str">
        <f t="shared" si="21"/>
        <v/>
      </c>
      <c r="S310" s="108" t="str">
        <f>IF(A310="","",IF(LOOKUP(A310,Stammdaten!$A$17:$A$1001,Stammdaten!$G$17:$G$1001)="Nein",0,IF(ISBLANK('Beladung des Speichers'!A310),"",ROUND(MIN(J310,Q310)*-1,2))))</f>
        <v/>
      </c>
    </row>
    <row r="311" spans="1:19" x14ac:dyDescent="0.2">
      <c r="A311" s="109" t="str">
        <f>IF('Beladung des Speichers'!A311="","",'Beladung des Speichers'!A311)</f>
        <v/>
      </c>
      <c r="B311" s="109" t="str">
        <f>IF('Beladung des Speichers'!B311="","",'Beladung des Speichers'!B311)</f>
        <v/>
      </c>
      <c r="C311" s="163" t="str">
        <f>IF(ISBLANK('Beladung des Speichers'!A311),"",SUMIFS('Beladung des Speichers'!$C$17:$C$300,'Beladung des Speichers'!$A$17:$A$300,A311)-SUMIFS('Entladung des Speichers'!$C$17:$C$300,'Entladung des Speichers'!$A$17:$A$300,A311)+SUMIFS(Füllstände!$B$17:$B$299,Füllstände!$A$17:$A$299,A311)-SUMIFS(Füllstände!$C$17:$C$299,Füllstände!$A$17:$A$299,A311))</f>
        <v/>
      </c>
      <c r="D311" s="164" t="str">
        <f>IF(ISBLANK('Beladung des Speichers'!A311),"",C311*'Beladung des Speichers'!C311/SUMIFS('Beladung des Speichers'!$C$17:$C$300,'Beladung des Speichers'!$A$17:$A$300,A311))</f>
        <v/>
      </c>
      <c r="E311" s="165" t="str">
        <f>IF(ISBLANK('Beladung des Speichers'!A311),"",1/SUMIFS('Beladung des Speichers'!$C$17:$C$300,'Beladung des Speichers'!$A$17:$A$300,A311)*C311*SUMIF($A$17:$A$300,A311,'Beladung des Speichers'!$E$17:$E$300))</f>
        <v/>
      </c>
      <c r="F311" s="166" t="str">
        <f>IF(ISBLANK('Beladung des Speichers'!A311),"",IF(C311=0,"0,00",D311/C311*E311))</f>
        <v/>
      </c>
      <c r="G311" s="167" t="str">
        <f>IF(ISBLANK('Beladung des Speichers'!A311),"",SUMIFS('Beladung des Speichers'!$C$17:$C$300,'Beladung des Speichers'!$A$17:$A$300,A311))</f>
        <v/>
      </c>
      <c r="H311" s="124" t="str">
        <f>IF(ISBLANK('Beladung des Speichers'!A311),"",'Beladung des Speichers'!C311)</f>
        <v/>
      </c>
      <c r="I311" s="168" t="str">
        <f>IF(ISBLANK('Beladung des Speichers'!A311),"",SUMIFS('Beladung des Speichers'!$E$17:$E$1001,'Beladung des Speichers'!$A$17:$A$1001,'Ergebnis (detailliert)'!A311))</f>
        <v/>
      </c>
      <c r="J311" s="125" t="str">
        <f>IF(ISBLANK('Beladung des Speichers'!A311),"",'Beladung des Speichers'!E311)</f>
        <v/>
      </c>
      <c r="K311" s="168" t="str">
        <f>IF(ISBLANK('Beladung des Speichers'!A311),"",SUMIFS('Entladung des Speichers'!$C$17:$C$1001,'Entladung des Speichers'!$A$17:$A$1001,'Ergebnis (detailliert)'!A311))</f>
        <v/>
      </c>
      <c r="L311" s="169" t="str">
        <f t="shared" si="18"/>
        <v/>
      </c>
      <c r="M311" s="169" t="str">
        <f>IF(ISBLANK('Entladung des Speichers'!A311),"",'Entladung des Speichers'!C311)</f>
        <v/>
      </c>
      <c r="N311" s="168" t="str">
        <f>IF(ISBLANK('Beladung des Speichers'!A311),"",SUMIFS('Entladung des Speichers'!$E$17:$E$1001,'Entladung des Speichers'!$A$17:$A$1001,'Ergebnis (detailliert)'!$A$17:$A$300))</f>
        <v/>
      </c>
      <c r="O311" s="125" t="str">
        <f t="shared" si="19"/>
        <v/>
      </c>
      <c r="P311" s="20" t="str">
        <f>IFERROR(IF(A311="","",N311*'Ergebnis (detailliert)'!J311/'Ergebnis (detailliert)'!I311),0)</f>
        <v/>
      </c>
      <c r="Q311" s="106" t="str">
        <f t="shared" si="20"/>
        <v/>
      </c>
      <c r="R311" s="107" t="str">
        <f t="shared" si="21"/>
        <v/>
      </c>
      <c r="S311" s="108" t="str">
        <f>IF(A311="","",IF(LOOKUP(A311,Stammdaten!$A$17:$A$1001,Stammdaten!$G$17:$G$1001)="Nein",0,IF(ISBLANK('Beladung des Speichers'!A311),"",ROUND(MIN(J311,Q311)*-1,2))))</f>
        <v/>
      </c>
    </row>
    <row r="312" spans="1:19" x14ac:dyDescent="0.2">
      <c r="A312" s="109" t="str">
        <f>IF('Beladung des Speichers'!A312="","",'Beladung des Speichers'!A312)</f>
        <v/>
      </c>
      <c r="B312" s="109" t="str">
        <f>IF('Beladung des Speichers'!B312="","",'Beladung des Speichers'!B312)</f>
        <v/>
      </c>
      <c r="C312" s="163" t="str">
        <f>IF(ISBLANK('Beladung des Speichers'!A312),"",SUMIFS('Beladung des Speichers'!$C$17:$C$300,'Beladung des Speichers'!$A$17:$A$300,A312)-SUMIFS('Entladung des Speichers'!$C$17:$C$300,'Entladung des Speichers'!$A$17:$A$300,A312)+SUMIFS(Füllstände!$B$17:$B$299,Füllstände!$A$17:$A$299,A312)-SUMIFS(Füllstände!$C$17:$C$299,Füllstände!$A$17:$A$299,A312))</f>
        <v/>
      </c>
      <c r="D312" s="164" t="str">
        <f>IF(ISBLANK('Beladung des Speichers'!A312),"",C312*'Beladung des Speichers'!C312/SUMIFS('Beladung des Speichers'!$C$17:$C$300,'Beladung des Speichers'!$A$17:$A$300,A312))</f>
        <v/>
      </c>
      <c r="E312" s="165" t="str">
        <f>IF(ISBLANK('Beladung des Speichers'!A312),"",1/SUMIFS('Beladung des Speichers'!$C$17:$C$300,'Beladung des Speichers'!$A$17:$A$300,A312)*C312*SUMIF($A$17:$A$300,A312,'Beladung des Speichers'!$E$17:$E$300))</f>
        <v/>
      </c>
      <c r="F312" s="166" t="str">
        <f>IF(ISBLANK('Beladung des Speichers'!A312),"",IF(C312=0,"0,00",D312/C312*E312))</f>
        <v/>
      </c>
      <c r="G312" s="167" t="str">
        <f>IF(ISBLANK('Beladung des Speichers'!A312),"",SUMIFS('Beladung des Speichers'!$C$17:$C$300,'Beladung des Speichers'!$A$17:$A$300,A312))</f>
        <v/>
      </c>
      <c r="H312" s="124" t="str">
        <f>IF(ISBLANK('Beladung des Speichers'!A312),"",'Beladung des Speichers'!C312)</f>
        <v/>
      </c>
      <c r="I312" s="168" t="str">
        <f>IF(ISBLANK('Beladung des Speichers'!A312),"",SUMIFS('Beladung des Speichers'!$E$17:$E$1001,'Beladung des Speichers'!$A$17:$A$1001,'Ergebnis (detailliert)'!A312))</f>
        <v/>
      </c>
      <c r="J312" s="125" t="str">
        <f>IF(ISBLANK('Beladung des Speichers'!A312),"",'Beladung des Speichers'!E312)</f>
        <v/>
      </c>
      <c r="K312" s="168" t="str">
        <f>IF(ISBLANK('Beladung des Speichers'!A312),"",SUMIFS('Entladung des Speichers'!$C$17:$C$1001,'Entladung des Speichers'!$A$17:$A$1001,'Ergebnis (detailliert)'!A312))</f>
        <v/>
      </c>
      <c r="L312" s="169" t="str">
        <f t="shared" si="18"/>
        <v/>
      </c>
      <c r="M312" s="169" t="str">
        <f>IF(ISBLANK('Entladung des Speichers'!A312),"",'Entladung des Speichers'!C312)</f>
        <v/>
      </c>
      <c r="N312" s="168" t="str">
        <f>IF(ISBLANK('Beladung des Speichers'!A312),"",SUMIFS('Entladung des Speichers'!$E$17:$E$1001,'Entladung des Speichers'!$A$17:$A$1001,'Ergebnis (detailliert)'!$A$17:$A$300))</f>
        <v/>
      </c>
      <c r="O312" s="125" t="str">
        <f t="shared" si="19"/>
        <v/>
      </c>
      <c r="P312" s="20" t="str">
        <f>IFERROR(IF(A312="","",N312*'Ergebnis (detailliert)'!J312/'Ergebnis (detailliert)'!I312),0)</f>
        <v/>
      </c>
      <c r="Q312" s="106" t="str">
        <f t="shared" si="20"/>
        <v/>
      </c>
      <c r="R312" s="107" t="str">
        <f t="shared" si="21"/>
        <v/>
      </c>
      <c r="S312" s="108" t="str">
        <f>IF(A312="","",IF(LOOKUP(A312,Stammdaten!$A$17:$A$1001,Stammdaten!$G$17:$G$1001)="Nein",0,IF(ISBLANK('Beladung des Speichers'!A312),"",ROUND(MIN(J312,Q312)*-1,2))))</f>
        <v/>
      </c>
    </row>
    <row r="313" spans="1:19" x14ac:dyDescent="0.2">
      <c r="A313" s="109" t="str">
        <f>IF('Beladung des Speichers'!A313="","",'Beladung des Speichers'!A313)</f>
        <v/>
      </c>
      <c r="B313" s="109" t="str">
        <f>IF('Beladung des Speichers'!B313="","",'Beladung des Speichers'!B313)</f>
        <v/>
      </c>
      <c r="C313" s="163" t="str">
        <f>IF(ISBLANK('Beladung des Speichers'!A313),"",SUMIFS('Beladung des Speichers'!$C$17:$C$300,'Beladung des Speichers'!$A$17:$A$300,A313)-SUMIFS('Entladung des Speichers'!$C$17:$C$300,'Entladung des Speichers'!$A$17:$A$300,A313)+SUMIFS(Füllstände!$B$17:$B$299,Füllstände!$A$17:$A$299,A313)-SUMIFS(Füllstände!$C$17:$C$299,Füllstände!$A$17:$A$299,A313))</f>
        <v/>
      </c>
      <c r="D313" s="164" t="str">
        <f>IF(ISBLANK('Beladung des Speichers'!A313),"",C313*'Beladung des Speichers'!C313/SUMIFS('Beladung des Speichers'!$C$17:$C$300,'Beladung des Speichers'!$A$17:$A$300,A313))</f>
        <v/>
      </c>
      <c r="E313" s="165" t="str">
        <f>IF(ISBLANK('Beladung des Speichers'!A313),"",1/SUMIFS('Beladung des Speichers'!$C$17:$C$300,'Beladung des Speichers'!$A$17:$A$300,A313)*C313*SUMIF($A$17:$A$300,A313,'Beladung des Speichers'!$E$17:$E$300))</f>
        <v/>
      </c>
      <c r="F313" s="166" t="str">
        <f>IF(ISBLANK('Beladung des Speichers'!A313),"",IF(C313=0,"0,00",D313/C313*E313))</f>
        <v/>
      </c>
      <c r="G313" s="167" t="str">
        <f>IF(ISBLANK('Beladung des Speichers'!A313),"",SUMIFS('Beladung des Speichers'!$C$17:$C$300,'Beladung des Speichers'!$A$17:$A$300,A313))</f>
        <v/>
      </c>
      <c r="H313" s="124" t="str">
        <f>IF(ISBLANK('Beladung des Speichers'!A313),"",'Beladung des Speichers'!C313)</f>
        <v/>
      </c>
      <c r="I313" s="168" t="str">
        <f>IF(ISBLANK('Beladung des Speichers'!A313),"",SUMIFS('Beladung des Speichers'!$E$17:$E$1001,'Beladung des Speichers'!$A$17:$A$1001,'Ergebnis (detailliert)'!A313))</f>
        <v/>
      </c>
      <c r="J313" s="125" t="str">
        <f>IF(ISBLANK('Beladung des Speichers'!A313),"",'Beladung des Speichers'!E313)</f>
        <v/>
      </c>
      <c r="K313" s="168" t="str">
        <f>IF(ISBLANK('Beladung des Speichers'!A313),"",SUMIFS('Entladung des Speichers'!$C$17:$C$1001,'Entladung des Speichers'!$A$17:$A$1001,'Ergebnis (detailliert)'!A313))</f>
        <v/>
      </c>
      <c r="L313" s="169" t="str">
        <f t="shared" si="18"/>
        <v/>
      </c>
      <c r="M313" s="169" t="str">
        <f>IF(ISBLANK('Entladung des Speichers'!A313),"",'Entladung des Speichers'!C313)</f>
        <v/>
      </c>
      <c r="N313" s="168" t="str">
        <f>IF(ISBLANK('Beladung des Speichers'!A313),"",SUMIFS('Entladung des Speichers'!$E$17:$E$1001,'Entladung des Speichers'!$A$17:$A$1001,'Ergebnis (detailliert)'!$A$17:$A$300))</f>
        <v/>
      </c>
      <c r="O313" s="125" t="str">
        <f t="shared" si="19"/>
        <v/>
      </c>
      <c r="P313" s="20" t="str">
        <f>IFERROR(IF(A313="","",N313*'Ergebnis (detailliert)'!J313/'Ergebnis (detailliert)'!I313),0)</f>
        <v/>
      </c>
      <c r="Q313" s="106" t="str">
        <f t="shared" si="20"/>
        <v/>
      </c>
      <c r="R313" s="107" t="str">
        <f t="shared" si="21"/>
        <v/>
      </c>
      <c r="S313" s="108" t="str">
        <f>IF(A313="","",IF(LOOKUP(A313,Stammdaten!$A$17:$A$1001,Stammdaten!$G$17:$G$1001)="Nein",0,IF(ISBLANK('Beladung des Speichers'!A313),"",ROUND(MIN(J313,Q313)*-1,2))))</f>
        <v/>
      </c>
    </row>
    <row r="314" spans="1:19" x14ac:dyDescent="0.2">
      <c r="A314" s="109" t="str">
        <f>IF('Beladung des Speichers'!A314="","",'Beladung des Speichers'!A314)</f>
        <v/>
      </c>
      <c r="B314" s="109" t="str">
        <f>IF('Beladung des Speichers'!B314="","",'Beladung des Speichers'!B314)</f>
        <v/>
      </c>
      <c r="C314" s="163" t="str">
        <f>IF(ISBLANK('Beladung des Speichers'!A314),"",SUMIFS('Beladung des Speichers'!$C$17:$C$300,'Beladung des Speichers'!$A$17:$A$300,A314)-SUMIFS('Entladung des Speichers'!$C$17:$C$300,'Entladung des Speichers'!$A$17:$A$300,A314)+SUMIFS(Füllstände!$B$17:$B$299,Füllstände!$A$17:$A$299,A314)-SUMIFS(Füllstände!$C$17:$C$299,Füllstände!$A$17:$A$299,A314))</f>
        <v/>
      </c>
      <c r="D314" s="164" t="str">
        <f>IF(ISBLANK('Beladung des Speichers'!A314),"",C314*'Beladung des Speichers'!C314/SUMIFS('Beladung des Speichers'!$C$17:$C$300,'Beladung des Speichers'!$A$17:$A$300,A314))</f>
        <v/>
      </c>
      <c r="E314" s="165" t="str">
        <f>IF(ISBLANK('Beladung des Speichers'!A314),"",1/SUMIFS('Beladung des Speichers'!$C$17:$C$300,'Beladung des Speichers'!$A$17:$A$300,A314)*C314*SUMIF($A$17:$A$300,A314,'Beladung des Speichers'!$E$17:$E$300))</f>
        <v/>
      </c>
      <c r="F314" s="166" t="str">
        <f>IF(ISBLANK('Beladung des Speichers'!A314),"",IF(C314=0,"0,00",D314/C314*E314))</f>
        <v/>
      </c>
      <c r="G314" s="167" t="str">
        <f>IF(ISBLANK('Beladung des Speichers'!A314),"",SUMIFS('Beladung des Speichers'!$C$17:$C$300,'Beladung des Speichers'!$A$17:$A$300,A314))</f>
        <v/>
      </c>
      <c r="H314" s="124" t="str">
        <f>IF(ISBLANK('Beladung des Speichers'!A314),"",'Beladung des Speichers'!C314)</f>
        <v/>
      </c>
      <c r="I314" s="168" t="str">
        <f>IF(ISBLANK('Beladung des Speichers'!A314),"",SUMIFS('Beladung des Speichers'!$E$17:$E$1001,'Beladung des Speichers'!$A$17:$A$1001,'Ergebnis (detailliert)'!A314))</f>
        <v/>
      </c>
      <c r="J314" s="125" t="str">
        <f>IF(ISBLANK('Beladung des Speichers'!A314),"",'Beladung des Speichers'!E314)</f>
        <v/>
      </c>
      <c r="K314" s="168" t="str">
        <f>IF(ISBLANK('Beladung des Speichers'!A314),"",SUMIFS('Entladung des Speichers'!$C$17:$C$1001,'Entladung des Speichers'!$A$17:$A$1001,'Ergebnis (detailliert)'!A314))</f>
        <v/>
      </c>
      <c r="L314" s="169" t="str">
        <f t="shared" si="18"/>
        <v/>
      </c>
      <c r="M314" s="169" t="str">
        <f>IF(ISBLANK('Entladung des Speichers'!A314),"",'Entladung des Speichers'!C314)</f>
        <v/>
      </c>
      <c r="N314" s="168" t="str">
        <f>IF(ISBLANK('Beladung des Speichers'!A314),"",SUMIFS('Entladung des Speichers'!$E$17:$E$1001,'Entladung des Speichers'!$A$17:$A$1001,'Ergebnis (detailliert)'!$A$17:$A$300))</f>
        <v/>
      </c>
      <c r="O314" s="125" t="str">
        <f t="shared" si="19"/>
        <v/>
      </c>
      <c r="P314" s="20" t="str">
        <f>IFERROR(IF(A314="","",N314*'Ergebnis (detailliert)'!J314/'Ergebnis (detailliert)'!I314),0)</f>
        <v/>
      </c>
      <c r="Q314" s="106" t="str">
        <f t="shared" si="20"/>
        <v/>
      </c>
      <c r="R314" s="107" t="str">
        <f t="shared" si="21"/>
        <v/>
      </c>
      <c r="S314" s="108" t="str">
        <f>IF(A314="","",IF(LOOKUP(A314,Stammdaten!$A$17:$A$1001,Stammdaten!$G$17:$G$1001)="Nein",0,IF(ISBLANK('Beladung des Speichers'!A314),"",ROUND(MIN(J314,Q314)*-1,2))))</f>
        <v/>
      </c>
    </row>
    <row r="315" spans="1:19" x14ac:dyDescent="0.2">
      <c r="A315" s="109" t="str">
        <f>IF('Beladung des Speichers'!A315="","",'Beladung des Speichers'!A315)</f>
        <v/>
      </c>
      <c r="B315" s="109" t="str">
        <f>IF('Beladung des Speichers'!B315="","",'Beladung des Speichers'!B315)</f>
        <v/>
      </c>
      <c r="C315" s="163" t="str">
        <f>IF(ISBLANK('Beladung des Speichers'!A315),"",SUMIFS('Beladung des Speichers'!$C$17:$C$300,'Beladung des Speichers'!$A$17:$A$300,A315)-SUMIFS('Entladung des Speichers'!$C$17:$C$300,'Entladung des Speichers'!$A$17:$A$300,A315)+SUMIFS(Füllstände!$B$17:$B$299,Füllstände!$A$17:$A$299,A315)-SUMIFS(Füllstände!$C$17:$C$299,Füllstände!$A$17:$A$299,A315))</f>
        <v/>
      </c>
      <c r="D315" s="164" t="str">
        <f>IF(ISBLANK('Beladung des Speichers'!A315),"",C315*'Beladung des Speichers'!C315/SUMIFS('Beladung des Speichers'!$C$17:$C$300,'Beladung des Speichers'!$A$17:$A$300,A315))</f>
        <v/>
      </c>
      <c r="E315" s="165" t="str">
        <f>IF(ISBLANK('Beladung des Speichers'!A315),"",1/SUMIFS('Beladung des Speichers'!$C$17:$C$300,'Beladung des Speichers'!$A$17:$A$300,A315)*C315*SUMIF($A$17:$A$300,A315,'Beladung des Speichers'!$E$17:$E$300))</f>
        <v/>
      </c>
      <c r="F315" s="166" t="str">
        <f>IF(ISBLANK('Beladung des Speichers'!A315),"",IF(C315=0,"0,00",D315/C315*E315))</f>
        <v/>
      </c>
      <c r="G315" s="167" t="str">
        <f>IF(ISBLANK('Beladung des Speichers'!A315),"",SUMIFS('Beladung des Speichers'!$C$17:$C$300,'Beladung des Speichers'!$A$17:$A$300,A315))</f>
        <v/>
      </c>
      <c r="H315" s="124" t="str">
        <f>IF(ISBLANK('Beladung des Speichers'!A315),"",'Beladung des Speichers'!C315)</f>
        <v/>
      </c>
      <c r="I315" s="168" t="str">
        <f>IF(ISBLANK('Beladung des Speichers'!A315),"",SUMIFS('Beladung des Speichers'!$E$17:$E$1001,'Beladung des Speichers'!$A$17:$A$1001,'Ergebnis (detailliert)'!A315))</f>
        <v/>
      </c>
      <c r="J315" s="125" t="str">
        <f>IF(ISBLANK('Beladung des Speichers'!A315),"",'Beladung des Speichers'!E315)</f>
        <v/>
      </c>
      <c r="K315" s="168" t="str">
        <f>IF(ISBLANK('Beladung des Speichers'!A315),"",SUMIFS('Entladung des Speichers'!$C$17:$C$1001,'Entladung des Speichers'!$A$17:$A$1001,'Ergebnis (detailliert)'!A315))</f>
        <v/>
      </c>
      <c r="L315" s="169" t="str">
        <f t="shared" si="18"/>
        <v/>
      </c>
      <c r="M315" s="169" t="str">
        <f>IF(ISBLANK('Entladung des Speichers'!A315),"",'Entladung des Speichers'!C315)</f>
        <v/>
      </c>
      <c r="N315" s="168" t="str">
        <f>IF(ISBLANK('Beladung des Speichers'!A315),"",SUMIFS('Entladung des Speichers'!$E$17:$E$1001,'Entladung des Speichers'!$A$17:$A$1001,'Ergebnis (detailliert)'!$A$17:$A$300))</f>
        <v/>
      </c>
      <c r="O315" s="125" t="str">
        <f t="shared" si="19"/>
        <v/>
      </c>
      <c r="P315" s="20" t="str">
        <f>IFERROR(IF(A315="","",N315*'Ergebnis (detailliert)'!J315/'Ergebnis (detailliert)'!I315),0)</f>
        <v/>
      </c>
      <c r="Q315" s="106" t="str">
        <f t="shared" si="20"/>
        <v/>
      </c>
      <c r="R315" s="107" t="str">
        <f t="shared" si="21"/>
        <v/>
      </c>
      <c r="S315" s="108" t="str">
        <f>IF(A315="","",IF(LOOKUP(A315,Stammdaten!$A$17:$A$1001,Stammdaten!$G$17:$G$1001)="Nein",0,IF(ISBLANK('Beladung des Speichers'!A315),"",ROUND(MIN(J315,Q315)*-1,2))))</f>
        <v/>
      </c>
    </row>
    <row r="316" spans="1:19" x14ac:dyDescent="0.2">
      <c r="A316" s="109" t="str">
        <f>IF('Beladung des Speichers'!A316="","",'Beladung des Speichers'!A316)</f>
        <v/>
      </c>
      <c r="B316" s="109" t="str">
        <f>IF('Beladung des Speichers'!B316="","",'Beladung des Speichers'!B316)</f>
        <v/>
      </c>
      <c r="C316" s="163" t="str">
        <f>IF(ISBLANK('Beladung des Speichers'!A316),"",SUMIFS('Beladung des Speichers'!$C$17:$C$300,'Beladung des Speichers'!$A$17:$A$300,A316)-SUMIFS('Entladung des Speichers'!$C$17:$C$300,'Entladung des Speichers'!$A$17:$A$300,A316)+SUMIFS(Füllstände!$B$17:$B$299,Füllstände!$A$17:$A$299,A316)-SUMIFS(Füllstände!$C$17:$C$299,Füllstände!$A$17:$A$299,A316))</f>
        <v/>
      </c>
      <c r="D316" s="164" t="str">
        <f>IF(ISBLANK('Beladung des Speichers'!A316),"",C316*'Beladung des Speichers'!C316/SUMIFS('Beladung des Speichers'!$C$17:$C$300,'Beladung des Speichers'!$A$17:$A$300,A316))</f>
        <v/>
      </c>
      <c r="E316" s="165" t="str">
        <f>IF(ISBLANK('Beladung des Speichers'!A316),"",1/SUMIFS('Beladung des Speichers'!$C$17:$C$300,'Beladung des Speichers'!$A$17:$A$300,A316)*C316*SUMIF($A$17:$A$300,A316,'Beladung des Speichers'!$E$17:$E$300))</f>
        <v/>
      </c>
      <c r="F316" s="166" t="str">
        <f>IF(ISBLANK('Beladung des Speichers'!A316),"",IF(C316=0,"0,00",D316/C316*E316))</f>
        <v/>
      </c>
      <c r="G316" s="167" t="str">
        <f>IF(ISBLANK('Beladung des Speichers'!A316),"",SUMIFS('Beladung des Speichers'!$C$17:$C$300,'Beladung des Speichers'!$A$17:$A$300,A316))</f>
        <v/>
      </c>
      <c r="H316" s="124" t="str">
        <f>IF(ISBLANK('Beladung des Speichers'!A316),"",'Beladung des Speichers'!C316)</f>
        <v/>
      </c>
      <c r="I316" s="168" t="str">
        <f>IF(ISBLANK('Beladung des Speichers'!A316),"",SUMIFS('Beladung des Speichers'!$E$17:$E$1001,'Beladung des Speichers'!$A$17:$A$1001,'Ergebnis (detailliert)'!A316))</f>
        <v/>
      </c>
      <c r="J316" s="125" t="str">
        <f>IF(ISBLANK('Beladung des Speichers'!A316),"",'Beladung des Speichers'!E316)</f>
        <v/>
      </c>
      <c r="K316" s="168" t="str">
        <f>IF(ISBLANK('Beladung des Speichers'!A316),"",SUMIFS('Entladung des Speichers'!$C$17:$C$1001,'Entladung des Speichers'!$A$17:$A$1001,'Ergebnis (detailliert)'!A316))</f>
        <v/>
      </c>
      <c r="L316" s="169" t="str">
        <f t="shared" si="18"/>
        <v/>
      </c>
      <c r="M316" s="169" t="str">
        <f>IF(ISBLANK('Entladung des Speichers'!A316),"",'Entladung des Speichers'!C316)</f>
        <v/>
      </c>
      <c r="N316" s="168" t="str">
        <f>IF(ISBLANK('Beladung des Speichers'!A316),"",SUMIFS('Entladung des Speichers'!$E$17:$E$1001,'Entladung des Speichers'!$A$17:$A$1001,'Ergebnis (detailliert)'!$A$17:$A$300))</f>
        <v/>
      </c>
      <c r="O316" s="125" t="str">
        <f t="shared" si="19"/>
        <v/>
      </c>
      <c r="P316" s="20" t="str">
        <f>IFERROR(IF(A316="","",N316*'Ergebnis (detailliert)'!J316/'Ergebnis (detailliert)'!I316),0)</f>
        <v/>
      </c>
      <c r="Q316" s="106" t="str">
        <f t="shared" si="20"/>
        <v/>
      </c>
      <c r="R316" s="107" t="str">
        <f t="shared" si="21"/>
        <v/>
      </c>
      <c r="S316" s="108" t="str">
        <f>IF(A316="","",IF(LOOKUP(A316,Stammdaten!$A$17:$A$1001,Stammdaten!$G$17:$G$1001)="Nein",0,IF(ISBLANK('Beladung des Speichers'!A316),"",ROUND(MIN(J316,Q316)*-1,2))))</f>
        <v/>
      </c>
    </row>
    <row r="317" spans="1:19" x14ac:dyDescent="0.2">
      <c r="A317" s="109" t="str">
        <f>IF('Beladung des Speichers'!A317="","",'Beladung des Speichers'!A317)</f>
        <v/>
      </c>
      <c r="B317" s="109" t="str">
        <f>IF('Beladung des Speichers'!B317="","",'Beladung des Speichers'!B317)</f>
        <v/>
      </c>
      <c r="C317" s="163" t="str">
        <f>IF(ISBLANK('Beladung des Speichers'!A317),"",SUMIFS('Beladung des Speichers'!$C$17:$C$300,'Beladung des Speichers'!$A$17:$A$300,A317)-SUMIFS('Entladung des Speichers'!$C$17:$C$300,'Entladung des Speichers'!$A$17:$A$300,A317)+SUMIFS(Füllstände!$B$17:$B$299,Füllstände!$A$17:$A$299,A317)-SUMIFS(Füllstände!$C$17:$C$299,Füllstände!$A$17:$A$299,A317))</f>
        <v/>
      </c>
      <c r="D317" s="164" t="str">
        <f>IF(ISBLANK('Beladung des Speichers'!A317),"",C317*'Beladung des Speichers'!C317/SUMIFS('Beladung des Speichers'!$C$17:$C$300,'Beladung des Speichers'!$A$17:$A$300,A317))</f>
        <v/>
      </c>
      <c r="E317" s="165" t="str">
        <f>IF(ISBLANK('Beladung des Speichers'!A317),"",1/SUMIFS('Beladung des Speichers'!$C$17:$C$300,'Beladung des Speichers'!$A$17:$A$300,A317)*C317*SUMIF($A$17:$A$300,A317,'Beladung des Speichers'!$E$17:$E$300))</f>
        <v/>
      </c>
      <c r="F317" s="166" t="str">
        <f>IF(ISBLANK('Beladung des Speichers'!A317),"",IF(C317=0,"0,00",D317/C317*E317))</f>
        <v/>
      </c>
      <c r="G317" s="167" t="str">
        <f>IF(ISBLANK('Beladung des Speichers'!A317),"",SUMIFS('Beladung des Speichers'!$C$17:$C$300,'Beladung des Speichers'!$A$17:$A$300,A317))</f>
        <v/>
      </c>
      <c r="H317" s="124" t="str">
        <f>IF(ISBLANK('Beladung des Speichers'!A317),"",'Beladung des Speichers'!C317)</f>
        <v/>
      </c>
      <c r="I317" s="168" t="str">
        <f>IF(ISBLANK('Beladung des Speichers'!A317),"",SUMIFS('Beladung des Speichers'!$E$17:$E$1001,'Beladung des Speichers'!$A$17:$A$1001,'Ergebnis (detailliert)'!A317))</f>
        <v/>
      </c>
      <c r="J317" s="125" t="str">
        <f>IF(ISBLANK('Beladung des Speichers'!A317),"",'Beladung des Speichers'!E317)</f>
        <v/>
      </c>
      <c r="K317" s="168" t="str">
        <f>IF(ISBLANK('Beladung des Speichers'!A317),"",SUMIFS('Entladung des Speichers'!$C$17:$C$1001,'Entladung des Speichers'!$A$17:$A$1001,'Ergebnis (detailliert)'!A317))</f>
        <v/>
      </c>
      <c r="L317" s="169" t="str">
        <f t="shared" si="18"/>
        <v/>
      </c>
      <c r="M317" s="169" t="str">
        <f>IF(ISBLANK('Entladung des Speichers'!A317),"",'Entladung des Speichers'!C317)</f>
        <v/>
      </c>
      <c r="N317" s="168" t="str">
        <f>IF(ISBLANK('Beladung des Speichers'!A317),"",SUMIFS('Entladung des Speichers'!$E$17:$E$1001,'Entladung des Speichers'!$A$17:$A$1001,'Ergebnis (detailliert)'!$A$17:$A$300))</f>
        <v/>
      </c>
      <c r="O317" s="125" t="str">
        <f t="shared" si="19"/>
        <v/>
      </c>
      <c r="P317" s="20" t="str">
        <f>IFERROR(IF(A317="","",N317*'Ergebnis (detailliert)'!J317/'Ergebnis (detailliert)'!I317),0)</f>
        <v/>
      </c>
      <c r="Q317" s="106" t="str">
        <f t="shared" si="20"/>
        <v/>
      </c>
      <c r="R317" s="107" t="str">
        <f t="shared" si="21"/>
        <v/>
      </c>
      <c r="S317" s="108" t="str">
        <f>IF(A317="","",IF(LOOKUP(A317,Stammdaten!$A$17:$A$1001,Stammdaten!$G$17:$G$1001)="Nein",0,IF(ISBLANK('Beladung des Speichers'!A317),"",ROUND(MIN(J317,Q317)*-1,2))))</f>
        <v/>
      </c>
    </row>
    <row r="318" spans="1:19" x14ac:dyDescent="0.2">
      <c r="A318" s="109" t="str">
        <f>IF('Beladung des Speichers'!A318="","",'Beladung des Speichers'!A318)</f>
        <v/>
      </c>
      <c r="B318" s="109" t="str">
        <f>IF('Beladung des Speichers'!B318="","",'Beladung des Speichers'!B318)</f>
        <v/>
      </c>
      <c r="C318" s="163" t="str">
        <f>IF(ISBLANK('Beladung des Speichers'!A318),"",SUMIFS('Beladung des Speichers'!$C$17:$C$300,'Beladung des Speichers'!$A$17:$A$300,A318)-SUMIFS('Entladung des Speichers'!$C$17:$C$300,'Entladung des Speichers'!$A$17:$A$300,A318)+SUMIFS(Füllstände!$B$17:$B$299,Füllstände!$A$17:$A$299,A318)-SUMIFS(Füllstände!$C$17:$C$299,Füllstände!$A$17:$A$299,A318))</f>
        <v/>
      </c>
      <c r="D318" s="164" t="str">
        <f>IF(ISBLANK('Beladung des Speichers'!A318),"",C318*'Beladung des Speichers'!C318/SUMIFS('Beladung des Speichers'!$C$17:$C$300,'Beladung des Speichers'!$A$17:$A$300,A318))</f>
        <v/>
      </c>
      <c r="E318" s="165" t="str">
        <f>IF(ISBLANK('Beladung des Speichers'!A318),"",1/SUMIFS('Beladung des Speichers'!$C$17:$C$300,'Beladung des Speichers'!$A$17:$A$300,A318)*C318*SUMIF($A$17:$A$300,A318,'Beladung des Speichers'!$E$17:$E$300))</f>
        <v/>
      </c>
      <c r="F318" s="166" t="str">
        <f>IF(ISBLANK('Beladung des Speichers'!A318),"",IF(C318=0,"0,00",D318/C318*E318))</f>
        <v/>
      </c>
      <c r="G318" s="167" t="str">
        <f>IF(ISBLANK('Beladung des Speichers'!A318),"",SUMIFS('Beladung des Speichers'!$C$17:$C$300,'Beladung des Speichers'!$A$17:$A$300,A318))</f>
        <v/>
      </c>
      <c r="H318" s="124" t="str">
        <f>IF(ISBLANK('Beladung des Speichers'!A318),"",'Beladung des Speichers'!C318)</f>
        <v/>
      </c>
      <c r="I318" s="168" t="str">
        <f>IF(ISBLANK('Beladung des Speichers'!A318),"",SUMIFS('Beladung des Speichers'!$E$17:$E$1001,'Beladung des Speichers'!$A$17:$A$1001,'Ergebnis (detailliert)'!A318))</f>
        <v/>
      </c>
      <c r="J318" s="125" t="str">
        <f>IF(ISBLANK('Beladung des Speichers'!A318),"",'Beladung des Speichers'!E318)</f>
        <v/>
      </c>
      <c r="K318" s="168" t="str">
        <f>IF(ISBLANK('Beladung des Speichers'!A318),"",SUMIFS('Entladung des Speichers'!$C$17:$C$1001,'Entladung des Speichers'!$A$17:$A$1001,'Ergebnis (detailliert)'!A318))</f>
        <v/>
      </c>
      <c r="L318" s="169" t="str">
        <f t="shared" si="18"/>
        <v/>
      </c>
      <c r="M318" s="169" t="str">
        <f>IF(ISBLANK('Entladung des Speichers'!A318),"",'Entladung des Speichers'!C318)</f>
        <v/>
      </c>
      <c r="N318" s="168" t="str">
        <f>IF(ISBLANK('Beladung des Speichers'!A318),"",SUMIFS('Entladung des Speichers'!$E$17:$E$1001,'Entladung des Speichers'!$A$17:$A$1001,'Ergebnis (detailliert)'!$A$17:$A$300))</f>
        <v/>
      </c>
      <c r="O318" s="125" t="str">
        <f t="shared" si="19"/>
        <v/>
      </c>
      <c r="P318" s="20" t="str">
        <f>IFERROR(IF(A318="","",N318*'Ergebnis (detailliert)'!J318/'Ergebnis (detailliert)'!I318),0)</f>
        <v/>
      </c>
      <c r="Q318" s="106" t="str">
        <f t="shared" si="20"/>
        <v/>
      </c>
      <c r="R318" s="107" t="str">
        <f t="shared" si="21"/>
        <v/>
      </c>
      <c r="S318" s="108" t="str">
        <f>IF(A318="","",IF(LOOKUP(A318,Stammdaten!$A$17:$A$1001,Stammdaten!$G$17:$G$1001)="Nein",0,IF(ISBLANK('Beladung des Speichers'!A318),"",ROUND(MIN(J318,Q318)*-1,2))))</f>
        <v/>
      </c>
    </row>
    <row r="319" spans="1:19" x14ac:dyDescent="0.2">
      <c r="A319" s="109" t="str">
        <f>IF('Beladung des Speichers'!A319="","",'Beladung des Speichers'!A319)</f>
        <v/>
      </c>
      <c r="B319" s="109" t="str">
        <f>IF('Beladung des Speichers'!B319="","",'Beladung des Speichers'!B319)</f>
        <v/>
      </c>
      <c r="C319" s="163" t="str">
        <f>IF(ISBLANK('Beladung des Speichers'!A319),"",SUMIFS('Beladung des Speichers'!$C$17:$C$300,'Beladung des Speichers'!$A$17:$A$300,A319)-SUMIFS('Entladung des Speichers'!$C$17:$C$300,'Entladung des Speichers'!$A$17:$A$300,A319)+SUMIFS(Füllstände!$B$17:$B$299,Füllstände!$A$17:$A$299,A319)-SUMIFS(Füllstände!$C$17:$C$299,Füllstände!$A$17:$A$299,A319))</f>
        <v/>
      </c>
      <c r="D319" s="164" t="str">
        <f>IF(ISBLANK('Beladung des Speichers'!A319),"",C319*'Beladung des Speichers'!C319/SUMIFS('Beladung des Speichers'!$C$17:$C$300,'Beladung des Speichers'!$A$17:$A$300,A319))</f>
        <v/>
      </c>
      <c r="E319" s="165" t="str">
        <f>IF(ISBLANK('Beladung des Speichers'!A319),"",1/SUMIFS('Beladung des Speichers'!$C$17:$C$300,'Beladung des Speichers'!$A$17:$A$300,A319)*C319*SUMIF($A$17:$A$300,A319,'Beladung des Speichers'!$E$17:$E$300))</f>
        <v/>
      </c>
      <c r="F319" s="166" t="str">
        <f>IF(ISBLANK('Beladung des Speichers'!A319),"",IF(C319=0,"0,00",D319/C319*E319))</f>
        <v/>
      </c>
      <c r="G319" s="167" t="str">
        <f>IF(ISBLANK('Beladung des Speichers'!A319),"",SUMIFS('Beladung des Speichers'!$C$17:$C$300,'Beladung des Speichers'!$A$17:$A$300,A319))</f>
        <v/>
      </c>
      <c r="H319" s="124" t="str">
        <f>IF(ISBLANK('Beladung des Speichers'!A319),"",'Beladung des Speichers'!C319)</f>
        <v/>
      </c>
      <c r="I319" s="168" t="str">
        <f>IF(ISBLANK('Beladung des Speichers'!A319),"",SUMIFS('Beladung des Speichers'!$E$17:$E$1001,'Beladung des Speichers'!$A$17:$A$1001,'Ergebnis (detailliert)'!A319))</f>
        <v/>
      </c>
      <c r="J319" s="125" t="str">
        <f>IF(ISBLANK('Beladung des Speichers'!A319),"",'Beladung des Speichers'!E319)</f>
        <v/>
      </c>
      <c r="K319" s="168" t="str">
        <f>IF(ISBLANK('Beladung des Speichers'!A319),"",SUMIFS('Entladung des Speichers'!$C$17:$C$1001,'Entladung des Speichers'!$A$17:$A$1001,'Ergebnis (detailliert)'!A319))</f>
        <v/>
      </c>
      <c r="L319" s="169" t="str">
        <f t="shared" si="18"/>
        <v/>
      </c>
      <c r="M319" s="169" t="str">
        <f>IF(ISBLANK('Entladung des Speichers'!A319),"",'Entladung des Speichers'!C319)</f>
        <v/>
      </c>
      <c r="N319" s="168" t="str">
        <f>IF(ISBLANK('Beladung des Speichers'!A319),"",SUMIFS('Entladung des Speichers'!$E$17:$E$1001,'Entladung des Speichers'!$A$17:$A$1001,'Ergebnis (detailliert)'!$A$17:$A$300))</f>
        <v/>
      </c>
      <c r="O319" s="125" t="str">
        <f t="shared" si="19"/>
        <v/>
      </c>
      <c r="P319" s="20" t="str">
        <f>IFERROR(IF(A319="","",N319*'Ergebnis (detailliert)'!J319/'Ergebnis (detailliert)'!I319),0)</f>
        <v/>
      </c>
      <c r="Q319" s="106" t="str">
        <f t="shared" si="20"/>
        <v/>
      </c>
      <c r="R319" s="107" t="str">
        <f t="shared" si="21"/>
        <v/>
      </c>
      <c r="S319" s="108" t="str">
        <f>IF(A319="","",IF(LOOKUP(A319,Stammdaten!$A$17:$A$1001,Stammdaten!$G$17:$G$1001)="Nein",0,IF(ISBLANK('Beladung des Speichers'!A319),"",ROUND(MIN(J319,Q319)*-1,2))))</f>
        <v/>
      </c>
    </row>
    <row r="320" spans="1:19" x14ac:dyDescent="0.2">
      <c r="A320" s="109" t="str">
        <f>IF('Beladung des Speichers'!A320="","",'Beladung des Speichers'!A320)</f>
        <v/>
      </c>
      <c r="B320" s="109" t="str">
        <f>IF('Beladung des Speichers'!B320="","",'Beladung des Speichers'!B320)</f>
        <v/>
      </c>
      <c r="C320" s="163" t="str">
        <f>IF(ISBLANK('Beladung des Speichers'!A320),"",SUMIFS('Beladung des Speichers'!$C$17:$C$300,'Beladung des Speichers'!$A$17:$A$300,A320)-SUMIFS('Entladung des Speichers'!$C$17:$C$300,'Entladung des Speichers'!$A$17:$A$300,A320)+SUMIFS(Füllstände!$B$17:$B$299,Füllstände!$A$17:$A$299,A320)-SUMIFS(Füllstände!$C$17:$C$299,Füllstände!$A$17:$A$299,A320))</f>
        <v/>
      </c>
      <c r="D320" s="164" t="str">
        <f>IF(ISBLANK('Beladung des Speichers'!A320),"",C320*'Beladung des Speichers'!C320/SUMIFS('Beladung des Speichers'!$C$17:$C$300,'Beladung des Speichers'!$A$17:$A$300,A320))</f>
        <v/>
      </c>
      <c r="E320" s="165" t="str">
        <f>IF(ISBLANK('Beladung des Speichers'!A320),"",1/SUMIFS('Beladung des Speichers'!$C$17:$C$300,'Beladung des Speichers'!$A$17:$A$300,A320)*C320*SUMIF($A$17:$A$300,A320,'Beladung des Speichers'!$E$17:$E$300))</f>
        <v/>
      </c>
      <c r="F320" s="166" t="str">
        <f>IF(ISBLANK('Beladung des Speichers'!A320),"",IF(C320=0,"0,00",D320/C320*E320))</f>
        <v/>
      </c>
      <c r="G320" s="167" t="str">
        <f>IF(ISBLANK('Beladung des Speichers'!A320),"",SUMIFS('Beladung des Speichers'!$C$17:$C$300,'Beladung des Speichers'!$A$17:$A$300,A320))</f>
        <v/>
      </c>
      <c r="H320" s="124" t="str">
        <f>IF(ISBLANK('Beladung des Speichers'!A320),"",'Beladung des Speichers'!C320)</f>
        <v/>
      </c>
      <c r="I320" s="168" t="str">
        <f>IF(ISBLANK('Beladung des Speichers'!A320),"",SUMIFS('Beladung des Speichers'!$E$17:$E$1001,'Beladung des Speichers'!$A$17:$A$1001,'Ergebnis (detailliert)'!A320))</f>
        <v/>
      </c>
      <c r="J320" s="125" t="str">
        <f>IF(ISBLANK('Beladung des Speichers'!A320),"",'Beladung des Speichers'!E320)</f>
        <v/>
      </c>
      <c r="K320" s="168" t="str">
        <f>IF(ISBLANK('Beladung des Speichers'!A320),"",SUMIFS('Entladung des Speichers'!$C$17:$C$1001,'Entladung des Speichers'!$A$17:$A$1001,'Ergebnis (detailliert)'!A320))</f>
        <v/>
      </c>
      <c r="L320" s="169" t="str">
        <f t="shared" si="18"/>
        <v/>
      </c>
      <c r="M320" s="169" t="str">
        <f>IF(ISBLANK('Entladung des Speichers'!A320),"",'Entladung des Speichers'!C320)</f>
        <v/>
      </c>
      <c r="N320" s="168" t="str">
        <f>IF(ISBLANK('Beladung des Speichers'!A320),"",SUMIFS('Entladung des Speichers'!$E$17:$E$1001,'Entladung des Speichers'!$A$17:$A$1001,'Ergebnis (detailliert)'!$A$17:$A$300))</f>
        <v/>
      </c>
      <c r="O320" s="125" t="str">
        <f t="shared" si="19"/>
        <v/>
      </c>
      <c r="P320" s="20" t="str">
        <f>IFERROR(IF(A320="","",N320*'Ergebnis (detailliert)'!J320/'Ergebnis (detailliert)'!I320),0)</f>
        <v/>
      </c>
      <c r="Q320" s="106" t="str">
        <f t="shared" si="20"/>
        <v/>
      </c>
      <c r="R320" s="107" t="str">
        <f t="shared" si="21"/>
        <v/>
      </c>
      <c r="S320" s="108" t="str">
        <f>IF(A320="","",IF(LOOKUP(A320,Stammdaten!$A$17:$A$1001,Stammdaten!$G$17:$G$1001)="Nein",0,IF(ISBLANK('Beladung des Speichers'!A320),"",ROUND(MIN(J320,Q320)*-1,2))))</f>
        <v/>
      </c>
    </row>
    <row r="321" spans="1:19" x14ac:dyDescent="0.2">
      <c r="A321" s="109" t="str">
        <f>IF('Beladung des Speichers'!A321="","",'Beladung des Speichers'!A321)</f>
        <v/>
      </c>
      <c r="B321" s="109" t="str">
        <f>IF('Beladung des Speichers'!B321="","",'Beladung des Speichers'!B321)</f>
        <v/>
      </c>
      <c r="C321" s="163" t="str">
        <f>IF(ISBLANK('Beladung des Speichers'!A321),"",SUMIFS('Beladung des Speichers'!$C$17:$C$300,'Beladung des Speichers'!$A$17:$A$300,A321)-SUMIFS('Entladung des Speichers'!$C$17:$C$300,'Entladung des Speichers'!$A$17:$A$300,A321)+SUMIFS(Füllstände!$B$17:$B$299,Füllstände!$A$17:$A$299,A321)-SUMIFS(Füllstände!$C$17:$C$299,Füllstände!$A$17:$A$299,A321))</f>
        <v/>
      </c>
      <c r="D321" s="164" t="str">
        <f>IF(ISBLANK('Beladung des Speichers'!A321),"",C321*'Beladung des Speichers'!C321/SUMIFS('Beladung des Speichers'!$C$17:$C$300,'Beladung des Speichers'!$A$17:$A$300,A321))</f>
        <v/>
      </c>
      <c r="E321" s="165" t="str">
        <f>IF(ISBLANK('Beladung des Speichers'!A321),"",1/SUMIFS('Beladung des Speichers'!$C$17:$C$300,'Beladung des Speichers'!$A$17:$A$300,A321)*C321*SUMIF($A$17:$A$300,A321,'Beladung des Speichers'!$E$17:$E$300))</f>
        <v/>
      </c>
      <c r="F321" s="166" t="str">
        <f>IF(ISBLANK('Beladung des Speichers'!A321),"",IF(C321=0,"0,00",D321/C321*E321))</f>
        <v/>
      </c>
      <c r="G321" s="167" t="str">
        <f>IF(ISBLANK('Beladung des Speichers'!A321),"",SUMIFS('Beladung des Speichers'!$C$17:$C$300,'Beladung des Speichers'!$A$17:$A$300,A321))</f>
        <v/>
      </c>
      <c r="H321" s="124" t="str">
        <f>IF(ISBLANK('Beladung des Speichers'!A321),"",'Beladung des Speichers'!C321)</f>
        <v/>
      </c>
      <c r="I321" s="168" t="str">
        <f>IF(ISBLANK('Beladung des Speichers'!A321),"",SUMIFS('Beladung des Speichers'!$E$17:$E$1001,'Beladung des Speichers'!$A$17:$A$1001,'Ergebnis (detailliert)'!A321))</f>
        <v/>
      </c>
      <c r="J321" s="125" t="str">
        <f>IF(ISBLANK('Beladung des Speichers'!A321),"",'Beladung des Speichers'!E321)</f>
        <v/>
      </c>
      <c r="K321" s="168" t="str">
        <f>IF(ISBLANK('Beladung des Speichers'!A321),"",SUMIFS('Entladung des Speichers'!$C$17:$C$1001,'Entladung des Speichers'!$A$17:$A$1001,'Ergebnis (detailliert)'!A321))</f>
        <v/>
      </c>
      <c r="L321" s="169" t="str">
        <f t="shared" si="18"/>
        <v/>
      </c>
      <c r="M321" s="169" t="str">
        <f>IF(ISBLANK('Entladung des Speichers'!A321),"",'Entladung des Speichers'!C321)</f>
        <v/>
      </c>
      <c r="N321" s="168" t="str">
        <f>IF(ISBLANK('Beladung des Speichers'!A321),"",SUMIFS('Entladung des Speichers'!$E$17:$E$1001,'Entladung des Speichers'!$A$17:$A$1001,'Ergebnis (detailliert)'!$A$17:$A$300))</f>
        <v/>
      </c>
      <c r="O321" s="125" t="str">
        <f t="shared" si="19"/>
        <v/>
      </c>
      <c r="P321" s="20" t="str">
        <f>IFERROR(IF(A321="","",N321*'Ergebnis (detailliert)'!J321/'Ergebnis (detailliert)'!I321),0)</f>
        <v/>
      </c>
      <c r="Q321" s="106" t="str">
        <f t="shared" si="20"/>
        <v/>
      </c>
      <c r="R321" s="107" t="str">
        <f t="shared" si="21"/>
        <v/>
      </c>
      <c r="S321" s="108" t="str">
        <f>IF(A321="","",IF(LOOKUP(A321,Stammdaten!$A$17:$A$1001,Stammdaten!$G$17:$G$1001)="Nein",0,IF(ISBLANK('Beladung des Speichers'!A321),"",ROUND(MIN(J321,Q321)*-1,2))))</f>
        <v/>
      </c>
    </row>
    <row r="322" spans="1:19" x14ac:dyDescent="0.2">
      <c r="A322" s="109" t="str">
        <f>IF('Beladung des Speichers'!A322="","",'Beladung des Speichers'!A322)</f>
        <v/>
      </c>
      <c r="B322" s="109" t="str">
        <f>IF('Beladung des Speichers'!B322="","",'Beladung des Speichers'!B322)</f>
        <v/>
      </c>
      <c r="C322" s="163" t="str">
        <f>IF(ISBLANK('Beladung des Speichers'!A322),"",SUMIFS('Beladung des Speichers'!$C$17:$C$300,'Beladung des Speichers'!$A$17:$A$300,A322)-SUMIFS('Entladung des Speichers'!$C$17:$C$300,'Entladung des Speichers'!$A$17:$A$300,A322)+SUMIFS(Füllstände!$B$17:$B$299,Füllstände!$A$17:$A$299,A322)-SUMIFS(Füllstände!$C$17:$C$299,Füllstände!$A$17:$A$299,A322))</f>
        <v/>
      </c>
      <c r="D322" s="164" t="str">
        <f>IF(ISBLANK('Beladung des Speichers'!A322),"",C322*'Beladung des Speichers'!C322/SUMIFS('Beladung des Speichers'!$C$17:$C$300,'Beladung des Speichers'!$A$17:$A$300,A322))</f>
        <v/>
      </c>
      <c r="E322" s="165" t="str">
        <f>IF(ISBLANK('Beladung des Speichers'!A322),"",1/SUMIFS('Beladung des Speichers'!$C$17:$C$300,'Beladung des Speichers'!$A$17:$A$300,A322)*C322*SUMIF($A$17:$A$300,A322,'Beladung des Speichers'!$E$17:$E$300))</f>
        <v/>
      </c>
      <c r="F322" s="166" t="str">
        <f>IF(ISBLANK('Beladung des Speichers'!A322),"",IF(C322=0,"0,00",D322/C322*E322))</f>
        <v/>
      </c>
      <c r="G322" s="167" t="str">
        <f>IF(ISBLANK('Beladung des Speichers'!A322),"",SUMIFS('Beladung des Speichers'!$C$17:$C$300,'Beladung des Speichers'!$A$17:$A$300,A322))</f>
        <v/>
      </c>
      <c r="H322" s="124" t="str">
        <f>IF(ISBLANK('Beladung des Speichers'!A322),"",'Beladung des Speichers'!C322)</f>
        <v/>
      </c>
      <c r="I322" s="168" t="str">
        <f>IF(ISBLANK('Beladung des Speichers'!A322),"",SUMIFS('Beladung des Speichers'!$E$17:$E$1001,'Beladung des Speichers'!$A$17:$A$1001,'Ergebnis (detailliert)'!A322))</f>
        <v/>
      </c>
      <c r="J322" s="125" t="str">
        <f>IF(ISBLANK('Beladung des Speichers'!A322),"",'Beladung des Speichers'!E322)</f>
        <v/>
      </c>
      <c r="K322" s="168" t="str">
        <f>IF(ISBLANK('Beladung des Speichers'!A322),"",SUMIFS('Entladung des Speichers'!$C$17:$C$1001,'Entladung des Speichers'!$A$17:$A$1001,'Ergebnis (detailliert)'!A322))</f>
        <v/>
      </c>
      <c r="L322" s="169" t="str">
        <f t="shared" si="18"/>
        <v/>
      </c>
      <c r="M322" s="169" t="str">
        <f>IF(ISBLANK('Entladung des Speichers'!A322),"",'Entladung des Speichers'!C322)</f>
        <v/>
      </c>
      <c r="N322" s="168" t="str">
        <f>IF(ISBLANK('Beladung des Speichers'!A322),"",SUMIFS('Entladung des Speichers'!$E$17:$E$1001,'Entladung des Speichers'!$A$17:$A$1001,'Ergebnis (detailliert)'!$A$17:$A$300))</f>
        <v/>
      </c>
      <c r="O322" s="125" t="str">
        <f t="shared" si="19"/>
        <v/>
      </c>
      <c r="P322" s="20" t="str">
        <f>IFERROR(IF(A322="","",N322*'Ergebnis (detailliert)'!J322/'Ergebnis (detailliert)'!I322),0)</f>
        <v/>
      </c>
      <c r="Q322" s="106" t="str">
        <f t="shared" si="20"/>
        <v/>
      </c>
      <c r="R322" s="107" t="str">
        <f t="shared" si="21"/>
        <v/>
      </c>
      <c r="S322" s="108" t="str">
        <f>IF(A322="","",IF(LOOKUP(A322,Stammdaten!$A$17:$A$1001,Stammdaten!$G$17:$G$1001)="Nein",0,IF(ISBLANK('Beladung des Speichers'!A322),"",ROUND(MIN(J322,Q322)*-1,2))))</f>
        <v/>
      </c>
    </row>
    <row r="323" spans="1:19" x14ac:dyDescent="0.2">
      <c r="A323" s="109" t="str">
        <f>IF('Beladung des Speichers'!A323="","",'Beladung des Speichers'!A323)</f>
        <v/>
      </c>
      <c r="B323" s="109" t="str">
        <f>IF('Beladung des Speichers'!B323="","",'Beladung des Speichers'!B323)</f>
        <v/>
      </c>
      <c r="C323" s="163" t="str">
        <f>IF(ISBLANK('Beladung des Speichers'!A323),"",SUMIFS('Beladung des Speichers'!$C$17:$C$300,'Beladung des Speichers'!$A$17:$A$300,A323)-SUMIFS('Entladung des Speichers'!$C$17:$C$300,'Entladung des Speichers'!$A$17:$A$300,A323)+SUMIFS(Füllstände!$B$17:$B$299,Füllstände!$A$17:$A$299,A323)-SUMIFS(Füllstände!$C$17:$C$299,Füllstände!$A$17:$A$299,A323))</f>
        <v/>
      </c>
      <c r="D323" s="164" t="str">
        <f>IF(ISBLANK('Beladung des Speichers'!A323),"",C323*'Beladung des Speichers'!C323/SUMIFS('Beladung des Speichers'!$C$17:$C$300,'Beladung des Speichers'!$A$17:$A$300,A323))</f>
        <v/>
      </c>
      <c r="E323" s="165" t="str">
        <f>IF(ISBLANK('Beladung des Speichers'!A323),"",1/SUMIFS('Beladung des Speichers'!$C$17:$C$300,'Beladung des Speichers'!$A$17:$A$300,A323)*C323*SUMIF($A$17:$A$300,A323,'Beladung des Speichers'!$E$17:$E$300))</f>
        <v/>
      </c>
      <c r="F323" s="166" t="str">
        <f>IF(ISBLANK('Beladung des Speichers'!A323),"",IF(C323=0,"0,00",D323/C323*E323))</f>
        <v/>
      </c>
      <c r="G323" s="167" t="str">
        <f>IF(ISBLANK('Beladung des Speichers'!A323),"",SUMIFS('Beladung des Speichers'!$C$17:$C$300,'Beladung des Speichers'!$A$17:$A$300,A323))</f>
        <v/>
      </c>
      <c r="H323" s="124" t="str">
        <f>IF(ISBLANK('Beladung des Speichers'!A323),"",'Beladung des Speichers'!C323)</f>
        <v/>
      </c>
      <c r="I323" s="168" t="str">
        <f>IF(ISBLANK('Beladung des Speichers'!A323),"",SUMIFS('Beladung des Speichers'!$E$17:$E$1001,'Beladung des Speichers'!$A$17:$A$1001,'Ergebnis (detailliert)'!A323))</f>
        <v/>
      </c>
      <c r="J323" s="125" t="str">
        <f>IF(ISBLANK('Beladung des Speichers'!A323),"",'Beladung des Speichers'!E323)</f>
        <v/>
      </c>
      <c r="K323" s="168" t="str">
        <f>IF(ISBLANK('Beladung des Speichers'!A323),"",SUMIFS('Entladung des Speichers'!$C$17:$C$1001,'Entladung des Speichers'!$A$17:$A$1001,'Ergebnis (detailliert)'!A323))</f>
        <v/>
      </c>
      <c r="L323" s="169" t="str">
        <f t="shared" si="18"/>
        <v/>
      </c>
      <c r="M323" s="169" t="str">
        <f>IF(ISBLANK('Entladung des Speichers'!A323),"",'Entladung des Speichers'!C323)</f>
        <v/>
      </c>
      <c r="N323" s="168" t="str">
        <f>IF(ISBLANK('Beladung des Speichers'!A323),"",SUMIFS('Entladung des Speichers'!$E$17:$E$1001,'Entladung des Speichers'!$A$17:$A$1001,'Ergebnis (detailliert)'!$A$17:$A$300))</f>
        <v/>
      </c>
      <c r="O323" s="125" t="str">
        <f t="shared" si="19"/>
        <v/>
      </c>
      <c r="P323" s="20" t="str">
        <f>IFERROR(IF(A323="","",N323*'Ergebnis (detailliert)'!J323/'Ergebnis (detailliert)'!I323),0)</f>
        <v/>
      </c>
      <c r="Q323" s="106" t="str">
        <f t="shared" si="20"/>
        <v/>
      </c>
      <c r="R323" s="107" t="str">
        <f t="shared" si="21"/>
        <v/>
      </c>
      <c r="S323" s="108" t="str">
        <f>IF(A323="","",IF(LOOKUP(A323,Stammdaten!$A$17:$A$1001,Stammdaten!$G$17:$G$1001)="Nein",0,IF(ISBLANK('Beladung des Speichers'!A323),"",ROUND(MIN(J323,Q323)*-1,2))))</f>
        <v/>
      </c>
    </row>
    <row r="324" spans="1:19" x14ac:dyDescent="0.2">
      <c r="A324" s="109" t="str">
        <f>IF('Beladung des Speichers'!A324="","",'Beladung des Speichers'!A324)</f>
        <v/>
      </c>
      <c r="B324" s="109" t="str">
        <f>IF('Beladung des Speichers'!B324="","",'Beladung des Speichers'!B324)</f>
        <v/>
      </c>
      <c r="C324" s="163" t="str">
        <f>IF(ISBLANK('Beladung des Speichers'!A324),"",SUMIFS('Beladung des Speichers'!$C$17:$C$300,'Beladung des Speichers'!$A$17:$A$300,A324)-SUMIFS('Entladung des Speichers'!$C$17:$C$300,'Entladung des Speichers'!$A$17:$A$300,A324)+SUMIFS(Füllstände!$B$17:$B$299,Füllstände!$A$17:$A$299,A324)-SUMIFS(Füllstände!$C$17:$C$299,Füllstände!$A$17:$A$299,A324))</f>
        <v/>
      </c>
      <c r="D324" s="164" t="str">
        <f>IF(ISBLANK('Beladung des Speichers'!A324),"",C324*'Beladung des Speichers'!C324/SUMIFS('Beladung des Speichers'!$C$17:$C$300,'Beladung des Speichers'!$A$17:$A$300,A324))</f>
        <v/>
      </c>
      <c r="E324" s="165" t="str">
        <f>IF(ISBLANK('Beladung des Speichers'!A324),"",1/SUMIFS('Beladung des Speichers'!$C$17:$C$300,'Beladung des Speichers'!$A$17:$A$300,A324)*C324*SUMIF($A$17:$A$300,A324,'Beladung des Speichers'!$E$17:$E$300))</f>
        <v/>
      </c>
      <c r="F324" s="166" t="str">
        <f>IF(ISBLANK('Beladung des Speichers'!A324),"",IF(C324=0,"0,00",D324/C324*E324))</f>
        <v/>
      </c>
      <c r="G324" s="167" t="str">
        <f>IF(ISBLANK('Beladung des Speichers'!A324),"",SUMIFS('Beladung des Speichers'!$C$17:$C$300,'Beladung des Speichers'!$A$17:$A$300,A324))</f>
        <v/>
      </c>
      <c r="H324" s="124" t="str">
        <f>IF(ISBLANK('Beladung des Speichers'!A324),"",'Beladung des Speichers'!C324)</f>
        <v/>
      </c>
      <c r="I324" s="168" t="str">
        <f>IF(ISBLANK('Beladung des Speichers'!A324),"",SUMIFS('Beladung des Speichers'!$E$17:$E$1001,'Beladung des Speichers'!$A$17:$A$1001,'Ergebnis (detailliert)'!A324))</f>
        <v/>
      </c>
      <c r="J324" s="125" t="str">
        <f>IF(ISBLANK('Beladung des Speichers'!A324),"",'Beladung des Speichers'!E324)</f>
        <v/>
      </c>
      <c r="K324" s="168" t="str">
        <f>IF(ISBLANK('Beladung des Speichers'!A324),"",SUMIFS('Entladung des Speichers'!$C$17:$C$1001,'Entladung des Speichers'!$A$17:$A$1001,'Ergebnis (detailliert)'!A324))</f>
        <v/>
      </c>
      <c r="L324" s="169" t="str">
        <f t="shared" si="18"/>
        <v/>
      </c>
      <c r="M324" s="169" t="str">
        <f>IF(ISBLANK('Entladung des Speichers'!A324),"",'Entladung des Speichers'!C324)</f>
        <v/>
      </c>
      <c r="N324" s="168" t="str">
        <f>IF(ISBLANK('Beladung des Speichers'!A324),"",SUMIFS('Entladung des Speichers'!$E$17:$E$1001,'Entladung des Speichers'!$A$17:$A$1001,'Ergebnis (detailliert)'!$A$17:$A$300))</f>
        <v/>
      </c>
      <c r="O324" s="125" t="str">
        <f t="shared" si="19"/>
        <v/>
      </c>
      <c r="P324" s="20" t="str">
        <f>IFERROR(IF(A324="","",N324*'Ergebnis (detailliert)'!J324/'Ergebnis (detailliert)'!I324),0)</f>
        <v/>
      </c>
      <c r="Q324" s="106" t="str">
        <f t="shared" si="20"/>
        <v/>
      </c>
      <c r="R324" s="107" t="str">
        <f t="shared" si="21"/>
        <v/>
      </c>
      <c r="S324" s="108" t="str">
        <f>IF(A324="","",IF(LOOKUP(A324,Stammdaten!$A$17:$A$1001,Stammdaten!$G$17:$G$1001)="Nein",0,IF(ISBLANK('Beladung des Speichers'!A324),"",ROUND(MIN(J324,Q324)*-1,2))))</f>
        <v/>
      </c>
    </row>
    <row r="325" spans="1:19" x14ac:dyDescent="0.2">
      <c r="A325" s="109" t="str">
        <f>IF('Beladung des Speichers'!A325="","",'Beladung des Speichers'!A325)</f>
        <v/>
      </c>
      <c r="B325" s="109" t="str">
        <f>IF('Beladung des Speichers'!B325="","",'Beladung des Speichers'!B325)</f>
        <v/>
      </c>
      <c r="C325" s="163" t="str">
        <f>IF(ISBLANK('Beladung des Speichers'!A325),"",SUMIFS('Beladung des Speichers'!$C$17:$C$300,'Beladung des Speichers'!$A$17:$A$300,A325)-SUMIFS('Entladung des Speichers'!$C$17:$C$300,'Entladung des Speichers'!$A$17:$A$300,A325)+SUMIFS(Füllstände!$B$17:$B$299,Füllstände!$A$17:$A$299,A325)-SUMIFS(Füllstände!$C$17:$C$299,Füllstände!$A$17:$A$299,A325))</f>
        <v/>
      </c>
      <c r="D325" s="164" t="str">
        <f>IF(ISBLANK('Beladung des Speichers'!A325),"",C325*'Beladung des Speichers'!C325/SUMIFS('Beladung des Speichers'!$C$17:$C$300,'Beladung des Speichers'!$A$17:$A$300,A325))</f>
        <v/>
      </c>
      <c r="E325" s="165" t="str">
        <f>IF(ISBLANK('Beladung des Speichers'!A325),"",1/SUMIFS('Beladung des Speichers'!$C$17:$C$300,'Beladung des Speichers'!$A$17:$A$300,A325)*C325*SUMIF($A$17:$A$300,A325,'Beladung des Speichers'!$E$17:$E$300))</f>
        <v/>
      </c>
      <c r="F325" s="166" t="str">
        <f>IF(ISBLANK('Beladung des Speichers'!A325),"",IF(C325=0,"0,00",D325/C325*E325))</f>
        <v/>
      </c>
      <c r="G325" s="167" t="str">
        <f>IF(ISBLANK('Beladung des Speichers'!A325),"",SUMIFS('Beladung des Speichers'!$C$17:$C$300,'Beladung des Speichers'!$A$17:$A$300,A325))</f>
        <v/>
      </c>
      <c r="H325" s="124" t="str">
        <f>IF(ISBLANK('Beladung des Speichers'!A325),"",'Beladung des Speichers'!C325)</f>
        <v/>
      </c>
      <c r="I325" s="168" t="str">
        <f>IF(ISBLANK('Beladung des Speichers'!A325),"",SUMIFS('Beladung des Speichers'!$E$17:$E$1001,'Beladung des Speichers'!$A$17:$A$1001,'Ergebnis (detailliert)'!A325))</f>
        <v/>
      </c>
      <c r="J325" s="125" t="str">
        <f>IF(ISBLANK('Beladung des Speichers'!A325),"",'Beladung des Speichers'!E325)</f>
        <v/>
      </c>
      <c r="K325" s="168" t="str">
        <f>IF(ISBLANK('Beladung des Speichers'!A325),"",SUMIFS('Entladung des Speichers'!$C$17:$C$1001,'Entladung des Speichers'!$A$17:$A$1001,'Ergebnis (detailliert)'!A325))</f>
        <v/>
      </c>
      <c r="L325" s="169" t="str">
        <f t="shared" si="18"/>
        <v/>
      </c>
      <c r="M325" s="169" t="str">
        <f>IF(ISBLANK('Entladung des Speichers'!A325),"",'Entladung des Speichers'!C325)</f>
        <v/>
      </c>
      <c r="N325" s="168" t="str">
        <f>IF(ISBLANK('Beladung des Speichers'!A325),"",SUMIFS('Entladung des Speichers'!$E$17:$E$1001,'Entladung des Speichers'!$A$17:$A$1001,'Ergebnis (detailliert)'!$A$17:$A$300))</f>
        <v/>
      </c>
      <c r="O325" s="125" t="str">
        <f t="shared" si="19"/>
        <v/>
      </c>
      <c r="P325" s="20" t="str">
        <f>IFERROR(IF(A325="","",N325*'Ergebnis (detailliert)'!J325/'Ergebnis (detailliert)'!I325),0)</f>
        <v/>
      </c>
      <c r="Q325" s="106" t="str">
        <f t="shared" si="20"/>
        <v/>
      </c>
      <c r="R325" s="107" t="str">
        <f t="shared" si="21"/>
        <v/>
      </c>
      <c r="S325" s="108" t="str">
        <f>IF(A325="","",IF(LOOKUP(A325,Stammdaten!$A$17:$A$1001,Stammdaten!$G$17:$G$1001)="Nein",0,IF(ISBLANK('Beladung des Speichers'!A325),"",ROUND(MIN(J325,Q325)*-1,2))))</f>
        <v/>
      </c>
    </row>
    <row r="326" spans="1:19" x14ac:dyDescent="0.2">
      <c r="A326" s="109" t="str">
        <f>IF('Beladung des Speichers'!A326="","",'Beladung des Speichers'!A326)</f>
        <v/>
      </c>
      <c r="B326" s="109" t="str">
        <f>IF('Beladung des Speichers'!B326="","",'Beladung des Speichers'!B326)</f>
        <v/>
      </c>
      <c r="C326" s="163" t="str">
        <f>IF(ISBLANK('Beladung des Speichers'!A326),"",SUMIFS('Beladung des Speichers'!$C$17:$C$300,'Beladung des Speichers'!$A$17:$A$300,A326)-SUMIFS('Entladung des Speichers'!$C$17:$C$300,'Entladung des Speichers'!$A$17:$A$300,A326)+SUMIFS(Füllstände!$B$17:$B$299,Füllstände!$A$17:$A$299,A326)-SUMIFS(Füllstände!$C$17:$C$299,Füllstände!$A$17:$A$299,A326))</f>
        <v/>
      </c>
      <c r="D326" s="164" t="str">
        <f>IF(ISBLANK('Beladung des Speichers'!A326),"",C326*'Beladung des Speichers'!C326/SUMIFS('Beladung des Speichers'!$C$17:$C$300,'Beladung des Speichers'!$A$17:$A$300,A326))</f>
        <v/>
      </c>
      <c r="E326" s="165" t="str">
        <f>IF(ISBLANK('Beladung des Speichers'!A326),"",1/SUMIFS('Beladung des Speichers'!$C$17:$C$300,'Beladung des Speichers'!$A$17:$A$300,A326)*C326*SUMIF($A$17:$A$300,A326,'Beladung des Speichers'!$E$17:$E$300))</f>
        <v/>
      </c>
      <c r="F326" s="166" t="str">
        <f>IF(ISBLANK('Beladung des Speichers'!A326),"",IF(C326=0,"0,00",D326/C326*E326))</f>
        <v/>
      </c>
      <c r="G326" s="167" t="str">
        <f>IF(ISBLANK('Beladung des Speichers'!A326),"",SUMIFS('Beladung des Speichers'!$C$17:$C$300,'Beladung des Speichers'!$A$17:$A$300,A326))</f>
        <v/>
      </c>
      <c r="H326" s="124" t="str">
        <f>IF(ISBLANK('Beladung des Speichers'!A326),"",'Beladung des Speichers'!C326)</f>
        <v/>
      </c>
      <c r="I326" s="168" t="str">
        <f>IF(ISBLANK('Beladung des Speichers'!A326),"",SUMIFS('Beladung des Speichers'!$E$17:$E$1001,'Beladung des Speichers'!$A$17:$A$1001,'Ergebnis (detailliert)'!A326))</f>
        <v/>
      </c>
      <c r="J326" s="125" t="str">
        <f>IF(ISBLANK('Beladung des Speichers'!A326),"",'Beladung des Speichers'!E326)</f>
        <v/>
      </c>
      <c r="K326" s="168" t="str">
        <f>IF(ISBLANK('Beladung des Speichers'!A326),"",SUMIFS('Entladung des Speichers'!$C$17:$C$1001,'Entladung des Speichers'!$A$17:$A$1001,'Ergebnis (detailliert)'!A326))</f>
        <v/>
      </c>
      <c r="L326" s="169" t="str">
        <f t="shared" si="18"/>
        <v/>
      </c>
      <c r="M326" s="169" t="str">
        <f>IF(ISBLANK('Entladung des Speichers'!A326),"",'Entladung des Speichers'!C326)</f>
        <v/>
      </c>
      <c r="N326" s="168" t="str">
        <f>IF(ISBLANK('Beladung des Speichers'!A326),"",SUMIFS('Entladung des Speichers'!$E$17:$E$1001,'Entladung des Speichers'!$A$17:$A$1001,'Ergebnis (detailliert)'!$A$17:$A$300))</f>
        <v/>
      </c>
      <c r="O326" s="125" t="str">
        <f t="shared" si="19"/>
        <v/>
      </c>
      <c r="P326" s="20" t="str">
        <f>IFERROR(IF(A326="","",N326*'Ergebnis (detailliert)'!J326/'Ergebnis (detailliert)'!I326),0)</f>
        <v/>
      </c>
      <c r="Q326" s="106" t="str">
        <f t="shared" si="20"/>
        <v/>
      </c>
      <c r="R326" s="107" t="str">
        <f t="shared" si="21"/>
        <v/>
      </c>
      <c r="S326" s="108" t="str">
        <f>IF(A326="","",IF(LOOKUP(A326,Stammdaten!$A$17:$A$1001,Stammdaten!$G$17:$G$1001)="Nein",0,IF(ISBLANK('Beladung des Speichers'!A326),"",ROUND(MIN(J326,Q326)*-1,2))))</f>
        <v/>
      </c>
    </row>
    <row r="327" spans="1:19" x14ac:dyDescent="0.2">
      <c r="A327" s="109" t="str">
        <f>IF('Beladung des Speichers'!A327="","",'Beladung des Speichers'!A327)</f>
        <v/>
      </c>
      <c r="B327" s="109" t="str">
        <f>IF('Beladung des Speichers'!B327="","",'Beladung des Speichers'!B327)</f>
        <v/>
      </c>
      <c r="C327" s="163" t="str">
        <f>IF(ISBLANK('Beladung des Speichers'!A327),"",SUMIFS('Beladung des Speichers'!$C$17:$C$300,'Beladung des Speichers'!$A$17:$A$300,A327)-SUMIFS('Entladung des Speichers'!$C$17:$C$300,'Entladung des Speichers'!$A$17:$A$300,A327)+SUMIFS(Füllstände!$B$17:$B$299,Füllstände!$A$17:$A$299,A327)-SUMIFS(Füllstände!$C$17:$C$299,Füllstände!$A$17:$A$299,A327))</f>
        <v/>
      </c>
      <c r="D327" s="164" t="str">
        <f>IF(ISBLANK('Beladung des Speichers'!A327),"",C327*'Beladung des Speichers'!C327/SUMIFS('Beladung des Speichers'!$C$17:$C$300,'Beladung des Speichers'!$A$17:$A$300,A327))</f>
        <v/>
      </c>
      <c r="E327" s="165" t="str">
        <f>IF(ISBLANK('Beladung des Speichers'!A327),"",1/SUMIFS('Beladung des Speichers'!$C$17:$C$300,'Beladung des Speichers'!$A$17:$A$300,A327)*C327*SUMIF($A$17:$A$300,A327,'Beladung des Speichers'!$E$17:$E$300))</f>
        <v/>
      </c>
      <c r="F327" s="166" t="str">
        <f>IF(ISBLANK('Beladung des Speichers'!A327),"",IF(C327=0,"0,00",D327/C327*E327))</f>
        <v/>
      </c>
      <c r="G327" s="167" t="str">
        <f>IF(ISBLANK('Beladung des Speichers'!A327),"",SUMIFS('Beladung des Speichers'!$C$17:$C$300,'Beladung des Speichers'!$A$17:$A$300,A327))</f>
        <v/>
      </c>
      <c r="H327" s="124" t="str">
        <f>IF(ISBLANK('Beladung des Speichers'!A327),"",'Beladung des Speichers'!C327)</f>
        <v/>
      </c>
      <c r="I327" s="168" t="str">
        <f>IF(ISBLANK('Beladung des Speichers'!A327),"",SUMIFS('Beladung des Speichers'!$E$17:$E$1001,'Beladung des Speichers'!$A$17:$A$1001,'Ergebnis (detailliert)'!A327))</f>
        <v/>
      </c>
      <c r="J327" s="125" t="str">
        <f>IF(ISBLANK('Beladung des Speichers'!A327),"",'Beladung des Speichers'!E327)</f>
        <v/>
      </c>
      <c r="K327" s="168" t="str">
        <f>IF(ISBLANK('Beladung des Speichers'!A327),"",SUMIFS('Entladung des Speichers'!$C$17:$C$1001,'Entladung des Speichers'!$A$17:$A$1001,'Ergebnis (detailliert)'!A327))</f>
        <v/>
      </c>
      <c r="L327" s="169" t="str">
        <f t="shared" si="18"/>
        <v/>
      </c>
      <c r="M327" s="169" t="str">
        <f>IF(ISBLANK('Entladung des Speichers'!A327),"",'Entladung des Speichers'!C327)</f>
        <v/>
      </c>
      <c r="N327" s="168" t="str">
        <f>IF(ISBLANK('Beladung des Speichers'!A327),"",SUMIFS('Entladung des Speichers'!$E$17:$E$1001,'Entladung des Speichers'!$A$17:$A$1001,'Ergebnis (detailliert)'!$A$17:$A$300))</f>
        <v/>
      </c>
      <c r="O327" s="125" t="str">
        <f t="shared" si="19"/>
        <v/>
      </c>
      <c r="P327" s="20" t="str">
        <f>IFERROR(IF(A327="","",N327*'Ergebnis (detailliert)'!J327/'Ergebnis (detailliert)'!I327),0)</f>
        <v/>
      </c>
      <c r="Q327" s="106" t="str">
        <f t="shared" si="20"/>
        <v/>
      </c>
      <c r="R327" s="107" t="str">
        <f t="shared" si="21"/>
        <v/>
      </c>
      <c r="S327" s="108" t="str">
        <f>IF(A327="","",IF(LOOKUP(A327,Stammdaten!$A$17:$A$1001,Stammdaten!$G$17:$G$1001)="Nein",0,IF(ISBLANK('Beladung des Speichers'!A327),"",ROUND(MIN(J327,Q327)*-1,2))))</f>
        <v/>
      </c>
    </row>
    <row r="328" spans="1:19" x14ac:dyDescent="0.2">
      <c r="A328" s="109" t="str">
        <f>IF('Beladung des Speichers'!A328="","",'Beladung des Speichers'!A328)</f>
        <v/>
      </c>
      <c r="B328" s="109" t="str">
        <f>IF('Beladung des Speichers'!B328="","",'Beladung des Speichers'!B328)</f>
        <v/>
      </c>
      <c r="C328" s="163" t="str">
        <f>IF(ISBLANK('Beladung des Speichers'!A328),"",SUMIFS('Beladung des Speichers'!$C$17:$C$300,'Beladung des Speichers'!$A$17:$A$300,A328)-SUMIFS('Entladung des Speichers'!$C$17:$C$300,'Entladung des Speichers'!$A$17:$A$300,A328)+SUMIFS(Füllstände!$B$17:$B$299,Füllstände!$A$17:$A$299,A328)-SUMIFS(Füllstände!$C$17:$C$299,Füllstände!$A$17:$A$299,A328))</f>
        <v/>
      </c>
      <c r="D328" s="164" t="str">
        <f>IF(ISBLANK('Beladung des Speichers'!A328),"",C328*'Beladung des Speichers'!C328/SUMIFS('Beladung des Speichers'!$C$17:$C$300,'Beladung des Speichers'!$A$17:$A$300,A328))</f>
        <v/>
      </c>
      <c r="E328" s="165" t="str">
        <f>IF(ISBLANK('Beladung des Speichers'!A328),"",1/SUMIFS('Beladung des Speichers'!$C$17:$C$300,'Beladung des Speichers'!$A$17:$A$300,A328)*C328*SUMIF($A$17:$A$300,A328,'Beladung des Speichers'!$E$17:$E$300))</f>
        <v/>
      </c>
      <c r="F328" s="166" t="str">
        <f>IF(ISBLANK('Beladung des Speichers'!A328),"",IF(C328=0,"0,00",D328/C328*E328))</f>
        <v/>
      </c>
      <c r="G328" s="167" t="str">
        <f>IF(ISBLANK('Beladung des Speichers'!A328),"",SUMIFS('Beladung des Speichers'!$C$17:$C$300,'Beladung des Speichers'!$A$17:$A$300,A328))</f>
        <v/>
      </c>
      <c r="H328" s="124" t="str">
        <f>IF(ISBLANK('Beladung des Speichers'!A328),"",'Beladung des Speichers'!C328)</f>
        <v/>
      </c>
      <c r="I328" s="168" t="str">
        <f>IF(ISBLANK('Beladung des Speichers'!A328),"",SUMIFS('Beladung des Speichers'!$E$17:$E$1001,'Beladung des Speichers'!$A$17:$A$1001,'Ergebnis (detailliert)'!A328))</f>
        <v/>
      </c>
      <c r="J328" s="125" t="str">
        <f>IF(ISBLANK('Beladung des Speichers'!A328),"",'Beladung des Speichers'!E328)</f>
        <v/>
      </c>
      <c r="K328" s="168" t="str">
        <f>IF(ISBLANK('Beladung des Speichers'!A328),"",SUMIFS('Entladung des Speichers'!$C$17:$C$1001,'Entladung des Speichers'!$A$17:$A$1001,'Ergebnis (detailliert)'!A328))</f>
        <v/>
      </c>
      <c r="L328" s="169" t="str">
        <f t="shared" si="18"/>
        <v/>
      </c>
      <c r="M328" s="169" t="str">
        <f>IF(ISBLANK('Entladung des Speichers'!A328),"",'Entladung des Speichers'!C328)</f>
        <v/>
      </c>
      <c r="N328" s="168" t="str">
        <f>IF(ISBLANK('Beladung des Speichers'!A328),"",SUMIFS('Entladung des Speichers'!$E$17:$E$1001,'Entladung des Speichers'!$A$17:$A$1001,'Ergebnis (detailliert)'!$A$17:$A$300))</f>
        <v/>
      </c>
      <c r="O328" s="125" t="str">
        <f t="shared" si="19"/>
        <v/>
      </c>
      <c r="P328" s="20" t="str">
        <f>IFERROR(IF(A328="","",N328*'Ergebnis (detailliert)'!J328/'Ergebnis (detailliert)'!I328),0)</f>
        <v/>
      </c>
      <c r="Q328" s="106" t="str">
        <f t="shared" si="20"/>
        <v/>
      </c>
      <c r="R328" s="107" t="str">
        <f t="shared" si="21"/>
        <v/>
      </c>
      <c r="S328" s="108" t="str">
        <f>IF(A328="","",IF(LOOKUP(A328,Stammdaten!$A$17:$A$1001,Stammdaten!$G$17:$G$1001)="Nein",0,IF(ISBLANK('Beladung des Speichers'!A328),"",ROUND(MIN(J328,Q328)*-1,2))))</f>
        <v/>
      </c>
    </row>
    <row r="329" spans="1:19" x14ac:dyDescent="0.2">
      <c r="A329" s="109" t="str">
        <f>IF('Beladung des Speichers'!A329="","",'Beladung des Speichers'!A329)</f>
        <v/>
      </c>
      <c r="B329" s="109" t="str">
        <f>IF('Beladung des Speichers'!B329="","",'Beladung des Speichers'!B329)</f>
        <v/>
      </c>
      <c r="C329" s="163" t="str">
        <f>IF(ISBLANK('Beladung des Speichers'!A329),"",SUMIFS('Beladung des Speichers'!$C$17:$C$300,'Beladung des Speichers'!$A$17:$A$300,A329)-SUMIFS('Entladung des Speichers'!$C$17:$C$300,'Entladung des Speichers'!$A$17:$A$300,A329)+SUMIFS(Füllstände!$B$17:$B$299,Füllstände!$A$17:$A$299,A329)-SUMIFS(Füllstände!$C$17:$C$299,Füllstände!$A$17:$A$299,A329))</f>
        <v/>
      </c>
      <c r="D329" s="164" t="str">
        <f>IF(ISBLANK('Beladung des Speichers'!A329),"",C329*'Beladung des Speichers'!C329/SUMIFS('Beladung des Speichers'!$C$17:$C$300,'Beladung des Speichers'!$A$17:$A$300,A329))</f>
        <v/>
      </c>
      <c r="E329" s="165" t="str">
        <f>IF(ISBLANK('Beladung des Speichers'!A329),"",1/SUMIFS('Beladung des Speichers'!$C$17:$C$300,'Beladung des Speichers'!$A$17:$A$300,A329)*C329*SUMIF($A$17:$A$300,A329,'Beladung des Speichers'!$E$17:$E$300))</f>
        <v/>
      </c>
      <c r="F329" s="166" t="str">
        <f>IF(ISBLANK('Beladung des Speichers'!A329),"",IF(C329=0,"0,00",D329/C329*E329))</f>
        <v/>
      </c>
      <c r="G329" s="167" t="str">
        <f>IF(ISBLANK('Beladung des Speichers'!A329),"",SUMIFS('Beladung des Speichers'!$C$17:$C$300,'Beladung des Speichers'!$A$17:$A$300,A329))</f>
        <v/>
      </c>
      <c r="H329" s="124" t="str">
        <f>IF(ISBLANK('Beladung des Speichers'!A329),"",'Beladung des Speichers'!C329)</f>
        <v/>
      </c>
      <c r="I329" s="168" t="str">
        <f>IF(ISBLANK('Beladung des Speichers'!A329),"",SUMIFS('Beladung des Speichers'!$E$17:$E$1001,'Beladung des Speichers'!$A$17:$A$1001,'Ergebnis (detailliert)'!A329))</f>
        <v/>
      </c>
      <c r="J329" s="125" t="str">
        <f>IF(ISBLANK('Beladung des Speichers'!A329),"",'Beladung des Speichers'!E329)</f>
        <v/>
      </c>
      <c r="K329" s="168" t="str">
        <f>IF(ISBLANK('Beladung des Speichers'!A329),"",SUMIFS('Entladung des Speichers'!$C$17:$C$1001,'Entladung des Speichers'!$A$17:$A$1001,'Ergebnis (detailliert)'!A329))</f>
        <v/>
      </c>
      <c r="L329" s="169" t="str">
        <f t="shared" si="18"/>
        <v/>
      </c>
      <c r="M329" s="169" t="str">
        <f>IF(ISBLANK('Entladung des Speichers'!A329),"",'Entladung des Speichers'!C329)</f>
        <v/>
      </c>
      <c r="N329" s="168" t="str">
        <f>IF(ISBLANK('Beladung des Speichers'!A329),"",SUMIFS('Entladung des Speichers'!$E$17:$E$1001,'Entladung des Speichers'!$A$17:$A$1001,'Ergebnis (detailliert)'!$A$17:$A$300))</f>
        <v/>
      </c>
      <c r="O329" s="125" t="str">
        <f t="shared" si="19"/>
        <v/>
      </c>
      <c r="P329" s="20" t="str">
        <f>IFERROR(IF(A329="","",N329*'Ergebnis (detailliert)'!J329/'Ergebnis (detailliert)'!I329),0)</f>
        <v/>
      </c>
      <c r="Q329" s="106" t="str">
        <f t="shared" si="20"/>
        <v/>
      </c>
      <c r="R329" s="107" t="str">
        <f t="shared" si="21"/>
        <v/>
      </c>
      <c r="S329" s="108" t="str">
        <f>IF(A329="","",IF(LOOKUP(A329,Stammdaten!$A$17:$A$1001,Stammdaten!$G$17:$G$1001)="Nein",0,IF(ISBLANK('Beladung des Speichers'!A329),"",ROUND(MIN(J329,Q329)*-1,2))))</f>
        <v/>
      </c>
    </row>
    <row r="330" spans="1:19" x14ac:dyDescent="0.2">
      <c r="A330" s="109" t="str">
        <f>IF('Beladung des Speichers'!A330="","",'Beladung des Speichers'!A330)</f>
        <v/>
      </c>
      <c r="B330" s="109" t="str">
        <f>IF('Beladung des Speichers'!B330="","",'Beladung des Speichers'!B330)</f>
        <v/>
      </c>
      <c r="C330" s="163" t="str">
        <f>IF(ISBLANK('Beladung des Speichers'!A330),"",SUMIFS('Beladung des Speichers'!$C$17:$C$300,'Beladung des Speichers'!$A$17:$A$300,A330)-SUMIFS('Entladung des Speichers'!$C$17:$C$300,'Entladung des Speichers'!$A$17:$A$300,A330)+SUMIFS(Füllstände!$B$17:$B$299,Füllstände!$A$17:$A$299,A330)-SUMIFS(Füllstände!$C$17:$C$299,Füllstände!$A$17:$A$299,A330))</f>
        <v/>
      </c>
      <c r="D330" s="164" t="str">
        <f>IF(ISBLANK('Beladung des Speichers'!A330),"",C330*'Beladung des Speichers'!C330/SUMIFS('Beladung des Speichers'!$C$17:$C$300,'Beladung des Speichers'!$A$17:$A$300,A330))</f>
        <v/>
      </c>
      <c r="E330" s="165" t="str">
        <f>IF(ISBLANK('Beladung des Speichers'!A330),"",1/SUMIFS('Beladung des Speichers'!$C$17:$C$300,'Beladung des Speichers'!$A$17:$A$300,A330)*C330*SUMIF($A$17:$A$300,A330,'Beladung des Speichers'!$E$17:$E$300))</f>
        <v/>
      </c>
      <c r="F330" s="166" t="str">
        <f>IF(ISBLANK('Beladung des Speichers'!A330),"",IF(C330=0,"0,00",D330/C330*E330))</f>
        <v/>
      </c>
      <c r="G330" s="167" t="str">
        <f>IF(ISBLANK('Beladung des Speichers'!A330),"",SUMIFS('Beladung des Speichers'!$C$17:$C$300,'Beladung des Speichers'!$A$17:$A$300,A330))</f>
        <v/>
      </c>
      <c r="H330" s="124" t="str">
        <f>IF(ISBLANK('Beladung des Speichers'!A330),"",'Beladung des Speichers'!C330)</f>
        <v/>
      </c>
      <c r="I330" s="168" t="str">
        <f>IF(ISBLANK('Beladung des Speichers'!A330),"",SUMIFS('Beladung des Speichers'!$E$17:$E$1001,'Beladung des Speichers'!$A$17:$A$1001,'Ergebnis (detailliert)'!A330))</f>
        <v/>
      </c>
      <c r="J330" s="125" t="str">
        <f>IF(ISBLANK('Beladung des Speichers'!A330),"",'Beladung des Speichers'!E330)</f>
        <v/>
      </c>
      <c r="K330" s="168" t="str">
        <f>IF(ISBLANK('Beladung des Speichers'!A330),"",SUMIFS('Entladung des Speichers'!$C$17:$C$1001,'Entladung des Speichers'!$A$17:$A$1001,'Ergebnis (detailliert)'!A330))</f>
        <v/>
      </c>
      <c r="L330" s="169" t="str">
        <f t="shared" si="18"/>
        <v/>
      </c>
      <c r="M330" s="169" t="str">
        <f>IF(ISBLANK('Entladung des Speichers'!A330),"",'Entladung des Speichers'!C330)</f>
        <v/>
      </c>
      <c r="N330" s="168" t="str">
        <f>IF(ISBLANK('Beladung des Speichers'!A330),"",SUMIFS('Entladung des Speichers'!$E$17:$E$1001,'Entladung des Speichers'!$A$17:$A$1001,'Ergebnis (detailliert)'!$A$17:$A$300))</f>
        <v/>
      </c>
      <c r="O330" s="125" t="str">
        <f t="shared" si="19"/>
        <v/>
      </c>
      <c r="P330" s="20" t="str">
        <f>IFERROR(IF(A330="","",N330*'Ergebnis (detailliert)'!J330/'Ergebnis (detailliert)'!I330),0)</f>
        <v/>
      </c>
      <c r="Q330" s="106" t="str">
        <f t="shared" si="20"/>
        <v/>
      </c>
      <c r="R330" s="107" t="str">
        <f t="shared" si="21"/>
        <v/>
      </c>
      <c r="S330" s="108" t="str">
        <f>IF(A330="","",IF(LOOKUP(A330,Stammdaten!$A$17:$A$1001,Stammdaten!$G$17:$G$1001)="Nein",0,IF(ISBLANK('Beladung des Speichers'!A330),"",ROUND(MIN(J330,Q330)*-1,2))))</f>
        <v/>
      </c>
    </row>
    <row r="331" spans="1:19" x14ac:dyDescent="0.2">
      <c r="A331" s="109" t="str">
        <f>IF('Beladung des Speichers'!A331="","",'Beladung des Speichers'!A331)</f>
        <v/>
      </c>
      <c r="B331" s="109" t="str">
        <f>IF('Beladung des Speichers'!B331="","",'Beladung des Speichers'!B331)</f>
        <v/>
      </c>
      <c r="C331" s="163" t="str">
        <f>IF(ISBLANK('Beladung des Speichers'!A331),"",SUMIFS('Beladung des Speichers'!$C$17:$C$300,'Beladung des Speichers'!$A$17:$A$300,A331)-SUMIFS('Entladung des Speichers'!$C$17:$C$300,'Entladung des Speichers'!$A$17:$A$300,A331)+SUMIFS(Füllstände!$B$17:$B$299,Füllstände!$A$17:$A$299,A331)-SUMIFS(Füllstände!$C$17:$C$299,Füllstände!$A$17:$A$299,A331))</f>
        <v/>
      </c>
      <c r="D331" s="164" t="str">
        <f>IF(ISBLANK('Beladung des Speichers'!A331),"",C331*'Beladung des Speichers'!C331/SUMIFS('Beladung des Speichers'!$C$17:$C$300,'Beladung des Speichers'!$A$17:$A$300,A331))</f>
        <v/>
      </c>
      <c r="E331" s="165" t="str">
        <f>IF(ISBLANK('Beladung des Speichers'!A331),"",1/SUMIFS('Beladung des Speichers'!$C$17:$C$300,'Beladung des Speichers'!$A$17:$A$300,A331)*C331*SUMIF($A$17:$A$300,A331,'Beladung des Speichers'!$E$17:$E$300))</f>
        <v/>
      </c>
      <c r="F331" s="166" t="str">
        <f>IF(ISBLANK('Beladung des Speichers'!A331),"",IF(C331=0,"0,00",D331/C331*E331))</f>
        <v/>
      </c>
      <c r="G331" s="167" t="str">
        <f>IF(ISBLANK('Beladung des Speichers'!A331),"",SUMIFS('Beladung des Speichers'!$C$17:$C$300,'Beladung des Speichers'!$A$17:$A$300,A331))</f>
        <v/>
      </c>
      <c r="H331" s="124" t="str">
        <f>IF(ISBLANK('Beladung des Speichers'!A331),"",'Beladung des Speichers'!C331)</f>
        <v/>
      </c>
      <c r="I331" s="168" t="str">
        <f>IF(ISBLANK('Beladung des Speichers'!A331),"",SUMIFS('Beladung des Speichers'!$E$17:$E$1001,'Beladung des Speichers'!$A$17:$A$1001,'Ergebnis (detailliert)'!A331))</f>
        <v/>
      </c>
      <c r="J331" s="125" t="str">
        <f>IF(ISBLANK('Beladung des Speichers'!A331),"",'Beladung des Speichers'!E331)</f>
        <v/>
      </c>
      <c r="K331" s="168" t="str">
        <f>IF(ISBLANK('Beladung des Speichers'!A331),"",SUMIFS('Entladung des Speichers'!$C$17:$C$1001,'Entladung des Speichers'!$A$17:$A$1001,'Ergebnis (detailliert)'!A331))</f>
        <v/>
      </c>
      <c r="L331" s="169" t="str">
        <f t="shared" si="18"/>
        <v/>
      </c>
      <c r="M331" s="169" t="str">
        <f>IF(ISBLANK('Entladung des Speichers'!A331),"",'Entladung des Speichers'!C331)</f>
        <v/>
      </c>
      <c r="N331" s="168" t="str">
        <f>IF(ISBLANK('Beladung des Speichers'!A331),"",SUMIFS('Entladung des Speichers'!$E$17:$E$1001,'Entladung des Speichers'!$A$17:$A$1001,'Ergebnis (detailliert)'!$A$17:$A$300))</f>
        <v/>
      </c>
      <c r="O331" s="125" t="str">
        <f t="shared" si="19"/>
        <v/>
      </c>
      <c r="P331" s="20" t="str">
        <f>IFERROR(IF(A331="","",N331*'Ergebnis (detailliert)'!J331/'Ergebnis (detailliert)'!I331),0)</f>
        <v/>
      </c>
      <c r="Q331" s="106" t="str">
        <f t="shared" si="20"/>
        <v/>
      </c>
      <c r="R331" s="107" t="str">
        <f t="shared" si="21"/>
        <v/>
      </c>
      <c r="S331" s="108" t="str">
        <f>IF(A331="","",IF(LOOKUP(A331,Stammdaten!$A$17:$A$1001,Stammdaten!$G$17:$G$1001)="Nein",0,IF(ISBLANK('Beladung des Speichers'!A331),"",ROUND(MIN(J331,Q331)*-1,2))))</f>
        <v/>
      </c>
    </row>
    <row r="332" spans="1:19" x14ac:dyDescent="0.2">
      <c r="A332" s="109" t="str">
        <f>IF('Beladung des Speichers'!A332="","",'Beladung des Speichers'!A332)</f>
        <v/>
      </c>
      <c r="B332" s="109" t="str">
        <f>IF('Beladung des Speichers'!B332="","",'Beladung des Speichers'!B332)</f>
        <v/>
      </c>
      <c r="C332" s="163" t="str">
        <f>IF(ISBLANK('Beladung des Speichers'!A332),"",SUMIFS('Beladung des Speichers'!$C$17:$C$300,'Beladung des Speichers'!$A$17:$A$300,A332)-SUMIFS('Entladung des Speichers'!$C$17:$C$300,'Entladung des Speichers'!$A$17:$A$300,A332)+SUMIFS(Füllstände!$B$17:$B$299,Füllstände!$A$17:$A$299,A332)-SUMIFS(Füllstände!$C$17:$C$299,Füllstände!$A$17:$A$299,A332))</f>
        <v/>
      </c>
      <c r="D332" s="164" t="str">
        <f>IF(ISBLANK('Beladung des Speichers'!A332),"",C332*'Beladung des Speichers'!C332/SUMIFS('Beladung des Speichers'!$C$17:$C$300,'Beladung des Speichers'!$A$17:$A$300,A332))</f>
        <v/>
      </c>
      <c r="E332" s="165" t="str">
        <f>IF(ISBLANK('Beladung des Speichers'!A332),"",1/SUMIFS('Beladung des Speichers'!$C$17:$C$300,'Beladung des Speichers'!$A$17:$A$300,A332)*C332*SUMIF($A$17:$A$300,A332,'Beladung des Speichers'!$E$17:$E$300))</f>
        <v/>
      </c>
      <c r="F332" s="166" t="str">
        <f>IF(ISBLANK('Beladung des Speichers'!A332),"",IF(C332=0,"0,00",D332/C332*E332))</f>
        <v/>
      </c>
      <c r="G332" s="167" t="str">
        <f>IF(ISBLANK('Beladung des Speichers'!A332),"",SUMIFS('Beladung des Speichers'!$C$17:$C$300,'Beladung des Speichers'!$A$17:$A$300,A332))</f>
        <v/>
      </c>
      <c r="H332" s="124" t="str">
        <f>IF(ISBLANK('Beladung des Speichers'!A332),"",'Beladung des Speichers'!C332)</f>
        <v/>
      </c>
      <c r="I332" s="168" t="str">
        <f>IF(ISBLANK('Beladung des Speichers'!A332),"",SUMIFS('Beladung des Speichers'!$E$17:$E$1001,'Beladung des Speichers'!$A$17:$A$1001,'Ergebnis (detailliert)'!A332))</f>
        <v/>
      </c>
      <c r="J332" s="125" t="str">
        <f>IF(ISBLANK('Beladung des Speichers'!A332),"",'Beladung des Speichers'!E332)</f>
        <v/>
      </c>
      <c r="K332" s="168" t="str">
        <f>IF(ISBLANK('Beladung des Speichers'!A332),"",SUMIFS('Entladung des Speichers'!$C$17:$C$1001,'Entladung des Speichers'!$A$17:$A$1001,'Ergebnis (detailliert)'!A332))</f>
        <v/>
      </c>
      <c r="L332" s="169" t="str">
        <f t="shared" si="18"/>
        <v/>
      </c>
      <c r="M332" s="169" t="str">
        <f>IF(ISBLANK('Entladung des Speichers'!A332),"",'Entladung des Speichers'!C332)</f>
        <v/>
      </c>
      <c r="N332" s="168" t="str">
        <f>IF(ISBLANK('Beladung des Speichers'!A332),"",SUMIFS('Entladung des Speichers'!$E$17:$E$1001,'Entladung des Speichers'!$A$17:$A$1001,'Ergebnis (detailliert)'!$A$17:$A$300))</f>
        <v/>
      </c>
      <c r="O332" s="125" t="str">
        <f t="shared" si="19"/>
        <v/>
      </c>
      <c r="P332" s="20" t="str">
        <f>IFERROR(IF(A332="","",N332*'Ergebnis (detailliert)'!J332/'Ergebnis (detailliert)'!I332),0)</f>
        <v/>
      </c>
      <c r="Q332" s="106" t="str">
        <f t="shared" si="20"/>
        <v/>
      </c>
      <c r="R332" s="107" t="str">
        <f t="shared" si="21"/>
        <v/>
      </c>
      <c r="S332" s="108" t="str">
        <f>IF(A332="","",IF(LOOKUP(A332,Stammdaten!$A$17:$A$1001,Stammdaten!$G$17:$G$1001)="Nein",0,IF(ISBLANK('Beladung des Speichers'!A332),"",ROUND(MIN(J332,Q332)*-1,2))))</f>
        <v/>
      </c>
    </row>
    <row r="333" spans="1:19" x14ac:dyDescent="0.2">
      <c r="A333" s="109" t="str">
        <f>IF('Beladung des Speichers'!A333="","",'Beladung des Speichers'!A333)</f>
        <v/>
      </c>
      <c r="B333" s="109" t="str">
        <f>IF('Beladung des Speichers'!B333="","",'Beladung des Speichers'!B333)</f>
        <v/>
      </c>
      <c r="C333" s="163" t="str">
        <f>IF(ISBLANK('Beladung des Speichers'!A333),"",SUMIFS('Beladung des Speichers'!$C$17:$C$300,'Beladung des Speichers'!$A$17:$A$300,A333)-SUMIFS('Entladung des Speichers'!$C$17:$C$300,'Entladung des Speichers'!$A$17:$A$300,A333)+SUMIFS(Füllstände!$B$17:$B$299,Füllstände!$A$17:$A$299,A333)-SUMIFS(Füllstände!$C$17:$C$299,Füllstände!$A$17:$A$299,A333))</f>
        <v/>
      </c>
      <c r="D333" s="164" t="str">
        <f>IF(ISBLANK('Beladung des Speichers'!A333),"",C333*'Beladung des Speichers'!C333/SUMIFS('Beladung des Speichers'!$C$17:$C$300,'Beladung des Speichers'!$A$17:$A$300,A333))</f>
        <v/>
      </c>
      <c r="E333" s="165" t="str">
        <f>IF(ISBLANK('Beladung des Speichers'!A333),"",1/SUMIFS('Beladung des Speichers'!$C$17:$C$300,'Beladung des Speichers'!$A$17:$A$300,A333)*C333*SUMIF($A$17:$A$300,A333,'Beladung des Speichers'!$E$17:$E$300))</f>
        <v/>
      </c>
      <c r="F333" s="166" t="str">
        <f>IF(ISBLANK('Beladung des Speichers'!A333),"",IF(C333=0,"0,00",D333/C333*E333))</f>
        <v/>
      </c>
      <c r="G333" s="167" t="str">
        <f>IF(ISBLANK('Beladung des Speichers'!A333),"",SUMIFS('Beladung des Speichers'!$C$17:$C$300,'Beladung des Speichers'!$A$17:$A$300,A333))</f>
        <v/>
      </c>
      <c r="H333" s="124" t="str">
        <f>IF(ISBLANK('Beladung des Speichers'!A333),"",'Beladung des Speichers'!C333)</f>
        <v/>
      </c>
      <c r="I333" s="168" t="str">
        <f>IF(ISBLANK('Beladung des Speichers'!A333),"",SUMIFS('Beladung des Speichers'!$E$17:$E$1001,'Beladung des Speichers'!$A$17:$A$1001,'Ergebnis (detailliert)'!A333))</f>
        <v/>
      </c>
      <c r="J333" s="125" t="str">
        <f>IF(ISBLANK('Beladung des Speichers'!A333),"",'Beladung des Speichers'!E333)</f>
        <v/>
      </c>
      <c r="K333" s="168" t="str">
        <f>IF(ISBLANK('Beladung des Speichers'!A333),"",SUMIFS('Entladung des Speichers'!$C$17:$C$1001,'Entladung des Speichers'!$A$17:$A$1001,'Ergebnis (detailliert)'!A333))</f>
        <v/>
      </c>
      <c r="L333" s="169" t="str">
        <f t="shared" si="18"/>
        <v/>
      </c>
      <c r="M333" s="169" t="str">
        <f>IF(ISBLANK('Entladung des Speichers'!A333),"",'Entladung des Speichers'!C333)</f>
        <v/>
      </c>
      <c r="N333" s="168" t="str">
        <f>IF(ISBLANK('Beladung des Speichers'!A333),"",SUMIFS('Entladung des Speichers'!$E$17:$E$1001,'Entladung des Speichers'!$A$17:$A$1001,'Ergebnis (detailliert)'!$A$17:$A$300))</f>
        <v/>
      </c>
      <c r="O333" s="125" t="str">
        <f t="shared" si="19"/>
        <v/>
      </c>
      <c r="P333" s="20" t="str">
        <f>IFERROR(IF(A333="","",N333*'Ergebnis (detailliert)'!J333/'Ergebnis (detailliert)'!I333),0)</f>
        <v/>
      </c>
      <c r="Q333" s="106" t="str">
        <f t="shared" si="20"/>
        <v/>
      </c>
      <c r="R333" s="107" t="str">
        <f t="shared" si="21"/>
        <v/>
      </c>
      <c r="S333" s="108" t="str">
        <f>IF(A333="","",IF(LOOKUP(A333,Stammdaten!$A$17:$A$1001,Stammdaten!$G$17:$G$1001)="Nein",0,IF(ISBLANK('Beladung des Speichers'!A333),"",ROUND(MIN(J333,Q333)*-1,2))))</f>
        <v/>
      </c>
    </row>
    <row r="334" spans="1:19" x14ac:dyDescent="0.2">
      <c r="A334" s="109" t="str">
        <f>IF('Beladung des Speichers'!A334="","",'Beladung des Speichers'!A334)</f>
        <v/>
      </c>
      <c r="B334" s="109" t="str">
        <f>IF('Beladung des Speichers'!B334="","",'Beladung des Speichers'!B334)</f>
        <v/>
      </c>
      <c r="C334" s="163" t="str">
        <f>IF(ISBLANK('Beladung des Speichers'!A334),"",SUMIFS('Beladung des Speichers'!$C$17:$C$300,'Beladung des Speichers'!$A$17:$A$300,A334)-SUMIFS('Entladung des Speichers'!$C$17:$C$300,'Entladung des Speichers'!$A$17:$A$300,A334)+SUMIFS(Füllstände!$B$17:$B$299,Füllstände!$A$17:$A$299,A334)-SUMIFS(Füllstände!$C$17:$C$299,Füllstände!$A$17:$A$299,A334))</f>
        <v/>
      </c>
      <c r="D334" s="164" t="str">
        <f>IF(ISBLANK('Beladung des Speichers'!A334),"",C334*'Beladung des Speichers'!C334/SUMIFS('Beladung des Speichers'!$C$17:$C$300,'Beladung des Speichers'!$A$17:$A$300,A334))</f>
        <v/>
      </c>
      <c r="E334" s="165" t="str">
        <f>IF(ISBLANK('Beladung des Speichers'!A334),"",1/SUMIFS('Beladung des Speichers'!$C$17:$C$300,'Beladung des Speichers'!$A$17:$A$300,A334)*C334*SUMIF($A$17:$A$300,A334,'Beladung des Speichers'!$E$17:$E$300))</f>
        <v/>
      </c>
      <c r="F334" s="166" t="str">
        <f>IF(ISBLANK('Beladung des Speichers'!A334),"",IF(C334=0,"0,00",D334/C334*E334))</f>
        <v/>
      </c>
      <c r="G334" s="167" t="str">
        <f>IF(ISBLANK('Beladung des Speichers'!A334),"",SUMIFS('Beladung des Speichers'!$C$17:$C$300,'Beladung des Speichers'!$A$17:$A$300,A334))</f>
        <v/>
      </c>
      <c r="H334" s="124" t="str">
        <f>IF(ISBLANK('Beladung des Speichers'!A334),"",'Beladung des Speichers'!C334)</f>
        <v/>
      </c>
      <c r="I334" s="168" t="str">
        <f>IF(ISBLANK('Beladung des Speichers'!A334),"",SUMIFS('Beladung des Speichers'!$E$17:$E$1001,'Beladung des Speichers'!$A$17:$A$1001,'Ergebnis (detailliert)'!A334))</f>
        <v/>
      </c>
      <c r="J334" s="125" t="str">
        <f>IF(ISBLANK('Beladung des Speichers'!A334),"",'Beladung des Speichers'!E334)</f>
        <v/>
      </c>
      <c r="K334" s="168" t="str">
        <f>IF(ISBLANK('Beladung des Speichers'!A334),"",SUMIFS('Entladung des Speichers'!$C$17:$C$1001,'Entladung des Speichers'!$A$17:$A$1001,'Ergebnis (detailliert)'!A334))</f>
        <v/>
      </c>
      <c r="L334" s="169" t="str">
        <f t="shared" si="18"/>
        <v/>
      </c>
      <c r="M334" s="169" t="str">
        <f>IF(ISBLANK('Entladung des Speichers'!A334),"",'Entladung des Speichers'!C334)</f>
        <v/>
      </c>
      <c r="N334" s="168" t="str">
        <f>IF(ISBLANK('Beladung des Speichers'!A334),"",SUMIFS('Entladung des Speichers'!$E$17:$E$1001,'Entladung des Speichers'!$A$17:$A$1001,'Ergebnis (detailliert)'!$A$17:$A$300))</f>
        <v/>
      </c>
      <c r="O334" s="125" t="str">
        <f t="shared" si="19"/>
        <v/>
      </c>
      <c r="P334" s="20" t="str">
        <f>IFERROR(IF(A334="","",N334*'Ergebnis (detailliert)'!J334/'Ergebnis (detailliert)'!I334),0)</f>
        <v/>
      </c>
      <c r="Q334" s="106" t="str">
        <f t="shared" si="20"/>
        <v/>
      </c>
      <c r="R334" s="107" t="str">
        <f t="shared" si="21"/>
        <v/>
      </c>
      <c r="S334" s="108" t="str">
        <f>IF(A334="","",IF(LOOKUP(A334,Stammdaten!$A$17:$A$1001,Stammdaten!$G$17:$G$1001)="Nein",0,IF(ISBLANK('Beladung des Speichers'!A334),"",ROUND(MIN(J334,Q334)*-1,2))))</f>
        <v/>
      </c>
    </row>
    <row r="335" spans="1:19" x14ac:dyDescent="0.2">
      <c r="A335" s="109" t="str">
        <f>IF('Beladung des Speichers'!A335="","",'Beladung des Speichers'!A335)</f>
        <v/>
      </c>
      <c r="B335" s="109" t="str">
        <f>IF('Beladung des Speichers'!B335="","",'Beladung des Speichers'!B335)</f>
        <v/>
      </c>
      <c r="C335" s="163" t="str">
        <f>IF(ISBLANK('Beladung des Speichers'!A335),"",SUMIFS('Beladung des Speichers'!$C$17:$C$300,'Beladung des Speichers'!$A$17:$A$300,A335)-SUMIFS('Entladung des Speichers'!$C$17:$C$300,'Entladung des Speichers'!$A$17:$A$300,A335)+SUMIFS(Füllstände!$B$17:$B$299,Füllstände!$A$17:$A$299,A335)-SUMIFS(Füllstände!$C$17:$C$299,Füllstände!$A$17:$A$299,A335))</f>
        <v/>
      </c>
      <c r="D335" s="164" t="str">
        <f>IF(ISBLANK('Beladung des Speichers'!A335),"",C335*'Beladung des Speichers'!C335/SUMIFS('Beladung des Speichers'!$C$17:$C$300,'Beladung des Speichers'!$A$17:$A$300,A335))</f>
        <v/>
      </c>
      <c r="E335" s="165" t="str">
        <f>IF(ISBLANK('Beladung des Speichers'!A335),"",1/SUMIFS('Beladung des Speichers'!$C$17:$C$300,'Beladung des Speichers'!$A$17:$A$300,A335)*C335*SUMIF($A$17:$A$300,A335,'Beladung des Speichers'!$E$17:$E$300))</f>
        <v/>
      </c>
      <c r="F335" s="166" t="str">
        <f>IF(ISBLANK('Beladung des Speichers'!A335),"",IF(C335=0,"0,00",D335/C335*E335))</f>
        <v/>
      </c>
      <c r="G335" s="167" t="str">
        <f>IF(ISBLANK('Beladung des Speichers'!A335),"",SUMIFS('Beladung des Speichers'!$C$17:$C$300,'Beladung des Speichers'!$A$17:$A$300,A335))</f>
        <v/>
      </c>
      <c r="H335" s="124" t="str">
        <f>IF(ISBLANK('Beladung des Speichers'!A335),"",'Beladung des Speichers'!C335)</f>
        <v/>
      </c>
      <c r="I335" s="168" t="str">
        <f>IF(ISBLANK('Beladung des Speichers'!A335),"",SUMIFS('Beladung des Speichers'!$E$17:$E$1001,'Beladung des Speichers'!$A$17:$A$1001,'Ergebnis (detailliert)'!A335))</f>
        <v/>
      </c>
      <c r="J335" s="125" t="str">
        <f>IF(ISBLANK('Beladung des Speichers'!A335),"",'Beladung des Speichers'!E335)</f>
        <v/>
      </c>
      <c r="K335" s="168" t="str">
        <f>IF(ISBLANK('Beladung des Speichers'!A335),"",SUMIFS('Entladung des Speichers'!$C$17:$C$1001,'Entladung des Speichers'!$A$17:$A$1001,'Ergebnis (detailliert)'!A335))</f>
        <v/>
      </c>
      <c r="L335" s="169" t="str">
        <f t="shared" si="18"/>
        <v/>
      </c>
      <c r="M335" s="169" t="str">
        <f>IF(ISBLANK('Entladung des Speichers'!A335),"",'Entladung des Speichers'!C335)</f>
        <v/>
      </c>
      <c r="N335" s="168" t="str">
        <f>IF(ISBLANK('Beladung des Speichers'!A335),"",SUMIFS('Entladung des Speichers'!$E$17:$E$1001,'Entladung des Speichers'!$A$17:$A$1001,'Ergebnis (detailliert)'!$A$17:$A$300))</f>
        <v/>
      </c>
      <c r="O335" s="125" t="str">
        <f t="shared" si="19"/>
        <v/>
      </c>
      <c r="P335" s="20" t="str">
        <f>IFERROR(IF(A335="","",N335*'Ergebnis (detailliert)'!J335/'Ergebnis (detailliert)'!I335),0)</f>
        <v/>
      </c>
      <c r="Q335" s="106" t="str">
        <f t="shared" si="20"/>
        <v/>
      </c>
      <c r="R335" s="107" t="str">
        <f t="shared" si="21"/>
        <v/>
      </c>
      <c r="S335" s="108" t="str">
        <f>IF(A335="","",IF(LOOKUP(A335,Stammdaten!$A$17:$A$1001,Stammdaten!$G$17:$G$1001)="Nein",0,IF(ISBLANK('Beladung des Speichers'!A335),"",ROUND(MIN(J335,Q335)*-1,2))))</f>
        <v/>
      </c>
    </row>
    <row r="336" spans="1:19" x14ac:dyDescent="0.2">
      <c r="A336" s="109" t="str">
        <f>IF('Beladung des Speichers'!A336="","",'Beladung des Speichers'!A336)</f>
        <v/>
      </c>
      <c r="B336" s="109" t="str">
        <f>IF('Beladung des Speichers'!B336="","",'Beladung des Speichers'!B336)</f>
        <v/>
      </c>
      <c r="C336" s="163" t="str">
        <f>IF(ISBLANK('Beladung des Speichers'!A336),"",SUMIFS('Beladung des Speichers'!$C$17:$C$300,'Beladung des Speichers'!$A$17:$A$300,A336)-SUMIFS('Entladung des Speichers'!$C$17:$C$300,'Entladung des Speichers'!$A$17:$A$300,A336)+SUMIFS(Füllstände!$B$17:$B$299,Füllstände!$A$17:$A$299,A336)-SUMIFS(Füllstände!$C$17:$C$299,Füllstände!$A$17:$A$299,A336))</f>
        <v/>
      </c>
      <c r="D336" s="164" t="str">
        <f>IF(ISBLANK('Beladung des Speichers'!A336),"",C336*'Beladung des Speichers'!C336/SUMIFS('Beladung des Speichers'!$C$17:$C$300,'Beladung des Speichers'!$A$17:$A$300,A336))</f>
        <v/>
      </c>
      <c r="E336" s="165" t="str">
        <f>IF(ISBLANK('Beladung des Speichers'!A336),"",1/SUMIFS('Beladung des Speichers'!$C$17:$C$300,'Beladung des Speichers'!$A$17:$A$300,A336)*C336*SUMIF($A$17:$A$300,A336,'Beladung des Speichers'!$E$17:$E$300))</f>
        <v/>
      </c>
      <c r="F336" s="166" t="str">
        <f>IF(ISBLANK('Beladung des Speichers'!A336),"",IF(C336=0,"0,00",D336/C336*E336))</f>
        <v/>
      </c>
      <c r="G336" s="167" t="str">
        <f>IF(ISBLANK('Beladung des Speichers'!A336),"",SUMIFS('Beladung des Speichers'!$C$17:$C$300,'Beladung des Speichers'!$A$17:$A$300,A336))</f>
        <v/>
      </c>
      <c r="H336" s="124" t="str">
        <f>IF(ISBLANK('Beladung des Speichers'!A336),"",'Beladung des Speichers'!C336)</f>
        <v/>
      </c>
      <c r="I336" s="168" t="str">
        <f>IF(ISBLANK('Beladung des Speichers'!A336),"",SUMIFS('Beladung des Speichers'!$E$17:$E$1001,'Beladung des Speichers'!$A$17:$A$1001,'Ergebnis (detailliert)'!A336))</f>
        <v/>
      </c>
      <c r="J336" s="125" t="str">
        <f>IF(ISBLANK('Beladung des Speichers'!A336),"",'Beladung des Speichers'!E336)</f>
        <v/>
      </c>
      <c r="K336" s="168" t="str">
        <f>IF(ISBLANK('Beladung des Speichers'!A336),"",SUMIFS('Entladung des Speichers'!$C$17:$C$1001,'Entladung des Speichers'!$A$17:$A$1001,'Ergebnis (detailliert)'!A336))</f>
        <v/>
      </c>
      <c r="L336" s="169" t="str">
        <f t="shared" si="18"/>
        <v/>
      </c>
      <c r="M336" s="169" t="str">
        <f>IF(ISBLANK('Entladung des Speichers'!A336),"",'Entladung des Speichers'!C336)</f>
        <v/>
      </c>
      <c r="N336" s="168" t="str">
        <f>IF(ISBLANK('Beladung des Speichers'!A336),"",SUMIFS('Entladung des Speichers'!$E$17:$E$1001,'Entladung des Speichers'!$A$17:$A$1001,'Ergebnis (detailliert)'!$A$17:$A$300))</f>
        <v/>
      </c>
      <c r="O336" s="125" t="str">
        <f t="shared" si="19"/>
        <v/>
      </c>
      <c r="P336" s="20" t="str">
        <f>IFERROR(IF(A336="","",N336*'Ergebnis (detailliert)'!J336/'Ergebnis (detailliert)'!I336),0)</f>
        <v/>
      </c>
      <c r="Q336" s="106" t="str">
        <f t="shared" si="20"/>
        <v/>
      </c>
      <c r="R336" s="107" t="str">
        <f t="shared" si="21"/>
        <v/>
      </c>
      <c r="S336" s="108" t="str">
        <f>IF(A336="","",IF(LOOKUP(A336,Stammdaten!$A$17:$A$1001,Stammdaten!$G$17:$G$1001)="Nein",0,IF(ISBLANK('Beladung des Speichers'!A336),"",ROUND(MIN(J336,Q336)*-1,2))))</f>
        <v/>
      </c>
    </row>
    <row r="337" spans="1:19" x14ac:dyDescent="0.2">
      <c r="A337" s="109" t="str">
        <f>IF('Beladung des Speichers'!A337="","",'Beladung des Speichers'!A337)</f>
        <v/>
      </c>
      <c r="B337" s="109" t="str">
        <f>IF('Beladung des Speichers'!B337="","",'Beladung des Speichers'!B337)</f>
        <v/>
      </c>
      <c r="C337" s="163" t="str">
        <f>IF(ISBLANK('Beladung des Speichers'!A337),"",SUMIFS('Beladung des Speichers'!$C$17:$C$300,'Beladung des Speichers'!$A$17:$A$300,A337)-SUMIFS('Entladung des Speichers'!$C$17:$C$300,'Entladung des Speichers'!$A$17:$A$300,A337)+SUMIFS(Füllstände!$B$17:$B$299,Füllstände!$A$17:$A$299,A337)-SUMIFS(Füllstände!$C$17:$C$299,Füllstände!$A$17:$A$299,A337))</f>
        <v/>
      </c>
      <c r="D337" s="164" t="str">
        <f>IF(ISBLANK('Beladung des Speichers'!A337),"",C337*'Beladung des Speichers'!C337/SUMIFS('Beladung des Speichers'!$C$17:$C$300,'Beladung des Speichers'!$A$17:$A$300,A337))</f>
        <v/>
      </c>
      <c r="E337" s="165" t="str">
        <f>IF(ISBLANK('Beladung des Speichers'!A337),"",1/SUMIFS('Beladung des Speichers'!$C$17:$C$300,'Beladung des Speichers'!$A$17:$A$300,A337)*C337*SUMIF($A$17:$A$300,A337,'Beladung des Speichers'!$E$17:$E$300))</f>
        <v/>
      </c>
      <c r="F337" s="166" t="str">
        <f>IF(ISBLANK('Beladung des Speichers'!A337),"",IF(C337=0,"0,00",D337/C337*E337))</f>
        <v/>
      </c>
      <c r="G337" s="167" t="str">
        <f>IF(ISBLANK('Beladung des Speichers'!A337),"",SUMIFS('Beladung des Speichers'!$C$17:$C$300,'Beladung des Speichers'!$A$17:$A$300,A337))</f>
        <v/>
      </c>
      <c r="H337" s="124" t="str">
        <f>IF(ISBLANK('Beladung des Speichers'!A337),"",'Beladung des Speichers'!C337)</f>
        <v/>
      </c>
      <c r="I337" s="168" t="str">
        <f>IF(ISBLANK('Beladung des Speichers'!A337),"",SUMIFS('Beladung des Speichers'!$E$17:$E$1001,'Beladung des Speichers'!$A$17:$A$1001,'Ergebnis (detailliert)'!A337))</f>
        <v/>
      </c>
      <c r="J337" s="125" t="str">
        <f>IF(ISBLANK('Beladung des Speichers'!A337),"",'Beladung des Speichers'!E337)</f>
        <v/>
      </c>
      <c r="K337" s="168" t="str">
        <f>IF(ISBLANK('Beladung des Speichers'!A337),"",SUMIFS('Entladung des Speichers'!$C$17:$C$1001,'Entladung des Speichers'!$A$17:$A$1001,'Ergebnis (detailliert)'!A337))</f>
        <v/>
      </c>
      <c r="L337" s="169" t="str">
        <f t="shared" si="18"/>
        <v/>
      </c>
      <c r="M337" s="169" t="str">
        <f>IF(ISBLANK('Entladung des Speichers'!A337),"",'Entladung des Speichers'!C337)</f>
        <v/>
      </c>
      <c r="N337" s="168" t="str">
        <f>IF(ISBLANK('Beladung des Speichers'!A337),"",SUMIFS('Entladung des Speichers'!$E$17:$E$1001,'Entladung des Speichers'!$A$17:$A$1001,'Ergebnis (detailliert)'!$A$17:$A$300))</f>
        <v/>
      </c>
      <c r="O337" s="125" t="str">
        <f t="shared" si="19"/>
        <v/>
      </c>
      <c r="P337" s="20" t="str">
        <f>IFERROR(IF(A337="","",N337*'Ergebnis (detailliert)'!J337/'Ergebnis (detailliert)'!I337),0)</f>
        <v/>
      </c>
      <c r="Q337" s="106" t="str">
        <f t="shared" si="20"/>
        <v/>
      </c>
      <c r="R337" s="107" t="str">
        <f t="shared" si="21"/>
        <v/>
      </c>
      <c r="S337" s="108" t="str">
        <f>IF(A337="","",IF(LOOKUP(A337,Stammdaten!$A$17:$A$1001,Stammdaten!$G$17:$G$1001)="Nein",0,IF(ISBLANK('Beladung des Speichers'!A337),"",ROUND(MIN(J337,Q337)*-1,2))))</f>
        <v/>
      </c>
    </row>
    <row r="338" spans="1:19" x14ac:dyDescent="0.2">
      <c r="A338" s="109" t="str">
        <f>IF('Beladung des Speichers'!A338="","",'Beladung des Speichers'!A338)</f>
        <v/>
      </c>
      <c r="B338" s="109" t="str">
        <f>IF('Beladung des Speichers'!B338="","",'Beladung des Speichers'!B338)</f>
        <v/>
      </c>
      <c r="C338" s="163" t="str">
        <f>IF(ISBLANK('Beladung des Speichers'!A338),"",SUMIFS('Beladung des Speichers'!$C$17:$C$300,'Beladung des Speichers'!$A$17:$A$300,A338)-SUMIFS('Entladung des Speichers'!$C$17:$C$300,'Entladung des Speichers'!$A$17:$A$300,A338)+SUMIFS(Füllstände!$B$17:$B$299,Füllstände!$A$17:$A$299,A338)-SUMIFS(Füllstände!$C$17:$C$299,Füllstände!$A$17:$A$299,A338))</f>
        <v/>
      </c>
      <c r="D338" s="164" t="str">
        <f>IF(ISBLANK('Beladung des Speichers'!A338),"",C338*'Beladung des Speichers'!C338/SUMIFS('Beladung des Speichers'!$C$17:$C$300,'Beladung des Speichers'!$A$17:$A$300,A338))</f>
        <v/>
      </c>
      <c r="E338" s="165" t="str">
        <f>IF(ISBLANK('Beladung des Speichers'!A338),"",1/SUMIFS('Beladung des Speichers'!$C$17:$C$300,'Beladung des Speichers'!$A$17:$A$300,A338)*C338*SUMIF($A$17:$A$300,A338,'Beladung des Speichers'!$E$17:$E$300))</f>
        <v/>
      </c>
      <c r="F338" s="166" t="str">
        <f>IF(ISBLANK('Beladung des Speichers'!A338),"",IF(C338=0,"0,00",D338/C338*E338))</f>
        <v/>
      </c>
      <c r="G338" s="167" t="str">
        <f>IF(ISBLANK('Beladung des Speichers'!A338),"",SUMIFS('Beladung des Speichers'!$C$17:$C$300,'Beladung des Speichers'!$A$17:$A$300,A338))</f>
        <v/>
      </c>
      <c r="H338" s="124" t="str">
        <f>IF(ISBLANK('Beladung des Speichers'!A338),"",'Beladung des Speichers'!C338)</f>
        <v/>
      </c>
      <c r="I338" s="168" t="str">
        <f>IF(ISBLANK('Beladung des Speichers'!A338),"",SUMIFS('Beladung des Speichers'!$E$17:$E$1001,'Beladung des Speichers'!$A$17:$A$1001,'Ergebnis (detailliert)'!A338))</f>
        <v/>
      </c>
      <c r="J338" s="125" t="str">
        <f>IF(ISBLANK('Beladung des Speichers'!A338),"",'Beladung des Speichers'!E338)</f>
        <v/>
      </c>
      <c r="K338" s="168" t="str">
        <f>IF(ISBLANK('Beladung des Speichers'!A338),"",SUMIFS('Entladung des Speichers'!$C$17:$C$1001,'Entladung des Speichers'!$A$17:$A$1001,'Ergebnis (detailliert)'!A338))</f>
        <v/>
      </c>
      <c r="L338" s="169" t="str">
        <f t="shared" ref="L338:L401" si="22">IF(A338="","",K338+C338)</f>
        <v/>
      </c>
      <c r="M338" s="169" t="str">
        <f>IF(ISBLANK('Entladung des Speichers'!A338),"",'Entladung des Speichers'!C338)</f>
        <v/>
      </c>
      <c r="N338" s="168" t="str">
        <f>IF(ISBLANK('Beladung des Speichers'!A338),"",SUMIFS('Entladung des Speichers'!$E$17:$E$1001,'Entladung des Speichers'!$A$17:$A$1001,'Ergebnis (detailliert)'!$A$17:$A$300))</f>
        <v/>
      </c>
      <c r="O338" s="125" t="str">
        <f t="shared" ref="O338:O401" si="23">IF(A338="","",N338+E338)</f>
        <v/>
      </c>
      <c r="P338" s="20" t="str">
        <f>IFERROR(IF(A338="","",N338*'Ergebnis (detailliert)'!J338/'Ergebnis (detailliert)'!I338),0)</f>
        <v/>
      </c>
      <c r="Q338" s="106" t="str">
        <f t="shared" ref="Q338:Q401" si="24">IFERROR(IF(A338="","",P338+E338*H338/G338),0)</f>
        <v/>
      </c>
      <c r="R338" s="107" t="str">
        <f t="shared" ref="R338:R401" si="25">H338</f>
        <v/>
      </c>
      <c r="S338" s="108" t="str">
        <f>IF(A338="","",IF(LOOKUP(A338,Stammdaten!$A$17:$A$1001,Stammdaten!$G$17:$G$1001)="Nein",0,IF(ISBLANK('Beladung des Speichers'!A338),"",ROUND(MIN(J338,Q338)*-1,2))))</f>
        <v/>
      </c>
    </row>
    <row r="339" spans="1:19" x14ac:dyDescent="0.2">
      <c r="A339" s="109" t="str">
        <f>IF('Beladung des Speichers'!A339="","",'Beladung des Speichers'!A339)</f>
        <v/>
      </c>
      <c r="B339" s="109" t="str">
        <f>IF('Beladung des Speichers'!B339="","",'Beladung des Speichers'!B339)</f>
        <v/>
      </c>
      <c r="C339" s="163" t="str">
        <f>IF(ISBLANK('Beladung des Speichers'!A339),"",SUMIFS('Beladung des Speichers'!$C$17:$C$300,'Beladung des Speichers'!$A$17:$A$300,A339)-SUMIFS('Entladung des Speichers'!$C$17:$C$300,'Entladung des Speichers'!$A$17:$A$300,A339)+SUMIFS(Füllstände!$B$17:$B$299,Füllstände!$A$17:$A$299,A339)-SUMIFS(Füllstände!$C$17:$C$299,Füllstände!$A$17:$A$299,A339))</f>
        <v/>
      </c>
      <c r="D339" s="164" t="str">
        <f>IF(ISBLANK('Beladung des Speichers'!A339),"",C339*'Beladung des Speichers'!C339/SUMIFS('Beladung des Speichers'!$C$17:$C$300,'Beladung des Speichers'!$A$17:$A$300,A339))</f>
        <v/>
      </c>
      <c r="E339" s="165" t="str">
        <f>IF(ISBLANK('Beladung des Speichers'!A339),"",1/SUMIFS('Beladung des Speichers'!$C$17:$C$300,'Beladung des Speichers'!$A$17:$A$300,A339)*C339*SUMIF($A$17:$A$300,A339,'Beladung des Speichers'!$E$17:$E$300))</f>
        <v/>
      </c>
      <c r="F339" s="166" t="str">
        <f>IF(ISBLANK('Beladung des Speichers'!A339),"",IF(C339=0,"0,00",D339/C339*E339))</f>
        <v/>
      </c>
      <c r="G339" s="167" t="str">
        <f>IF(ISBLANK('Beladung des Speichers'!A339),"",SUMIFS('Beladung des Speichers'!$C$17:$C$300,'Beladung des Speichers'!$A$17:$A$300,A339))</f>
        <v/>
      </c>
      <c r="H339" s="124" t="str">
        <f>IF(ISBLANK('Beladung des Speichers'!A339),"",'Beladung des Speichers'!C339)</f>
        <v/>
      </c>
      <c r="I339" s="168" t="str">
        <f>IF(ISBLANK('Beladung des Speichers'!A339),"",SUMIFS('Beladung des Speichers'!$E$17:$E$1001,'Beladung des Speichers'!$A$17:$A$1001,'Ergebnis (detailliert)'!A339))</f>
        <v/>
      </c>
      <c r="J339" s="125" t="str">
        <f>IF(ISBLANK('Beladung des Speichers'!A339),"",'Beladung des Speichers'!E339)</f>
        <v/>
      </c>
      <c r="K339" s="168" t="str">
        <f>IF(ISBLANK('Beladung des Speichers'!A339),"",SUMIFS('Entladung des Speichers'!$C$17:$C$1001,'Entladung des Speichers'!$A$17:$A$1001,'Ergebnis (detailliert)'!A339))</f>
        <v/>
      </c>
      <c r="L339" s="169" t="str">
        <f t="shared" si="22"/>
        <v/>
      </c>
      <c r="M339" s="169" t="str">
        <f>IF(ISBLANK('Entladung des Speichers'!A339),"",'Entladung des Speichers'!C339)</f>
        <v/>
      </c>
      <c r="N339" s="168" t="str">
        <f>IF(ISBLANK('Beladung des Speichers'!A339),"",SUMIFS('Entladung des Speichers'!$E$17:$E$1001,'Entladung des Speichers'!$A$17:$A$1001,'Ergebnis (detailliert)'!$A$17:$A$300))</f>
        <v/>
      </c>
      <c r="O339" s="125" t="str">
        <f t="shared" si="23"/>
        <v/>
      </c>
      <c r="P339" s="20" t="str">
        <f>IFERROR(IF(A339="","",N339*'Ergebnis (detailliert)'!J339/'Ergebnis (detailliert)'!I339),0)</f>
        <v/>
      </c>
      <c r="Q339" s="106" t="str">
        <f t="shared" si="24"/>
        <v/>
      </c>
      <c r="R339" s="107" t="str">
        <f t="shared" si="25"/>
        <v/>
      </c>
      <c r="S339" s="108" t="str">
        <f>IF(A339="","",IF(LOOKUP(A339,Stammdaten!$A$17:$A$1001,Stammdaten!$G$17:$G$1001)="Nein",0,IF(ISBLANK('Beladung des Speichers'!A339),"",ROUND(MIN(J339,Q339)*-1,2))))</f>
        <v/>
      </c>
    </row>
    <row r="340" spans="1:19" x14ac:dyDescent="0.2">
      <c r="A340" s="109" t="str">
        <f>IF('Beladung des Speichers'!A340="","",'Beladung des Speichers'!A340)</f>
        <v/>
      </c>
      <c r="B340" s="109" t="str">
        <f>IF('Beladung des Speichers'!B340="","",'Beladung des Speichers'!B340)</f>
        <v/>
      </c>
      <c r="C340" s="163" t="str">
        <f>IF(ISBLANK('Beladung des Speichers'!A340),"",SUMIFS('Beladung des Speichers'!$C$17:$C$300,'Beladung des Speichers'!$A$17:$A$300,A340)-SUMIFS('Entladung des Speichers'!$C$17:$C$300,'Entladung des Speichers'!$A$17:$A$300,A340)+SUMIFS(Füllstände!$B$17:$B$299,Füllstände!$A$17:$A$299,A340)-SUMIFS(Füllstände!$C$17:$C$299,Füllstände!$A$17:$A$299,A340))</f>
        <v/>
      </c>
      <c r="D340" s="164" t="str">
        <f>IF(ISBLANK('Beladung des Speichers'!A340),"",C340*'Beladung des Speichers'!C340/SUMIFS('Beladung des Speichers'!$C$17:$C$300,'Beladung des Speichers'!$A$17:$A$300,A340))</f>
        <v/>
      </c>
      <c r="E340" s="165" t="str">
        <f>IF(ISBLANK('Beladung des Speichers'!A340),"",1/SUMIFS('Beladung des Speichers'!$C$17:$C$300,'Beladung des Speichers'!$A$17:$A$300,A340)*C340*SUMIF($A$17:$A$300,A340,'Beladung des Speichers'!$E$17:$E$300))</f>
        <v/>
      </c>
      <c r="F340" s="166" t="str">
        <f>IF(ISBLANK('Beladung des Speichers'!A340),"",IF(C340=0,"0,00",D340/C340*E340))</f>
        <v/>
      </c>
      <c r="G340" s="167" t="str">
        <f>IF(ISBLANK('Beladung des Speichers'!A340),"",SUMIFS('Beladung des Speichers'!$C$17:$C$300,'Beladung des Speichers'!$A$17:$A$300,A340))</f>
        <v/>
      </c>
      <c r="H340" s="124" t="str">
        <f>IF(ISBLANK('Beladung des Speichers'!A340),"",'Beladung des Speichers'!C340)</f>
        <v/>
      </c>
      <c r="I340" s="168" t="str">
        <f>IF(ISBLANK('Beladung des Speichers'!A340),"",SUMIFS('Beladung des Speichers'!$E$17:$E$1001,'Beladung des Speichers'!$A$17:$A$1001,'Ergebnis (detailliert)'!A340))</f>
        <v/>
      </c>
      <c r="J340" s="125" t="str">
        <f>IF(ISBLANK('Beladung des Speichers'!A340),"",'Beladung des Speichers'!E340)</f>
        <v/>
      </c>
      <c r="K340" s="168" t="str">
        <f>IF(ISBLANK('Beladung des Speichers'!A340),"",SUMIFS('Entladung des Speichers'!$C$17:$C$1001,'Entladung des Speichers'!$A$17:$A$1001,'Ergebnis (detailliert)'!A340))</f>
        <v/>
      </c>
      <c r="L340" s="169" t="str">
        <f t="shared" si="22"/>
        <v/>
      </c>
      <c r="M340" s="169" t="str">
        <f>IF(ISBLANK('Entladung des Speichers'!A340),"",'Entladung des Speichers'!C340)</f>
        <v/>
      </c>
      <c r="N340" s="168" t="str">
        <f>IF(ISBLANK('Beladung des Speichers'!A340),"",SUMIFS('Entladung des Speichers'!$E$17:$E$1001,'Entladung des Speichers'!$A$17:$A$1001,'Ergebnis (detailliert)'!$A$17:$A$300))</f>
        <v/>
      </c>
      <c r="O340" s="125" t="str">
        <f t="shared" si="23"/>
        <v/>
      </c>
      <c r="P340" s="20" t="str">
        <f>IFERROR(IF(A340="","",N340*'Ergebnis (detailliert)'!J340/'Ergebnis (detailliert)'!I340),0)</f>
        <v/>
      </c>
      <c r="Q340" s="106" t="str">
        <f t="shared" si="24"/>
        <v/>
      </c>
      <c r="R340" s="107" t="str">
        <f t="shared" si="25"/>
        <v/>
      </c>
      <c r="S340" s="108" t="str">
        <f>IF(A340="","",IF(LOOKUP(A340,Stammdaten!$A$17:$A$1001,Stammdaten!$G$17:$G$1001)="Nein",0,IF(ISBLANK('Beladung des Speichers'!A340),"",ROUND(MIN(J340,Q340)*-1,2))))</f>
        <v/>
      </c>
    </row>
    <row r="341" spans="1:19" x14ac:dyDescent="0.2">
      <c r="A341" s="109" t="str">
        <f>IF('Beladung des Speichers'!A341="","",'Beladung des Speichers'!A341)</f>
        <v/>
      </c>
      <c r="B341" s="109" t="str">
        <f>IF('Beladung des Speichers'!B341="","",'Beladung des Speichers'!B341)</f>
        <v/>
      </c>
      <c r="C341" s="163" t="str">
        <f>IF(ISBLANK('Beladung des Speichers'!A341),"",SUMIFS('Beladung des Speichers'!$C$17:$C$300,'Beladung des Speichers'!$A$17:$A$300,A341)-SUMIFS('Entladung des Speichers'!$C$17:$C$300,'Entladung des Speichers'!$A$17:$A$300,A341)+SUMIFS(Füllstände!$B$17:$B$299,Füllstände!$A$17:$A$299,A341)-SUMIFS(Füllstände!$C$17:$C$299,Füllstände!$A$17:$A$299,A341))</f>
        <v/>
      </c>
      <c r="D341" s="164" t="str">
        <f>IF(ISBLANK('Beladung des Speichers'!A341),"",C341*'Beladung des Speichers'!C341/SUMIFS('Beladung des Speichers'!$C$17:$C$300,'Beladung des Speichers'!$A$17:$A$300,A341))</f>
        <v/>
      </c>
      <c r="E341" s="165" t="str">
        <f>IF(ISBLANK('Beladung des Speichers'!A341),"",1/SUMIFS('Beladung des Speichers'!$C$17:$C$300,'Beladung des Speichers'!$A$17:$A$300,A341)*C341*SUMIF($A$17:$A$300,A341,'Beladung des Speichers'!$E$17:$E$300))</f>
        <v/>
      </c>
      <c r="F341" s="166" t="str">
        <f>IF(ISBLANK('Beladung des Speichers'!A341),"",IF(C341=0,"0,00",D341/C341*E341))</f>
        <v/>
      </c>
      <c r="G341" s="167" t="str">
        <f>IF(ISBLANK('Beladung des Speichers'!A341),"",SUMIFS('Beladung des Speichers'!$C$17:$C$300,'Beladung des Speichers'!$A$17:$A$300,A341))</f>
        <v/>
      </c>
      <c r="H341" s="124" t="str">
        <f>IF(ISBLANK('Beladung des Speichers'!A341),"",'Beladung des Speichers'!C341)</f>
        <v/>
      </c>
      <c r="I341" s="168" t="str">
        <f>IF(ISBLANK('Beladung des Speichers'!A341),"",SUMIFS('Beladung des Speichers'!$E$17:$E$1001,'Beladung des Speichers'!$A$17:$A$1001,'Ergebnis (detailliert)'!A341))</f>
        <v/>
      </c>
      <c r="J341" s="125" t="str">
        <f>IF(ISBLANK('Beladung des Speichers'!A341),"",'Beladung des Speichers'!E341)</f>
        <v/>
      </c>
      <c r="K341" s="168" t="str">
        <f>IF(ISBLANK('Beladung des Speichers'!A341),"",SUMIFS('Entladung des Speichers'!$C$17:$C$1001,'Entladung des Speichers'!$A$17:$A$1001,'Ergebnis (detailliert)'!A341))</f>
        <v/>
      </c>
      <c r="L341" s="169" t="str">
        <f t="shared" si="22"/>
        <v/>
      </c>
      <c r="M341" s="169" t="str">
        <f>IF(ISBLANK('Entladung des Speichers'!A341),"",'Entladung des Speichers'!C341)</f>
        <v/>
      </c>
      <c r="N341" s="168" t="str">
        <f>IF(ISBLANK('Beladung des Speichers'!A341),"",SUMIFS('Entladung des Speichers'!$E$17:$E$1001,'Entladung des Speichers'!$A$17:$A$1001,'Ergebnis (detailliert)'!$A$17:$A$300))</f>
        <v/>
      </c>
      <c r="O341" s="125" t="str">
        <f t="shared" si="23"/>
        <v/>
      </c>
      <c r="P341" s="20" t="str">
        <f>IFERROR(IF(A341="","",N341*'Ergebnis (detailliert)'!J341/'Ergebnis (detailliert)'!I341),0)</f>
        <v/>
      </c>
      <c r="Q341" s="106" t="str">
        <f t="shared" si="24"/>
        <v/>
      </c>
      <c r="R341" s="107" t="str">
        <f t="shared" si="25"/>
        <v/>
      </c>
      <c r="S341" s="108" t="str">
        <f>IF(A341="","",IF(LOOKUP(A341,Stammdaten!$A$17:$A$1001,Stammdaten!$G$17:$G$1001)="Nein",0,IF(ISBLANK('Beladung des Speichers'!A341),"",ROUND(MIN(J341,Q341)*-1,2))))</f>
        <v/>
      </c>
    </row>
    <row r="342" spans="1:19" x14ac:dyDescent="0.2">
      <c r="A342" s="109" t="str">
        <f>IF('Beladung des Speichers'!A342="","",'Beladung des Speichers'!A342)</f>
        <v/>
      </c>
      <c r="B342" s="109" t="str">
        <f>IF('Beladung des Speichers'!B342="","",'Beladung des Speichers'!B342)</f>
        <v/>
      </c>
      <c r="C342" s="163" t="str">
        <f>IF(ISBLANK('Beladung des Speichers'!A342),"",SUMIFS('Beladung des Speichers'!$C$17:$C$300,'Beladung des Speichers'!$A$17:$A$300,A342)-SUMIFS('Entladung des Speichers'!$C$17:$C$300,'Entladung des Speichers'!$A$17:$A$300,A342)+SUMIFS(Füllstände!$B$17:$B$299,Füllstände!$A$17:$A$299,A342)-SUMIFS(Füllstände!$C$17:$C$299,Füllstände!$A$17:$A$299,A342))</f>
        <v/>
      </c>
      <c r="D342" s="164" t="str">
        <f>IF(ISBLANK('Beladung des Speichers'!A342),"",C342*'Beladung des Speichers'!C342/SUMIFS('Beladung des Speichers'!$C$17:$C$300,'Beladung des Speichers'!$A$17:$A$300,A342))</f>
        <v/>
      </c>
      <c r="E342" s="165" t="str">
        <f>IF(ISBLANK('Beladung des Speichers'!A342),"",1/SUMIFS('Beladung des Speichers'!$C$17:$C$300,'Beladung des Speichers'!$A$17:$A$300,A342)*C342*SUMIF($A$17:$A$300,A342,'Beladung des Speichers'!$E$17:$E$300))</f>
        <v/>
      </c>
      <c r="F342" s="166" t="str">
        <f>IF(ISBLANK('Beladung des Speichers'!A342),"",IF(C342=0,"0,00",D342/C342*E342))</f>
        <v/>
      </c>
      <c r="G342" s="167" t="str">
        <f>IF(ISBLANK('Beladung des Speichers'!A342),"",SUMIFS('Beladung des Speichers'!$C$17:$C$300,'Beladung des Speichers'!$A$17:$A$300,A342))</f>
        <v/>
      </c>
      <c r="H342" s="124" t="str">
        <f>IF(ISBLANK('Beladung des Speichers'!A342),"",'Beladung des Speichers'!C342)</f>
        <v/>
      </c>
      <c r="I342" s="168" t="str">
        <f>IF(ISBLANK('Beladung des Speichers'!A342),"",SUMIFS('Beladung des Speichers'!$E$17:$E$1001,'Beladung des Speichers'!$A$17:$A$1001,'Ergebnis (detailliert)'!A342))</f>
        <v/>
      </c>
      <c r="J342" s="125" t="str">
        <f>IF(ISBLANK('Beladung des Speichers'!A342),"",'Beladung des Speichers'!E342)</f>
        <v/>
      </c>
      <c r="K342" s="168" t="str">
        <f>IF(ISBLANK('Beladung des Speichers'!A342),"",SUMIFS('Entladung des Speichers'!$C$17:$C$1001,'Entladung des Speichers'!$A$17:$A$1001,'Ergebnis (detailliert)'!A342))</f>
        <v/>
      </c>
      <c r="L342" s="169" t="str">
        <f t="shared" si="22"/>
        <v/>
      </c>
      <c r="M342" s="169" t="str">
        <f>IF(ISBLANK('Entladung des Speichers'!A342),"",'Entladung des Speichers'!C342)</f>
        <v/>
      </c>
      <c r="N342" s="168" t="str">
        <f>IF(ISBLANK('Beladung des Speichers'!A342),"",SUMIFS('Entladung des Speichers'!$E$17:$E$1001,'Entladung des Speichers'!$A$17:$A$1001,'Ergebnis (detailliert)'!$A$17:$A$300))</f>
        <v/>
      </c>
      <c r="O342" s="125" t="str">
        <f t="shared" si="23"/>
        <v/>
      </c>
      <c r="P342" s="20" t="str">
        <f>IFERROR(IF(A342="","",N342*'Ergebnis (detailliert)'!J342/'Ergebnis (detailliert)'!I342),0)</f>
        <v/>
      </c>
      <c r="Q342" s="106" t="str">
        <f t="shared" si="24"/>
        <v/>
      </c>
      <c r="R342" s="107" t="str">
        <f t="shared" si="25"/>
        <v/>
      </c>
      <c r="S342" s="108" t="str">
        <f>IF(A342="","",IF(LOOKUP(A342,Stammdaten!$A$17:$A$1001,Stammdaten!$G$17:$G$1001)="Nein",0,IF(ISBLANK('Beladung des Speichers'!A342),"",ROUND(MIN(J342,Q342)*-1,2))))</f>
        <v/>
      </c>
    </row>
    <row r="343" spans="1:19" x14ac:dyDescent="0.2">
      <c r="A343" s="109" t="str">
        <f>IF('Beladung des Speichers'!A343="","",'Beladung des Speichers'!A343)</f>
        <v/>
      </c>
      <c r="B343" s="109" t="str">
        <f>IF('Beladung des Speichers'!B343="","",'Beladung des Speichers'!B343)</f>
        <v/>
      </c>
      <c r="C343" s="163" t="str">
        <f>IF(ISBLANK('Beladung des Speichers'!A343),"",SUMIFS('Beladung des Speichers'!$C$17:$C$300,'Beladung des Speichers'!$A$17:$A$300,A343)-SUMIFS('Entladung des Speichers'!$C$17:$C$300,'Entladung des Speichers'!$A$17:$A$300,A343)+SUMIFS(Füllstände!$B$17:$B$299,Füllstände!$A$17:$A$299,A343)-SUMIFS(Füllstände!$C$17:$C$299,Füllstände!$A$17:$A$299,A343))</f>
        <v/>
      </c>
      <c r="D343" s="164" t="str">
        <f>IF(ISBLANK('Beladung des Speichers'!A343),"",C343*'Beladung des Speichers'!C343/SUMIFS('Beladung des Speichers'!$C$17:$C$300,'Beladung des Speichers'!$A$17:$A$300,A343))</f>
        <v/>
      </c>
      <c r="E343" s="165" t="str">
        <f>IF(ISBLANK('Beladung des Speichers'!A343),"",1/SUMIFS('Beladung des Speichers'!$C$17:$C$300,'Beladung des Speichers'!$A$17:$A$300,A343)*C343*SUMIF($A$17:$A$300,A343,'Beladung des Speichers'!$E$17:$E$300))</f>
        <v/>
      </c>
      <c r="F343" s="166" t="str">
        <f>IF(ISBLANK('Beladung des Speichers'!A343),"",IF(C343=0,"0,00",D343/C343*E343))</f>
        <v/>
      </c>
      <c r="G343" s="167" t="str">
        <f>IF(ISBLANK('Beladung des Speichers'!A343),"",SUMIFS('Beladung des Speichers'!$C$17:$C$300,'Beladung des Speichers'!$A$17:$A$300,A343))</f>
        <v/>
      </c>
      <c r="H343" s="124" t="str">
        <f>IF(ISBLANK('Beladung des Speichers'!A343),"",'Beladung des Speichers'!C343)</f>
        <v/>
      </c>
      <c r="I343" s="168" t="str">
        <f>IF(ISBLANK('Beladung des Speichers'!A343),"",SUMIFS('Beladung des Speichers'!$E$17:$E$1001,'Beladung des Speichers'!$A$17:$A$1001,'Ergebnis (detailliert)'!A343))</f>
        <v/>
      </c>
      <c r="J343" s="125" t="str">
        <f>IF(ISBLANK('Beladung des Speichers'!A343),"",'Beladung des Speichers'!E343)</f>
        <v/>
      </c>
      <c r="K343" s="168" t="str">
        <f>IF(ISBLANK('Beladung des Speichers'!A343),"",SUMIFS('Entladung des Speichers'!$C$17:$C$1001,'Entladung des Speichers'!$A$17:$A$1001,'Ergebnis (detailliert)'!A343))</f>
        <v/>
      </c>
      <c r="L343" s="169" t="str">
        <f t="shared" si="22"/>
        <v/>
      </c>
      <c r="M343" s="169" t="str">
        <f>IF(ISBLANK('Entladung des Speichers'!A343),"",'Entladung des Speichers'!C343)</f>
        <v/>
      </c>
      <c r="N343" s="168" t="str">
        <f>IF(ISBLANK('Beladung des Speichers'!A343),"",SUMIFS('Entladung des Speichers'!$E$17:$E$1001,'Entladung des Speichers'!$A$17:$A$1001,'Ergebnis (detailliert)'!$A$17:$A$300))</f>
        <v/>
      </c>
      <c r="O343" s="125" t="str">
        <f t="shared" si="23"/>
        <v/>
      </c>
      <c r="P343" s="20" t="str">
        <f>IFERROR(IF(A343="","",N343*'Ergebnis (detailliert)'!J343/'Ergebnis (detailliert)'!I343),0)</f>
        <v/>
      </c>
      <c r="Q343" s="106" t="str">
        <f t="shared" si="24"/>
        <v/>
      </c>
      <c r="R343" s="107" t="str">
        <f t="shared" si="25"/>
        <v/>
      </c>
      <c r="S343" s="108" t="str">
        <f>IF(A343="","",IF(LOOKUP(A343,Stammdaten!$A$17:$A$1001,Stammdaten!$G$17:$G$1001)="Nein",0,IF(ISBLANK('Beladung des Speichers'!A343),"",ROUND(MIN(J343,Q343)*-1,2))))</f>
        <v/>
      </c>
    </row>
    <row r="344" spans="1:19" x14ac:dyDescent="0.2">
      <c r="A344" s="109" t="str">
        <f>IF('Beladung des Speichers'!A344="","",'Beladung des Speichers'!A344)</f>
        <v/>
      </c>
      <c r="B344" s="109" t="str">
        <f>IF('Beladung des Speichers'!B344="","",'Beladung des Speichers'!B344)</f>
        <v/>
      </c>
      <c r="C344" s="163" t="str">
        <f>IF(ISBLANK('Beladung des Speichers'!A344),"",SUMIFS('Beladung des Speichers'!$C$17:$C$300,'Beladung des Speichers'!$A$17:$A$300,A344)-SUMIFS('Entladung des Speichers'!$C$17:$C$300,'Entladung des Speichers'!$A$17:$A$300,A344)+SUMIFS(Füllstände!$B$17:$B$299,Füllstände!$A$17:$A$299,A344)-SUMIFS(Füllstände!$C$17:$C$299,Füllstände!$A$17:$A$299,A344))</f>
        <v/>
      </c>
      <c r="D344" s="164" t="str">
        <f>IF(ISBLANK('Beladung des Speichers'!A344),"",C344*'Beladung des Speichers'!C344/SUMIFS('Beladung des Speichers'!$C$17:$C$300,'Beladung des Speichers'!$A$17:$A$300,A344))</f>
        <v/>
      </c>
      <c r="E344" s="165" t="str">
        <f>IF(ISBLANK('Beladung des Speichers'!A344),"",1/SUMIFS('Beladung des Speichers'!$C$17:$C$300,'Beladung des Speichers'!$A$17:$A$300,A344)*C344*SUMIF($A$17:$A$300,A344,'Beladung des Speichers'!$E$17:$E$300))</f>
        <v/>
      </c>
      <c r="F344" s="166" t="str">
        <f>IF(ISBLANK('Beladung des Speichers'!A344),"",IF(C344=0,"0,00",D344/C344*E344))</f>
        <v/>
      </c>
      <c r="G344" s="167" t="str">
        <f>IF(ISBLANK('Beladung des Speichers'!A344),"",SUMIFS('Beladung des Speichers'!$C$17:$C$300,'Beladung des Speichers'!$A$17:$A$300,A344))</f>
        <v/>
      </c>
      <c r="H344" s="124" t="str">
        <f>IF(ISBLANK('Beladung des Speichers'!A344),"",'Beladung des Speichers'!C344)</f>
        <v/>
      </c>
      <c r="I344" s="168" t="str">
        <f>IF(ISBLANK('Beladung des Speichers'!A344),"",SUMIFS('Beladung des Speichers'!$E$17:$E$1001,'Beladung des Speichers'!$A$17:$A$1001,'Ergebnis (detailliert)'!A344))</f>
        <v/>
      </c>
      <c r="J344" s="125" t="str">
        <f>IF(ISBLANK('Beladung des Speichers'!A344),"",'Beladung des Speichers'!E344)</f>
        <v/>
      </c>
      <c r="K344" s="168" t="str">
        <f>IF(ISBLANK('Beladung des Speichers'!A344),"",SUMIFS('Entladung des Speichers'!$C$17:$C$1001,'Entladung des Speichers'!$A$17:$A$1001,'Ergebnis (detailliert)'!A344))</f>
        <v/>
      </c>
      <c r="L344" s="169" t="str">
        <f t="shared" si="22"/>
        <v/>
      </c>
      <c r="M344" s="169" t="str">
        <f>IF(ISBLANK('Entladung des Speichers'!A344),"",'Entladung des Speichers'!C344)</f>
        <v/>
      </c>
      <c r="N344" s="168" t="str">
        <f>IF(ISBLANK('Beladung des Speichers'!A344),"",SUMIFS('Entladung des Speichers'!$E$17:$E$1001,'Entladung des Speichers'!$A$17:$A$1001,'Ergebnis (detailliert)'!$A$17:$A$300))</f>
        <v/>
      </c>
      <c r="O344" s="125" t="str">
        <f t="shared" si="23"/>
        <v/>
      </c>
      <c r="P344" s="20" t="str">
        <f>IFERROR(IF(A344="","",N344*'Ergebnis (detailliert)'!J344/'Ergebnis (detailliert)'!I344),0)</f>
        <v/>
      </c>
      <c r="Q344" s="106" t="str">
        <f t="shared" si="24"/>
        <v/>
      </c>
      <c r="R344" s="107" t="str">
        <f t="shared" si="25"/>
        <v/>
      </c>
      <c r="S344" s="108" t="str">
        <f>IF(A344="","",IF(LOOKUP(A344,Stammdaten!$A$17:$A$1001,Stammdaten!$G$17:$G$1001)="Nein",0,IF(ISBLANK('Beladung des Speichers'!A344),"",ROUND(MIN(J344,Q344)*-1,2))))</f>
        <v/>
      </c>
    </row>
    <row r="345" spans="1:19" x14ac:dyDescent="0.2">
      <c r="A345" s="109" t="str">
        <f>IF('Beladung des Speichers'!A345="","",'Beladung des Speichers'!A345)</f>
        <v/>
      </c>
      <c r="B345" s="109" t="str">
        <f>IF('Beladung des Speichers'!B345="","",'Beladung des Speichers'!B345)</f>
        <v/>
      </c>
      <c r="C345" s="163" t="str">
        <f>IF(ISBLANK('Beladung des Speichers'!A345),"",SUMIFS('Beladung des Speichers'!$C$17:$C$300,'Beladung des Speichers'!$A$17:$A$300,A345)-SUMIFS('Entladung des Speichers'!$C$17:$C$300,'Entladung des Speichers'!$A$17:$A$300,A345)+SUMIFS(Füllstände!$B$17:$B$299,Füllstände!$A$17:$A$299,A345)-SUMIFS(Füllstände!$C$17:$C$299,Füllstände!$A$17:$A$299,A345))</f>
        <v/>
      </c>
      <c r="D345" s="164" t="str">
        <f>IF(ISBLANK('Beladung des Speichers'!A345),"",C345*'Beladung des Speichers'!C345/SUMIFS('Beladung des Speichers'!$C$17:$C$300,'Beladung des Speichers'!$A$17:$A$300,A345))</f>
        <v/>
      </c>
      <c r="E345" s="165" t="str">
        <f>IF(ISBLANK('Beladung des Speichers'!A345),"",1/SUMIFS('Beladung des Speichers'!$C$17:$C$300,'Beladung des Speichers'!$A$17:$A$300,A345)*C345*SUMIF($A$17:$A$300,A345,'Beladung des Speichers'!$E$17:$E$300))</f>
        <v/>
      </c>
      <c r="F345" s="166" t="str">
        <f>IF(ISBLANK('Beladung des Speichers'!A345),"",IF(C345=0,"0,00",D345/C345*E345))</f>
        <v/>
      </c>
      <c r="G345" s="167" t="str">
        <f>IF(ISBLANK('Beladung des Speichers'!A345),"",SUMIFS('Beladung des Speichers'!$C$17:$C$300,'Beladung des Speichers'!$A$17:$A$300,A345))</f>
        <v/>
      </c>
      <c r="H345" s="124" t="str">
        <f>IF(ISBLANK('Beladung des Speichers'!A345),"",'Beladung des Speichers'!C345)</f>
        <v/>
      </c>
      <c r="I345" s="168" t="str">
        <f>IF(ISBLANK('Beladung des Speichers'!A345),"",SUMIFS('Beladung des Speichers'!$E$17:$E$1001,'Beladung des Speichers'!$A$17:$A$1001,'Ergebnis (detailliert)'!A345))</f>
        <v/>
      </c>
      <c r="J345" s="125" t="str">
        <f>IF(ISBLANK('Beladung des Speichers'!A345),"",'Beladung des Speichers'!E345)</f>
        <v/>
      </c>
      <c r="K345" s="168" t="str">
        <f>IF(ISBLANK('Beladung des Speichers'!A345),"",SUMIFS('Entladung des Speichers'!$C$17:$C$1001,'Entladung des Speichers'!$A$17:$A$1001,'Ergebnis (detailliert)'!A345))</f>
        <v/>
      </c>
      <c r="L345" s="169" t="str">
        <f t="shared" si="22"/>
        <v/>
      </c>
      <c r="M345" s="169" t="str">
        <f>IF(ISBLANK('Entladung des Speichers'!A345),"",'Entladung des Speichers'!C345)</f>
        <v/>
      </c>
      <c r="N345" s="168" t="str">
        <f>IF(ISBLANK('Beladung des Speichers'!A345),"",SUMIFS('Entladung des Speichers'!$E$17:$E$1001,'Entladung des Speichers'!$A$17:$A$1001,'Ergebnis (detailliert)'!$A$17:$A$300))</f>
        <v/>
      </c>
      <c r="O345" s="125" t="str">
        <f t="shared" si="23"/>
        <v/>
      </c>
      <c r="P345" s="20" t="str">
        <f>IFERROR(IF(A345="","",N345*'Ergebnis (detailliert)'!J345/'Ergebnis (detailliert)'!I345),0)</f>
        <v/>
      </c>
      <c r="Q345" s="106" t="str">
        <f t="shared" si="24"/>
        <v/>
      </c>
      <c r="R345" s="107" t="str">
        <f t="shared" si="25"/>
        <v/>
      </c>
      <c r="S345" s="108" t="str">
        <f>IF(A345="","",IF(LOOKUP(A345,Stammdaten!$A$17:$A$1001,Stammdaten!$G$17:$G$1001)="Nein",0,IF(ISBLANK('Beladung des Speichers'!A345),"",ROUND(MIN(J345,Q345)*-1,2))))</f>
        <v/>
      </c>
    </row>
    <row r="346" spans="1:19" x14ac:dyDescent="0.2">
      <c r="A346" s="109" t="str">
        <f>IF('Beladung des Speichers'!A346="","",'Beladung des Speichers'!A346)</f>
        <v/>
      </c>
      <c r="B346" s="109" t="str">
        <f>IF('Beladung des Speichers'!B346="","",'Beladung des Speichers'!B346)</f>
        <v/>
      </c>
      <c r="C346" s="163" t="str">
        <f>IF(ISBLANK('Beladung des Speichers'!A346),"",SUMIFS('Beladung des Speichers'!$C$17:$C$300,'Beladung des Speichers'!$A$17:$A$300,A346)-SUMIFS('Entladung des Speichers'!$C$17:$C$300,'Entladung des Speichers'!$A$17:$A$300,A346)+SUMIFS(Füllstände!$B$17:$B$299,Füllstände!$A$17:$A$299,A346)-SUMIFS(Füllstände!$C$17:$C$299,Füllstände!$A$17:$A$299,A346))</f>
        <v/>
      </c>
      <c r="D346" s="164" t="str">
        <f>IF(ISBLANK('Beladung des Speichers'!A346),"",C346*'Beladung des Speichers'!C346/SUMIFS('Beladung des Speichers'!$C$17:$C$300,'Beladung des Speichers'!$A$17:$A$300,A346))</f>
        <v/>
      </c>
      <c r="E346" s="165" t="str">
        <f>IF(ISBLANK('Beladung des Speichers'!A346),"",1/SUMIFS('Beladung des Speichers'!$C$17:$C$300,'Beladung des Speichers'!$A$17:$A$300,A346)*C346*SUMIF($A$17:$A$300,A346,'Beladung des Speichers'!$E$17:$E$300))</f>
        <v/>
      </c>
      <c r="F346" s="166" t="str">
        <f>IF(ISBLANK('Beladung des Speichers'!A346),"",IF(C346=0,"0,00",D346/C346*E346))</f>
        <v/>
      </c>
      <c r="G346" s="167" t="str">
        <f>IF(ISBLANK('Beladung des Speichers'!A346),"",SUMIFS('Beladung des Speichers'!$C$17:$C$300,'Beladung des Speichers'!$A$17:$A$300,A346))</f>
        <v/>
      </c>
      <c r="H346" s="124" t="str">
        <f>IF(ISBLANK('Beladung des Speichers'!A346),"",'Beladung des Speichers'!C346)</f>
        <v/>
      </c>
      <c r="I346" s="168" t="str">
        <f>IF(ISBLANK('Beladung des Speichers'!A346),"",SUMIFS('Beladung des Speichers'!$E$17:$E$1001,'Beladung des Speichers'!$A$17:$A$1001,'Ergebnis (detailliert)'!A346))</f>
        <v/>
      </c>
      <c r="J346" s="125" t="str">
        <f>IF(ISBLANK('Beladung des Speichers'!A346),"",'Beladung des Speichers'!E346)</f>
        <v/>
      </c>
      <c r="K346" s="168" t="str">
        <f>IF(ISBLANK('Beladung des Speichers'!A346),"",SUMIFS('Entladung des Speichers'!$C$17:$C$1001,'Entladung des Speichers'!$A$17:$A$1001,'Ergebnis (detailliert)'!A346))</f>
        <v/>
      </c>
      <c r="L346" s="169" t="str">
        <f t="shared" si="22"/>
        <v/>
      </c>
      <c r="M346" s="169" t="str">
        <f>IF(ISBLANK('Entladung des Speichers'!A346),"",'Entladung des Speichers'!C346)</f>
        <v/>
      </c>
      <c r="N346" s="168" t="str">
        <f>IF(ISBLANK('Beladung des Speichers'!A346),"",SUMIFS('Entladung des Speichers'!$E$17:$E$1001,'Entladung des Speichers'!$A$17:$A$1001,'Ergebnis (detailliert)'!$A$17:$A$300))</f>
        <v/>
      </c>
      <c r="O346" s="125" t="str">
        <f t="shared" si="23"/>
        <v/>
      </c>
      <c r="P346" s="20" t="str">
        <f>IFERROR(IF(A346="","",N346*'Ergebnis (detailliert)'!J346/'Ergebnis (detailliert)'!I346),0)</f>
        <v/>
      </c>
      <c r="Q346" s="106" t="str">
        <f t="shared" si="24"/>
        <v/>
      </c>
      <c r="R346" s="107" t="str">
        <f t="shared" si="25"/>
        <v/>
      </c>
      <c r="S346" s="108" t="str">
        <f>IF(A346="","",IF(LOOKUP(A346,Stammdaten!$A$17:$A$1001,Stammdaten!$G$17:$G$1001)="Nein",0,IF(ISBLANK('Beladung des Speichers'!A346),"",ROUND(MIN(J346,Q346)*-1,2))))</f>
        <v/>
      </c>
    </row>
    <row r="347" spans="1:19" x14ac:dyDescent="0.2">
      <c r="A347" s="109" t="str">
        <f>IF('Beladung des Speichers'!A347="","",'Beladung des Speichers'!A347)</f>
        <v/>
      </c>
      <c r="B347" s="109" t="str">
        <f>IF('Beladung des Speichers'!B347="","",'Beladung des Speichers'!B347)</f>
        <v/>
      </c>
      <c r="C347" s="163" t="str">
        <f>IF(ISBLANK('Beladung des Speichers'!A347),"",SUMIFS('Beladung des Speichers'!$C$17:$C$300,'Beladung des Speichers'!$A$17:$A$300,A347)-SUMIFS('Entladung des Speichers'!$C$17:$C$300,'Entladung des Speichers'!$A$17:$A$300,A347)+SUMIFS(Füllstände!$B$17:$B$299,Füllstände!$A$17:$A$299,A347)-SUMIFS(Füllstände!$C$17:$C$299,Füllstände!$A$17:$A$299,A347))</f>
        <v/>
      </c>
      <c r="D347" s="164" t="str">
        <f>IF(ISBLANK('Beladung des Speichers'!A347),"",C347*'Beladung des Speichers'!C347/SUMIFS('Beladung des Speichers'!$C$17:$C$300,'Beladung des Speichers'!$A$17:$A$300,A347))</f>
        <v/>
      </c>
      <c r="E347" s="165" t="str">
        <f>IF(ISBLANK('Beladung des Speichers'!A347),"",1/SUMIFS('Beladung des Speichers'!$C$17:$C$300,'Beladung des Speichers'!$A$17:$A$300,A347)*C347*SUMIF($A$17:$A$300,A347,'Beladung des Speichers'!$E$17:$E$300))</f>
        <v/>
      </c>
      <c r="F347" s="166" t="str">
        <f>IF(ISBLANK('Beladung des Speichers'!A347),"",IF(C347=0,"0,00",D347/C347*E347))</f>
        <v/>
      </c>
      <c r="G347" s="167" t="str">
        <f>IF(ISBLANK('Beladung des Speichers'!A347),"",SUMIFS('Beladung des Speichers'!$C$17:$C$300,'Beladung des Speichers'!$A$17:$A$300,A347))</f>
        <v/>
      </c>
      <c r="H347" s="124" t="str">
        <f>IF(ISBLANK('Beladung des Speichers'!A347),"",'Beladung des Speichers'!C347)</f>
        <v/>
      </c>
      <c r="I347" s="168" t="str">
        <f>IF(ISBLANK('Beladung des Speichers'!A347),"",SUMIFS('Beladung des Speichers'!$E$17:$E$1001,'Beladung des Speichers'!$A$17:$A$1001,'Ergebnis (detailliert)'!A347))</f>
        <v/>
      </c>
      <c r="J347" s="125" t="str">
        <f>IF(ISBLANK('Beladung des Speichers'!A347),"",'Beladung des Speichers'!E347)</f>
        <v/>
      </c>
      <c r="K347" s="168" t="str">
        <f>IF(ISBLANK('Beladung des Speichers'!A347),"",SUMIFS('Entladung des Speichers'!$C$17:$C$1001,'Entladung des Speichers'!$A$17:$A$1001,'Ergebnis (detailliert)'!A347))</f>
        <v/>
      </c>
      <c r="L347" s="169" t="str">
        <f t="shared" si="22"/>
        <v/>
      </c>
      <c r="M347" s="169" t="str">
        <f>IF(ISBLANK('Entladung des Speichers'!A347),"",'Entladung des Speichers'!C347)</f>
        <v/>
      </c>
      <c r="N347" s="168" t="str">
        <f>IF(ISBLANK('Beladung des Speichers'!A347),"",SUMIFS('Entladung des Speichers'!$E$17:$E$1001,'Entladung des Speichers'!$A$17:$A$1001,'Ergebnis (detailliert)'!$A$17:$A$300))</f>
        <v/>
      </c>
      <c r="O347" s="125" t="str">
        <f t="shared" si="23"/>
        <v/>
      </c>
      <c r="P347" s="20" t="str">
        <f>IFERROR(IF(A347="","",N347*'Ergebnis (detailliert)'!J347/'Ergebnis (detailliert)'!I347),0)</f>
        <v/>
      </c>
      <c r="Q347" s="106" t="str">
        <f t="shared" si="24"/>
        <v/>
      </c>
      <c r="R347" s="107" t="str">
        <f t="shared" si="25"/>
        <v/>
      </c>
      <c r="S347" s="108" t="str">
        <f>IF(A347="","",IF(LOOKUP(A347,Stammdaten!$A$17:$A$1001,Stammdaten!$G$17:$G$1001)="Nein",0,IF(ISBLANK('Beladung des Speichers'!A347),"",ROUND(MIN(J347,Q347)*-1,2))))</f>
        <v/>
      </c>
    </row>
    <row r="348" spans="1:19" x14ac:dyDescent="0.2">
      <c r="A348" s="109" t="str">
        <f>IF('Beladung des Speichers'!A348="","",'Beladung des Speichers'!A348)</f>
        <v/>
      </c>
      <c r="B348" s="109" t="str">
        <f>IF('Beladung des Speichers'!B348="","",'Beladung des Speichers'!B348)</f>
        <v/>
      </c>
      <c r="C348" s="163" t="str">
        <f>IF(ISBLANK('Beladung des Speichers'!A348),"",SUMIFS('Beladung des Speichers'!$C$17:$C$300,'Beladung des Speichers'!$A$17:$A$300,A348)-SUMIFS('Entladung des Speichers'!$C$17:$C$300,'Entladung des Speichers'!$A$17:$A$300,A348)+SUMIFS(Füllstände!$B$17:$B$299,Füllstände!$A$17:$A$299,A348)-SUMIFS(Füllstände!$C$17:$C$299,Füllstände!$A$17:$A$299,A348))</f>
        <v/>
      </c>
      <c r="D348" s="164" t="str">
        <f>IF(ISBLANK('Beladung des Speichers'!A348),"",C348*'Beladung des Speichers'!C348/SUMIFS('Beladung des Speichers'!$C$17:$C$300,'Beladung des Speichers'!$A$17:$A$300,A348))</f>
        <v/>
      </c>
      <c r="E348" s="165" t="str">
        <f>IF(ISBLANK('Beladung des Speichers'!A348),"",1/SUMIFS('Beladung des Speichers'!$C$17:$C$300,'Beladung des Speichers'!$A$17:$A$300,A348)*C348*SUMIF($A$17:$A$300,A348,'Beladung des Speichers'!$E$17:$E$300))</f>
        <v/>
      </c>
      <c r="F348" s="166" t="str">
        <f>IF(ISBLANK('Beladung des Speichers'!A348),"",IF(C348=0,"0,00",D348/C348*E348))</f>
        <v/>
      </c>
      <c r="G348" s="167" t="str">
        <f>IF(ISBLANK('Beladung des Speichers'!A348),"",SUMIFS('Beladung des Speichers'!$C$17:$C$300,'Beladung des Speichers'!$A$17:$A$300,A348))</f>
        <v/>
      </c>
      <c r="H348" s="124" t="str">
        <f>IF(ISBLANK('Beladung des Speichers'!A348),"",'Beladung des Speichers'!C348)</f>
        <v/>
      </c>
      <c r="I348" s="168" t="str">
        <f>IF(ISBLANK('Beladung des Speichers'!A348),"",SUMIFS('Beladung des Speichers'!$E$17:$E$1001,'Beladung des Speichers'!$A$17:$A$1001,'Ergebnis (detailliert)'!A348))</f>
        <v/>
      </c>
      <c r="J348" s="125" t="str">
        <f>IF(ISBLANK('Beladung des Speichers'!A348),"",'Beladung des Speichers'!E348)</f>
        <v/>
      </c>
      <c r="K348" s="168" t="str">
        <f>IF(ISBLANK('Beladung des Speichers'!A348),"",SUMIFS('Entladung des Speichers'!$C$17:$C$1001,'Entladung des Speichers'!$A$17:$A$1001,'Ergebnis (detailliert)'!A348))</f>
        <v/>
      </c>
      <c r="L348" s="169" t="str">
        <f t="shared" si="22"/>
        <v/>
      </c>
      <c r="M348" s="169" t="str">
        <f>IF(ISBLANK('Entladung des Speichers'!A348),"",'Entladung des Speichers'!C348)</f>
        <v/>
      </c>
      <c r="N348" s="168" t="str">
        <f>IF(ISBLANK('Beladung des Speichers'!A348),"",SUMIFS('Entladung des Speichers'!$E$17:$E$1001,'Entladung des Speichers'!$A$17:$A$1001,'Ergebnis (detailliert)'!$A$17:$A$300))</f>
        <v/>
      </c>
      <c r="O348" s="125" t="str">
        <f t="shared" si="23"/>
        <v/>
      </c>
      <c r="P348" s="20" t="str">
        <f>IFERROR(IF(A348="","",N348*'Ergebnis (detailliert)'!J348/'Ergebnis (detailliert)'!I348),0)</f>
        <v/>
      </c>
      <c r="Q348" s="106" t="str">
        <f t="shared" si="24"/>
        <v/>
      </c>
      <c r="R348" s="107" t="str">
        <f t="shared" si="25"/>
        <v/>
      </c>
      <c r="S348" s="108" t="str">
        <f>IF(A348="","",IF(LOOKUP(A348,Stammdaten!$A$17:$A$1001,Stammdaten!$G$17:$G$1001)="Nein",0,IF(ISBLANK('Beladung des Speichers'!A348),"",ROUND(MIN(J348,Q348)*-1,2))))</f>
        <v/>
      </c>
    </row>
    <row r="349" spans="1:19" x14ac:dyDescent="0.2">
      <c r="A349" s="109" t="str">
        <f>IF('Beladung des Speichers'!A349="","",'Beladung des Speichers'!A349)</f>
        <v/>
      </c>
      <c r="B349" s="109" t="str">
        <f>IF('Beladung des Speichers'!B349="","",'Beladung des Speichers'!B349)</f>
        <v/>
      </c>
      <c r="C349" s="163" t="str">
        <f>IF(ISBLANK('Beladung des Speichers'!A349),"",SUMIFS('Beladung des Speichers'!$C$17:$C$300,'Beladung des Speichers'!$A$17:$A$300,A349)-SUMIFS('Entladung des Speichers'!$C$17:$C$300,'Entladung des Speichers'!$A$17:$A$300,A349)+SUMIFS(Füllstände!$B$17:$B$299,Füllstände!$A$17:$A$299,A349)-SUMIFS(Füllstände!$C$17:$C$299,Füllstände!$A$17:$A$299,A349))</f>
        <v/>
      </c>
      <c r="D349" s="164" t="str">
        <f>IF(ISBLANK('Beladung des Speichers'!A349),"",C349*'Beladung des Speichers'!C349/SUMIFS('Beladung des Speichers'!$C$17:$C$300,'Beladung des Speichers'!$A$17:$A$300,A349))</f>
        <v/>
      </c>
      <c r="E349" s="165" t="str">
        <f>IF(ISBLANK('Beladung des Speichers'!A349),"",1/SUMIFS('Beladung des Speichers'!$C$17:$C$300,'Beladung des Speichers'!$A$17:$A$300,A349)*C349*SUMIF($A$17:$A$300,A349,'Beladung des Speichers'!$E$17:$E$300))</f>
        <v/>
      </c>
      <c r="F349" s="166" t="str">
        <f>IF(ISBLANK('Beladung des Speichers'!A349),"",IF(C349=0,"0,00",D349/C349*E349))</f>
        <v/>
      </c>
      <c r="G349" s="167" t="str">
        <f>IF(ISBLANK('Beladung des Speichers'!A349),"",SUMIFS('Beladung des Speichers'!$C$17:$C$300,'Beladung des Speichers'!$A$17:$A$300,A349))</f>
        <v/>
      </c>
      <c r="H349" s="124" t="str">
        <f>IF(ISBLANK('Beladung des Speichers'!A349),"",'Beladung des Speichers'!C349)</f>
        <v/>
      </c>
      <c r="I349" s="168" t="str">
        <f>IF(ISBLANK('Beladung des Speichers'!A349),"",SUMIFS('Beladung des Speichers'!$E$17:$E$1001,'Beladung des Speichers'!$A$17:$A$1001,'Ergebnis (detailliert)'!A349))</f>
        <v/>
      </c>
      <c r="J349" s="125" t="str">
        <f>IF(ISBLANK('Beladung des Speichers'!A349),"",'Beladung des Speichers'!E349)</f>
        <v/>
      </c>
      <c r="K349" s="168" t="str">
        <f>IF(ISBLANK('Beladung des Speichers'!A349),"",SUMIFS('Entladung des Speichers'!$C$17:$C$1001,'Entladung des Speichers'!$A$17:$A$1001,'Ergebnis (detailliert)'!A349))</f>
        <v/>
      </c>
      <c r="L349" s="169" t="str">
        <f t="shared" si="22"/>
        <v/>
      </c>
      <c r="M349" s="169" t="str">
        <f>IF(ISBLANK('Entladung des Speichers'!A349),"",'Entladung des Speichers'!C349)</f>
        <v/>
      </c>
      <c r="N349" s="168" t="str">
        <f>IF(ISBLANK('Beladung des Speichers'!A349),"",SUMIFS('Entladung des Speichers'!$E$17:$E$1001,'Entladung des Speichers'!$A$17:$A$1001,'Ergebnis (detailliert)'!$A$17:$A$300))</f>
        <v/>
      </c>
      <c r="O349" s="125" t="str">
        <f t="shared" si="23"/>
        <v/>
      </c>
      <c r="P349" s="20" t="str">
        <f>IFERROR(IF(A349="","",N349*'Ergebnis (detailliert)'!J349/'Ergebnis (detailliert)'!I349),0)</f>
        <v/>
      </c>
      <c r="Q349" s="106" t="str">
        <f t="shared" si="24"/>
        <v/>
      </c>
      <c r="R349" s="107" t="str">
        <f t="shared" si="25"/>
        <v/>
      </c>
      <c r="S349" s="108" t="str">
        <f>IF(A349="","",IF(LOOKUP(A349,Stammdaten!$A$17:$A$1001,Stammdaten!$G$17:$G$1001)="Nein",0,IF(ISBLANK('Beladung des Speichers'!A349),"",ROUND(MIN(J349,Q349)*-1,2))))</f>
        <v/>
      </c>
    </row>
    <row r="350" spans="1:19" x14ac:dyDescent="0.2">
      <c r="A350" s="109" t="str">
        <f>IF('Beladung des Speichers'!A350="","",'Beladung des Speichers'!A350)</f>
        <v/>
      </c>
      <c r="B350" s="109" t="str">
        <f>IF('Beladung des Speichers'!B350="","",'Beladung des Speichers'!B350)</f>
        <v/>
      </c>
      <c r="C350" s="163" t="str">
        <f>IF(ISBLANK('Beladung des Speichers'!A350),"",SUMIFS('Beladung des Speichers'!$C$17:$C$300,'Beladung des Speichers'!$A$17:$A$300,A350)-SUMIFS('Entladung des Speichers'!$C$17:$C$300,'Entladung des Speichers'!$A$17:$A$300,A350)+SUMIFS(Füllstände!$B$17:$B$299,Füllstände!$A$17:$A$299,A350)-SUMIFS(Füllstände!$C$17:$C$299,Füllstände!$A$17:$A$299,A350))</f>
        <v/>
      </c>
      <c r="D350" s="164" t="str">
        <f>IF(ISBLANK('Beladung des Speichers'!A350),"",C350*'Beladung des Speichers'!C350/SUMIFS('Beladung des Speichers'!$C$17:$C$300,'Beladung des Speichers'!$A$17:$A$300,A350))</f>
        <v/>
      </c>
      <c r="E350" s="165" t="str">
        <f>IF(ISBLANK('Beladung des Speichers'!A350),"",1/SUMIFS('Beladung des Speichers'!$C$17:$C$300,'Beladung des Speichers'!$A$17:$A$300,A350)*C350*SUMIF($A$17:$A$300,A350,'Beladung des Speichers'!$E$17:$E$300))</f>
        <v/>
      </c>
      <c r="F350" s="166" t="str">
        <f>IF(ISBLANK('Beladung des Speichers'!A350),"",IF(C350=0,"0,00",D350/C350*E350))</f>
        <v/>
      </c>
      <c r="G350" s="167" t="str">
        <f>IF(ISBLANK('Beladung des Speichers'!A350),"",SUMIFS('Beladung des Speichers'!$C$17:$C$300,'Beladung des Speichers'!$A$17:$A$300,A350))</f>
        <v/>
      </c>
      <c r="H350" s="124" t="str">
        <f>IF(ISBLANK('Beladung des Speichers'!A350),"",'Beladung des Speichers'!C350)</f>
        <v/>
      </c>
      <c r="I350" s="168" t="str">
        <f>IF(ISBLANK('Beladung des Speichers'!A350),"",SUMIFS('Beladung des Speichers'!$E$17:$E$1001,'Beladung des Speichers'!$A$17:$A$1001,'Ergebnis (detailliert)'!A350))</f>
        <v/>
      </c>
      <c r="J350" s="125" t="str">
        <f>IF(ISBLANK('Beladung des Speichers'!A350),"",'Beladung des Speichers'!E350)</f>
        <v/>
      </c>
      <c r="K350" s="168" t="str">
        <f>IF(ISBLANK('Beladung des Speichers'!A350),"",SUMIFS('Entladung des Speichers'!$C$17:$C$1001,'Entladung des Speichers'!$A$17:$A$1001,'Ergebnis (detailliert)'!A350))</f>
        <v/>
      </c>
      <c r="L350" s="169" t="str">
        <f t="shared" si="22"/>
        <v/>
      </c>
      <c r="M350" s="169" t="str">
        <f>IF(ISBLANK('Entladung des Speichers'!A350),"",'Entladung des Speichers'!C350)</f>
        <v/>
      </c>
      <c r="N350" s="168" t="str">
        <f>IF(ISBLANK('Beladung des Speichers'!A350),"",SUMIFS('Entladung des Speichers'!$E$17:$E$1001,'Entladung des Speichers'!$A$17:$A$1001,'Ergebnis (detailliert)'!$A$17:$A$300))</f>
        <v/>
      </c>
      <c r="O350" s="125" t="str">
        <f t="shared" si="23"/>
        <v/>
      </c>
      <c r="P350" s="20" t="str">
        <f>IFERROR(IF(A350="","",N350*'Ergebnis (detailliert)'!J350/'Ergebnis (detailliert)'!I350),0)</f>
        <v/>
      </c>
      <c r="Q350" s="106" t="str">
        <f t="shared" si="24"/>
        <v/>
      </c>
      <c r="R350" s="107" t="str">
        <f t="shared" si="25"/>
        <v/>
      </c>
      <c r="S350" s="108" t="str">
        <f>IF(A350="","",IF(LOOKUP(A350,Stammdaten!$A$17:$A$1001,Stammdaten!$G$17:$G$1001)="Nein",0,IF(ISBLANK('Beladung des Speichers'!A350),"",ROUND(MIN(J350,Q350)*-1,2))))</f>
        <v/>
      </c>
    </row>
    <row r="351" spans="1:19" x14ac:dyDescent="0.2">
      <c r="A351" s="109" t="str">
        <f>IF('Beladung des Speichers'!A351="","",'Beladung des Speichers'!A351)</f>
        <v/>
      </c>
      <c r="B351" s="109" t="str">
        <f>IF('Beladung des Speichers'!B351="","",'Beladung des Speichers'!B351)</f>
        <v/>
      </c>
      <c r="C351" s="163" t="str">
        <f>IF(ISBLANK('Beladung des Speichers'!A351),"",SUMIFS('Beladung des Speichers'!$C$17:$C$300,'Beladung des Speichers'!$A$17:$A$300,A351)-SUMIFS('Entladung des Speichers'!$C$17:$C$300,'Entladung des Speichers'!$A$17:$A$300,A351)+SUMIFS(Füllstände!$B$17:$B$299,Füllstände!$A$17:$A$299,A351)-SUMIFS(Füllstände!$C$17:$C$299,Füllstände!$A$17:$A$299,A351))</f>
        <v/>
      </c>
      <c r="D351" s="164" t="str">
        <f>IF(ISBLANK('Beladung des Speichers'!A351),"",C351*'Beladung des Speichers'!C351/SUMIFS('Beladung des Speichers'!$C$17:$C$300,'Beladung des Speichers'!$A$17:$A$300,A351))</f>
        <v/>
      </c>
      <c r="E351" s="165" t="str">
        <f>IF(ISBLANK('Beladung des Speichers'!A351),"",1/SUMIFS('Beladung des Speichers'!$C$17:$C$300,'Beladung des Speichers'!$A$17:$A$300,A351)*C351*SUMIF($A$17:$A$300,A351,'Beladung des Speichers'!$E$17:$E$300))</f>
        <v/>
      </c>
      <c r="F351" s="166" t="str">
        <f>IF(ISBLANK('Beladung des Speichers'!A351),"",IF(C351=0,"0,00",D351/C351*E351))</f>
        <v/>
      </c>
      <c r="G351" s="167" t="str">
        <f>IF(ISBLANK('Beladung des Speichers'!A351),"",SUMIFS('Beladung des Speichers'!$C$17:$C$300,'Beladung des Speichers'!$A$17:$A$300,A351))</f>
        <v/>
      </c>
      <c r="H351" s="124" t="str">
        <f>IF(ISBLANK('Beladung des Speichers'!A351),"",'Beladung des Speichers'!C351)</f>
        <v/>
      </c>
      <c r="I351" s="168" t="str">
        <f>IF(ISBLANK('Beladung des Speichers'!A351),"",SUMIFS('Beladung des Speichers'!$E$17:$E$1001,'Beladung des Speichers'!$A$17:$A$1001,'Ergebnis (detailliert)'!A351))</f>
        <v/>
      </c>
      <c r="J351" s="125" t="str">
        <f>IF(ISBLANK('Beladung des Speichers'!A351),"",'Beladung des Speichers'!E351)</f>
        <v/>
      </c>
      <c r="K351" s="168" t="str">
        <f>IF(ISBLANK('Beladung des Speichers'!A351),"",SUMIFS('Entladung des Speichers'!$C$17:$C$1001,'Entladung des Speichers'!$A$17:$A$1001,'Ergebnis (detailliert)'!A351))</f>
        <v/>
      </c>
      <c r="L351" s="169" t="str">
        <f t="shared" si="22"/>
        <v/>
      </c>
      <c r="M351" s="169" t="str">
        <f>IF(ISBLANK('Entladung des Speichers'!A351),"",'Entladung des Speichers'!C351)</f>
        <v/>
      </c>
      <c r="N351" s="168" t="str">
        <f>IF(ISBLANK('Beladung des Speichers'!A351),"",SUMIFS('Entladung des Speichers'!$E$17:$E$1001,'Entladung des Speichers'!$A$17:$A$1001,'Ergebnis (detailliert)'!$A$17:$A$300))</f>
        <v/>
      </c>
      <c r="O351" s="125" t="str">
        <f t="shared" si="23"/>
        <v/>
      </c>
      <c r="P351" s="20" t="str">
        <f>IFERROR(IF(A351="","",N351*'Ergebnis (detailliert)'!J351/'Ergebnis (detailliert)'!I351),0)</f>
        <v/>
      </c>
      <c r="Q351" s="106" t="str">
        <f t="shared" si="24"/>
        <v/>
      </c>
      <c r="R351" s="107" t="str">
        <f t="shared" si="25"/>
        <v/>
      </c>
      <c r="S351" s="108" t="str">
        <f>IF(A351="","",IF(LOOKUP(A351,Stammdaten!$A$17:$A$1001,Stammdaten!$G$17:$G$1001)="Nein",0,IF(ISBLANK('Beladung des Speichers'!A351),"",ROUND(MIN(J351,Q351)*-1,2))))</f>
        <v/>
      </c>
    </row>
    <row r="352" spans="1:19" x14ac:dyDescent="0.2">
      <c r="A352" s="109" t="str">
        <f>IF('Beladung des Speichers'!A352="","",'Beladung des Speichers'!A352)</f>
        <v/>
      </c>
      <c r="B352" s="109" t="str">
        <f>IF('Beladung des Speichers'!B352="","",'Beladung des Speichers'!B352)</f>
        <v/>
      </c>
      <c r="C352" s="163" t="str">
        <f>IF(ISBLANK('Beladung des Speichers'!A352),"",SUMIFS('Beladung des Speichers'!$C$17:$C$300,'Beladung des Speichers'!$A$17:$A$300,A352)-SUMIFS('Entladung des Speichers'!$C$17:$C$300,'Entladung des Speichers'!$A$17:$A$300,A352)+SUMIFS(Füllstände!$B$17:$B$299,Füllstände!$A$17:$A$299,A352)-SUMIFS(Füllstände!$C$17:$C$299,Füllstände!$A$17:$A$299,A352))</f>
        <v/>
      </c>
      <c r="D352" s="164" t="str">
        <f>IF(ISBLANK('Beladung des Speichers'!A352),"",C352*'Beladung des Speichers'!C352/SUMIFS('Beladung des Speichers'!$C$17:$C$300,'Beladung des Speichers'!$A$17:$A$300,A352))</f>
        <v/>
      </c>
      <c r="E352" s="165" t="str">
        <f>IF(ISBLANK('Beladung des Speichers'!A352),"",1/SUMIFS('Beladung des Speichers'!$C$17:$C$300,'Beladung des Speichers'!$A$17:$A$300,A352)*C352*SUMIF($A$17:$A$300,A352,'Beladung des Speichers'!$E$17:$E$300))</f>
        <v/>
      </c>
      <c r="F352" s="166" t="str">
        <f>IF(ISBLANK('Beladung des Speichers'!A352),"",IF(C352=0,"0,00",D352/C352*E352))</f>
        <v/>
      </c>
      <c r="G352" s="167" t="str">
        <f>IF(ISBLANK('Beladung des Speichers'!A352),"",SUMIFS('Beladung des Speichers'!$C$17:$C$300,'Beladung des Speichers'!$A$17:$A$300,A352))</f>
        <v/>
      </c>
      <c r="H352" s="124" t="str">
        <f>IF(ISBLANK('Beladung des Speichers'!A352),"",'Beladung des Speichers'!C352)</f>
        <v/>
      </c>
      <c r="I352" s="168" t="str">
        <f>IF(ISBLANK('Beladung des Speichers'!A352),"",SUMIFS('Beladung des Speichers'!$E$17:$E$1001,'Beladung des Speichers'!$A$17:$A$1001,'Ergebnis (detailliert)'!A352))</f>
        <v/>
      </c>
      <c r="J352" s="125" t="str">
        <f>IF(ISBLANK('Beladung des Speichers'!A352),"",'Beladung des Speichers'!E352)</f>
        <v/>
      </c>
      <c r="K352" s="168" t="str">
        <f>IF(ISBLANK('Beladung des Speichers'!A352),"",SUMIFS('Entladung des Speichers'!$C$17:$C$1001,'Entladung des Speichers'!$A$17:$A$1001,'Ergebnis (detailliert)'!A352))</f>
        <v/>
      </c>
      <c r="L352" s="169" t="str">
        <f t="shared" si="22"/>
        <v/>
      </c>
      <c r="M352" s="169" t="str">
        <f>IF(ISBLANK('Entladung des Speichers'!A352),"",'Entladung des Speichers'!C352)</f>
        <v/>
      </c>
      <c r="N352" s="168" t="str">
        <f>IF(ISBLANK('Beladung des Speichers'!A352),"",SUMIFS('Entladung des Speichers'!$E$17:$E$1001,'Entladung des Speichers'!$A$17:$A$1001,'Ergebnis (detailliert)'!$A$17:$A$300))</f>
        <v/>
      </c>
      <c r="O352" s="125" t="str">
        <f t="shared" si="23"/>
        <v/>
      </c>
      <c r="P352" s="20" t="str">
        <f>IFERROR(IF(A352="","",N352*'Ergebnis (detailliert)'!J352/'Ergebnis (detailliert)'!I352),0)</f>
        <v/>
      </c>
      <c r="Q352" s="106" t="str">
        <f t="shared" si="24"/>
        <v/>
      </c>
      <c r="R352" s="107" t="str">
        <f t="shared" si="25"/>
        <v/>
      </c>
      <c r="S352" s="108" t="str">
        <f>IF(A352="","",IF(LOOKUP(A352,Stammdaten!$A$17:$A$1001,Stammdaten!$G$17:$G$1001)="Nein",0,IF(ISBLANK('Beladung des Speichers'!A352),"",ROUND(MIN(J352,Q352)*-1,2))))</f>
        <v/>
      </c>
    </row>
    <row r="353" spans="1:19" x14ac:dyDescent="0.2">
      <c r="A353" s="109" t="str">
        <f>IF('Beladung des Speichers'!A353="","",'Beladung des Speichers'!A353)</f>
        <v/>
      </c>
      <c r="B353" s="109" t="str">
        <f>IF('Beladung des Speichers'!B353="","",'Beladung des Speichers'!B353)</f>
        <v/>
      </c>
      <c r="C353" s="163" t="str">
        <f>IF(ISBLANK('Beladung des Speichers'!A353),"",SUMIFS('Beladung des Speichers'!$C$17:$C$300,'Beladung des Speichers'!$A$17:$A$300,A353)-SUMIFS('Entladung des Speichers'!$C$17:$C$300,'Entladung des Speichers'!$A$17:$A$300,A353)+SUMIFS(Füllstände!$B$17:$B$299,Füllstände!$A$17:$A$299,A353)-SUMIFS(Füllstände!$C$17:$C$299,Füllstände!$A$17:$A$299,A353))</f>
        <v/>
      </c>
      <c r="D353" s="164" t="str">
        <f>IF(ISBLANK('Beladung des Speichers'!A353),"",C353*'Beladung des Speichers'!C353/SUMIFS('Beladung des Speichers'!$C$17:$C$300,'Beladung des Speichers'!$A$17:$A$300,A353))</f>
        <v/>
      </c>
      <c r="E353" s="165" t="str">
        <f>IF(ISBLANK('Beladung des Speichers'!A353),"",1/SUMIFS('Beladung des Speichers'!$C$17:$C$300,'Beladung des Speichers'!$A$17:$A$300,A353)*C353*SUMIF($A$17:$A$300,A353,'Beladung des Speichers'!$E$17:$E$300))</f>
        <v/>
      </c>
      <c r="F353" s="166" t="str">
        <f>IF(ISBLANK('Beladung des Speichers'!A353),"",IF(C353=0,"0,00",D353/C353*E353))</f>
        <v/>
      </c>
      <c r="G353" s="167" t="str">
        <f>IF(ISBLANK('Beladung des Speichers'!A353),"",SUMIFS('Beladung des Speichers'!$C$17:$C$300,'Beladung des Speichers'!$A$17:$A$300,A353))</f>
        <v/>
      </c>
      <c r="H353" s="124" t="str">
        <f>IF(ISBLANK('Beladung des Speichers'!A353),"",'Beladung des Speichers'!C353)</f>
        <v/>
      </c>
      <c r="I353" s="168" t="str">
        <f>IF(ISBLANK('Beladung des Speichers'!A353),"",SUMIFS('Beladung des Speichers'!$E$17:$E$1001,'Beladung des Speichers'!$A$17:$A$1001,'Ergebnis (detailliert)'!A353))</f>
        <v/>
      </c>
      <c r="J353" s="125" t="str">
        <f>IF(ISBLANK('Beladung des Speichers'!A353),"",'Beladung des Speichers'!E353)</f>
        <v/>
      </c>
      <c r="K353" s="168" t="str">
        <f>IF(ISBLANK('Beladung des Speichers'!A353),"",SUMIFS('Entladung des Speichers'!$C$17:$C$1001,'Entladung des Speichers'!$A$17:$A$1001,'Ergebnis (detailliert)'!A353))</f>
        <v/>
      </c>
      <c r="L353" s="169" t="str">
        <f t="shared" si="22"/>
        <v/>
      </c>
      <c r="M353" s="169" t="str">
        <f>IF(ISBLANK('Entladung des Speichers'!A353),"",'Entladung des Speichers'!C353)</f>
        <v/>
      </c>
      <c r="N353" s="168" t="str">
        <f>IF(ISBLANK('Beladung des Speichers'!A353),"",SUMIFS('Entladung des Speichers'!$E$17:$E$1001,'Entladung des Speichers'!$A$17:$A$1001,'Ergebnis (detailliert)'!$A$17:$A$300))</f>
        <v/>
      </c>
      <c r="O353" s="125" t="str">
        <f t="shared" si="23"/>
        <v/>
      </c>
      <c r="P353" s="20" t="str">
        <f>IFERROR(IF(A353="","",N353*'Ergebnis (detailliert)'!J353/'Ergebnis (detailliert)'!I353),0)</f>
        <v/>
      </c>
      <c r="Q353" s="106" t="str">
        <f t="shared" si="24"/>
        <v/>
      </c>
      <c r="R353" s="107" t="str">
        <f t="shared" si="25"/>
        <v/>
      </c>
      <c r="S353" s="108" t="str">
        <f>IF(A353="","",IF(LOOKUP(A353,Stammdaten!$A$17:$A$1001,Stammdaten!$G$17:$G$1001)="Nein",0,IF(ISBLANK('Beladung des Speichers'!A353),"",ROUND(MIN(J353,Q353)*-1,2))))</f>
        <v/>
      </c>
    </row>
    <row r="354" spans="1:19" x14ac:dyDescent="0.2">
      <c r="A354" s="109" t="str">
        <f>IF('Beladung des Speichers'!A354="","",'Beladung des Speichers'!A354)</f>
        <v/>
      </c>
      <c r="B354" s="109" t="str">
        <f>IF('Beladung des Speichers'!B354="","",'Beladung des Speichers'!B354)</f>
        <v/>
      </c>
      <c r="C354" s="163" t="str">
        <f>IF(ISBLANK('Beladung des Speichers'!A354),"",SUMIFS('Beladung des Speichers'!$C$17:$C$300,'Beladung des Speichers'!$A$17:$A$300,A354)-SUMIFS('Entladung des Speichers'!$C$17:$C$300,'Entladung des Speichers'!$A$17:$A$300,A354)+SUMIFS(Füllstände!$B$17:$B$299,Füllstände!$A$17:$A$299,A354)-SUMIFS(Füllstände!$C$17:$C$299,Füllstände!$A$17:$A$299,A354))</f>
        <v/>
      </c>
      <c r="D354" s="164" t="str">
        <f>IF(ISBLANK('Beladung des Speichers'!A354),"",C354*'Beladung des Speichers'!C354/SUMIFS('Beladung des Speichers'!$C$17:$C$300,'Beladung des Speichers'!$A$17:$A$300,A354))</f>
        <v/>
      </c>
      <c r="E354" s="165" t="str">
        <f>IF(ISBLANK('Beladung des Speichers'!A354),"",1/SUMIFS('Beladung des Speichers'!$C$17:$C$300,'Beladung des Speichers'!$A$17:$A$300,A354)*C354*SUMIF($A$17:$A$300,A354,'Beladung des Speichers'!$E$17:$E$300))</f>
        <v/>
      </c>
      <c r="F354" s="166" t="str">
        <f>IF(ISBLANK('Beladung des Speichers'!A354),"",IF(C354=0,"0,00",D354/C354*E354))</f>
        <v/>
      </c>
      <c r="G354" s="167" t="str">
        <f>IF(ISBLANK('Beladung des Speichers'!A354),"",SUMIFS('Beladung des Speichers'!$C$17:$C$300,'Beladung des Speichers'!$A$17:$A$300,A354))</f>
        <v/>
      </c>
      <c r="H354" s="124" t="str">
        <f>IF(ISBLANK('Beladung des Speichers'!A354),"",'Beladung des Speichers'!C354)</f>
        <v/>
      </c>
      <c r="I354" s="168" t="str">
        <f>IF(ISBLANK('Beladung des Speichers'!A354),"",SUMIFS('Beladung des Speichers'!$E$17:$E$1001,'Beladung des Speichers'!$A$17:$A$1001,'Ergebnis (detailliert)'!A354))</f>
        <v/>
      </c>
      <c r="J354" s="125" t="str">
        <f>IF(ISBLANK('Beladung des Speichers'!A354),"",'Beladung des Speichers'!E354)</f>
        <v/>
      </c>
      <c r="K354" s="168" t="str">
        <f>IF(ISBLANK('Beladung des Speichers'!A354),"",SUMIFS('Entladung des Speichers'!$C$17:$C$1001,'Entladung des Speichers'!$A$17:$A$1001,'Ergebnis (detailliert)'!A354))</f>
        <v/>
      </c>
      <c r="L354" s="169" t="str">
        <f t="shared" si="22"/>
        <v/>
      </c>
      <c r="M354" s="169" t="str">
        <f>IF(ISBLANK('Entladung des Speichers'!A354),"",'Entladung des Speichers'!C354)</f>
        <v/>
      </c>
      <c r="N354" s="168" t="str">
        <f>IF(ISBLANK('Beladung des Speichers'!A354),"",SUMIFS('Entladung des Speichers'!$E$17:$E$1001,'Entladung des Speichers'!$A$17:$A$1001,'Ergebnis (detailliert)'!$A$17:$A$300))</f>
        <v/>
      </c>
      <c r="O354" s="125" t="str">
        <f t="shared" si="23"/>
        <v/>
      </c>
      <c r="P354" s="20" t="str">
        <f>IFERROR(IF(A354="","",N354*'Ergebnis (detailliert)'!J354/'Ergebnis (detailliert)'!I354),0)</f>
        <v/>
      </c>
      <c r="Q354" s="106" t="str">
        <f t="shared" si="24"/>
        <v/>
      </c>
      <c r="R354" s="107" t="str">
        <f t="shared" si="25"/>
        <v/>
      </c>
      <c r="S354" s="108" t="str">
        <f>IF(A354="","",IF(LOOKUP(A354,Stammdaten!$A$17:$A$1001,Stammdaten!$G$17:$G$1001)="Nein",0,IF(ISBLANK('Beladung des Speichers'!A354),"",ROUND(MIN(J354,Q354)*-1,2))))</f>
        <v/>
      </c>
    </row>
    <row r="355" spans="1:19" x14ac:dyDescent="0.2">
      <c r="A355" s="109" t="str">
        <f>IF('Beladung des Speichers'!A355="","",'Beladung des Speichers'!A355)</f>
        <v/>
      </c>
      <c r="B355" s="109" t="str">
        <f>IF('Beladung des Speichers'!B355="","",'Beladung des Speichers'!B355)</f>
        <v/>
      </c>
      <c r="C355" s="163" t="str">
        <f>IF(ISBLANK('Beladung des Speichers'!A355),"",SUMIFS('Beladung des Speichers'!$C$17:$C$300,'Beladung des Speichers'!$A$17:$A$300,A355)-SUMIFS('Entladung des Speichers'!$C$17:$C$300,'Entladung des Speichers'!$A$17:$A$300,A355)+SUMIFS(Füllstände!$B$17:$B$299,Füllstände!$A$17:$A$299,A355)-SUMIFS(Füllstände!$C$17:$C$299,Füllstände!$A$17:$A$299,A355))</f>
        <v/>
      </c>
      <c r="D355" s="164" t="str">
        <f>IF(ISBLANK('Beladung des Speichers'!A355),"",C355*'Beladung des Speichers'!C355/SUMIFS('Beladung des Speichers'!$C$17:$C$300,'Beladung des Speichers'!$A$17:$A$300,A355))</f>
        <v/>
      </c>
      <c r="E355" s="165" t="str">
        <f>IF(ISBLANK('Beladung des Speichers'!A355),"",1/SUMIFS('Beladung des Speichers'!$C$17:$C$300,'Beladung des Speichers'!$A$17:$A$300,A355)*C355*SUMIF($A$17:$A$300,A355,'Beladung des Speichers'!$E$17:$E$300))</f>
        <v/>
      </c>
      <c r="F355" s="166" t="str">
        <f>IF(ISBLANK('Beladung des Speichers'!A355),"",IF(C355=0,"0,00",D355/C355*E355))</f>
        <v/>
      </c>
      <c r="G355" s="167" t="str">
        <f>IF(ISBLANK('Beladung des Speichers'!A355),"",SUMIFS('Beladung des Speichers'!$C$17:$C$300,'Beladung des Speichers'!$A$17:$A$300,A355))</f>
        <v/>
      </c>
      <c r="H355" s="124" t="str">
        <f>IF(ISBLANK('Beladung des Speichers'!A355),"",'Beladung des Speichers'!C355)</f>
        <v/>
      </c>
      <c r="I355" s="168" t="str">
        <f>IF(ISBLANK('Beladung des Speichers'!A355),"",SUMIFS('Beladung des Speichers'!$E$17:$E$1001,'Beladung des Speichers'!$A$17:$A$1001,'Ergebnis (detailliert)'!A355))</f>
        <v/>
      </c>
      <c r="J355" s="125" t="str">
        <f>IF(ISBLANK('Beladung des Speichers'!A355),"",'Beladung des Speichers'!E355)</f>
        <v/>
      </c>
      <c r="K355" s="168" t="str">
        <f>IF(ISBLANK('Beladung des Speichers'!A355),"",SUMIFS('Entladung des Speichers'!$C$17:$C$1001,'Entladung des Speichers'!$A$17:$A$1001,'Ergebnis (detailliert)'!A355))</f>
        <v/>
      </c>
      <c r="L355" s="169" t="str">
        <f t="shared" si="22"/>
        <v/>
      </c>
      <c r="M355" s="169" t="str">
        <f>IF(ISBLANK('Entladung des Speichers'!A355),"",'Entladung des Speichers'!C355)</f>
        <v/>
      </c>
      <c r="N355" s="168" t="str">
        <f>IF(ISBLANK('Beladung des Speichers'!A355),"",SUMIFS('Entladung des Speichers'!$E$17:$E$1001,'Entladung des Speichers'!$A$17:$A$1001,'Ergebnis (detailliert)'!$A$17:$A$300))</f>
        <v/>
      </c>
      <c r="O355" s="125" t="str">
        <f t="shared" si="23"/>
        <v/>
      </c>
      <c r="P355" s="20" t="str">
        <f>IFERROR(IF(A355="","",N355*'Ergebnis (detailliert)'!J355/'Ergebnis (detailliert)'!I355),0)</f>
        <v/>
      </c>
      <c r="Q355" s="106" t="str">
        <f t="shared" si="24"/>
        <v/>
      </c>
      <c r="R355" s="107" t="str">
        <f t="shared" si="25"/>
        <v/>
      </c>
      <c r="S355" s="108" t="str">
        <f>IF(A355="","",IF(LOOKUP(A355,Stammdaten!$A$17:$A$1001,Stammdaten!$G$17:$G$1001)="Nein",0,IF(ISBLANK('Beladung des Speichers'!A355),"",ROUND(MIN(J355,Q355)*-1,2))))</f>
        <v/>
      </c>
    </row>
    <row r="356" spans="1:19" x14ac:dyDescent="0.2">
      <c r="A356" s="109" t="str">
        <f>IF('Beladung des Speichers'!A356="","",'Beladung des Speichers'!A356)</f>
        <v/>
      </c>
      <c r="B356" s="109" t="str">
        <f>IF('Beladung des Speichers'!B356="","",'Beladung des Speichers'!B356)</f>
        <v/>
      </c>
      <c r="C356" s="163" t="str">
        <f>IF(ISBLANK('Beladung des Speichers'!A356),"",SUMIFS('Beladung des Speichers'!$C$17:$C$300,'Beladung des Speichers'!$A$17:$A$300,A356)-SUMIFS('Entladung des Speichers'!$C$17:$C$300,'Entladung des Speichers'!$A$17:$A$300,A356)+SUMIFS(Füllstände!$B$17:$B$299,Füllstände!$A$17:$A$299,A356)-SUMIFS(Füllstände!$C$17:$C$299,Füllstände!$A$17:$A$299,A356))</f>
        <v/>
      </c>
      <c r="D356" s="164" t="str">
        <f>IF(ISBLANK('Beladung des Speichers'!A356),"",C356*'Beladung des Speichers'!C356/SUMIFS('Beladung des Speichers'!$C$17:$C$300,'Beladung des Speichers'!$A$17:$A$300,A356))</f>
        <v/>
      </c>
      <c r="E356" s="165" t="str">
        <f>IF(ISBLANK('Beladung des Speichers'!A356),"",1/SUMIFS('Beladung des Speichers'!$C$17:$C$300,'Beladung des Speichers'!$A$17:$A$300,A356)*C356*SUMIF($A$17:$A$300,A356,'Beladung des Speichers'!$E$17:$E$300))</f>
        <v/>
      </c>
      <c r="F356" s="166" t="str">
        <f>IF(ISBLANK('Beladung des Speichers'!A356),"",IF(C356=0,"0,00",D356/C356*E356))</f>
        <v/>
      </c>
      <c r="G356" s="167" t="str">
        <f>IF(ISBLANK('Beladung des Speichers'!A356),"",SUMIFS('Beladung des Speichers'!$C$17:$C$300,'Beladung des Speichers'!$A$17:$A$300,A356))</f>
        <v/>
      </c>
      <c r="H356" s="124" t="str">
        <f>IF(ISBLANK('Beladung des Speichers'!A356),"",'Beladung des Speichers'!C356)</f>
        <v/>
      </c>
      <c r="I356" s="168" t="str">
        <f>IF(ISBLANK('Beladung des Speichers'!A356),"",SUMIFS('Beladung des Speichers'!$E$17:$E$1001,'Beladung des Speichers'!$A$17:$A$1001,'Ergebnis (detailliert)'!A356))</f>
        <v/>
      </c>
      <c r="J356" s="125" t="str">
        <f>IF(ISBLANK('Beladung des Speichers'!A356),"",'Beladung des Speichers'!E356)</f>
        <v/>
      </c>
      <c r="K356" s="168" t="str">
        <f>IF(ISBLANK('Beladung des Speichers'!A356),"",SUMIFS('Entladung des Speichers'!$C$17:$C$1001,'Entladung des Speichers'!$A$17:$A$1001,'Ergebnis (detailliert)'!A356))</f>
        <v/>
      </c>
      <c r="L356" s="169" t="str">
        <f t="shared" si="22"/>
        <v/>
      </c>
      <c r="M356" s="169" t="str">
        <f>IF(ISBLANK('Entladung des Speichers'!A356),"",'Entladung des Speichers'!C356)</f>
        <v/>
      </c>
      <c r="N356" s="168" t="str">
        <f>IF(ISBLANK('Beladung des Speichers'!A356),"",SUMIFS('Entladung des Speichers'!$E$17:$E$1001,'Entladung des Speichers'!$A$17:$A$1001,'Ergebnis (detailliert)'!$A$17:$A$300))</f>
        <v/>
      </c>
      <c r="O356" s="125" t="str">
        <f t="shared" si="23"/>
        <v/>
      </c>
      <c r="P356" s="20" t="str">
        <f>IFERROR(IF(A356="","",N356*'Ergebnis (detailliert)'!J356/'Ergebnis (detailliert)'!I356),0)</f>
        <v/>
      </c>
      <c r="Q356" s="106" t="str">
        <f t="shared" si="24"/>
        <v/>
      </c>
      <c r="R356" s="107" t="str">
        <f t="shared" si="25"/>
        <v/>
      </c>
      <c r="S356" s="108" t="str">
        <f>IF(A356="","",IF(LOOKUP(A356,Stammdaten!$A$17:$A$1001,Stammdaten!$G$17:$G$1001)="Nein",0,IF(ISBLANK('Beladung des Speichers'!A356),"",ROUND(MIN(J356,Q356)*-1,2))))</f>
        <v/>
      </c>
    </row>
    <row r="357" spans="1:19" x14ac:dyDescent="0.2">
      <c r="A357" s="109" t="str">
        <f>IF('Beladung des Speichers'!A357="","",'Beladung des Speichers'!A357)</f>
        <v/>
      </c>
      <c r="B357" s="109" t="str">
        <f>IF('Beladung des Speichers'!B357="","",'Beladung des Speichers'!B357)</f>
        <v/>
      </c>
      <c r="C357" s="163" t="str">
        <f>IF(ISBLANK('Beladung des Speichers'!A357),"",SUMIFS('Beladung des Speichers'!$C$17:$C$300,'Beladung des Speichers'!$A$17:$A$300,A357)-SUMIFS('Entladung des Speichers'!$C$17:$C$300,'Entladung des Speichers'!$A$17:$A$300,A357)+SUMIFS(Füllstände!$B$17:$B$299,Füllstände!$A$17:$A$299,A357)-SUMIFS(Füllstände!$C$17:$C$299,Füllstände!$A$17:$A$299,A357))</f>
        <v/>
      </c>
      <c r="D357" s="164" t="str">
        <f>IF(ISBLANK('Beladung des Speichers'!A357),"",C357*'Beladung des Speichers'!C357/SUMIFS('Beladung des Speichers'!$C$17:$C$300,'Beladung des Speichers'!$A$17:$A$300,A357))</f>
        <v/>
      </c>
      <c r="E357" s="165" t="str">
        <f>IF(ISBLANK('Beladung des Speichers'!A357),"",1/SUMIFS('Beladung des Speichers'!$C$17:$C$300,'Beladung des Speichers'!$A$17:$A$300,A357)*C357*SUMIF($A$17:$A$300,A357,'Beladung des Speichers'!$E$17:$E$300))</f>
        <v/>
      </c>
      <c r="F357" s="166" t="str">
        <f>IF(ISBLANK('Beladung des Speichers'!A357),"",IF(C357=0,"0,00",D357/C357*E357))</f>
        <v/>
      </c>
      <c r="G357" s="167" t="str">
        <f>IF(ISBLANK('Beladung des Speichers'!A357),"",SUMIFS('Beladung des Speichers'!$C$17:$C$300,'Beladung des Speichers'!$A$17:$A$300,A357))</f>
        <v/>
      </c>
      <c r="H357" s="124" t="str">
        <f>IF(ISBLANK('Beladung des Speichers'!A357),"",'Beladung des Speichers'!C357)</f>
        <v/>
      </c>
      <c r="I357" s="168" t="str">
        <f>IF(ISBLANK('Beladung des Speichers'!A357),"",SUMIFS('Beladung des Speichers'!$E$17:$E$1001,'Beladung des Speichers'!$A$17:$A$1001,'Ergebnis (detailliert)'!A357))</f>
        <v/>
      </c>
      <c r="J357" s="125" t="str">
        <f>IF(ISBLANK('Beladung des Speichers'!A357),"",'Beladung des Speichers'!E357)</f>
        <v/>
      </c>
      <c r="K357" s="168" t="str">
        <f>IF(ISBLANK('Beladung des Speichers'!A357),"",SUMIFS('Entladung des Speichers'!$C$17:$C$1001,'Entladung des Speichers'!$A$17:$A$1001,'Ergebnis (detailliert)'!A357))</f>
        <v/>
      </c>
      <c r="L357" s="169" t="str">
        <f t="shared" si="22"/>
        <v/>
      </c>
      <c r="M357" s="169" t="str">
        <f>IF(ISBLANK('Entladung des Speichers'!A357),"",'Entladung des Speichers'!C357)</f>
        <v/>
      </c>
      <c r="N357" s="168" t="str">
        <f>IF(ISBLANK('Beladung des Speichers'!A357),"",SUMIFS('Entladung des Speichers'!$E$17:$E$1001,'Entladung des Speichers'!$A$17:$A$1001,'Ergebnis (detailliert)'!$A$17:$A$300))</f>
        <v/>
      </c>
      <c r="O357" s="125" t="str">
        <f t="shared" si="23"/>
        <v/>
      </c>
      <c r="P357" s="20" t="str">
        <f>IFERROR(IF(A357="","",N357*'Ergebnis (detailliert)'!J357/'Ergebnis (detailliert)'!I357),0)</f>
        <v/>
      </c>
      <c r="Q357" s="106" t="str">
        <f t="shared" si="24"/>
        <v/>
      </c>
      <c r="R357" s="107" t="str">
        <f t="shared" si="25"/>
        <v/>
      </c>
      <c r="S357" s="108" t="str">
        <f>IF(A357="","",IF(LOOKUP(A357,Stammdaten!$A$17:$A$1001,Stammdaten!$G$17:$G$1001)="Nein",0,IF(ISBLANK('Beladung des Speichers'!A357),"",ROUND(MIN(J357,Q357)*-1,2))))</f>
        <v/>
      </c>
    </row>
    <row r="358" spans="1:19" x14ac:dyDescent="0.2">
      <c r="A358" s="109" t="str">
        <f>IF('Beladung des Speichers'!A358="","",'Beladung des Speichers'!A358)</f>
        <v/>
      </c>
      <c r="B358" s="109" t="str">
        <f>IF('Beladung des Speichers'!B358="","",'Beladung des Speichers'!B358)</f>
        <v/>
      </c>
      <c r="C358" s="163" t="str">
        <f>IF(ISBLANK('Beladung des Speichers'!A358),"",SUMIFS('Beladung des Speichers'!$C$17:$C$300,'Beladung des Speichers'!$A$17:$A$300,A358)-SUMIFS('Entladung des Speichers'!$C$17:$C$300,'Entladung des Speichers'!$A$17:$A$300,A358)+SUMIFS(Füllstände!$B$17:$B$299,Füllstände!$A$17:$A$299,A358)-SUMIFS(Füllstände!$C$17:$C$299,Füllstände!$A$17:$A$299,A358))</f>
        <v/>
      </c>
      <c r="D358" s="164" t="str">
        <f>IF(ISBLANK('Beladung des Speichers'!A358),"",C358*'Beladung des Speichers'!C358/SUMIFS('Beladung des Speichers'!$C$17:$C$300,'Beladung des Speichers'!$A$17:$A$300,A358))</f>
        <v/>
      </c>
      <c r="E358" s="165" t="str">
        <f>IF(ISBLANK('Beladung des Speichers'!A358),"",1/SUMIFS('Beladung des Speichers'!$C$17:$C$300,'Beladung des Speichers'!$A$17:$A$300,A358)*C358*SUMIF($A$17:$A$300,A358,'Beladung des Speichers'!$E$17:$E$300))</f>
        <v/>
      </c>
      <c r="F358" s="166" t="str">
        <f>IF(ISBLANK('Beladung des Speichers'!A358),"",IF(C358=0,"0,00",D358/C358*E358))</f>
        <v/>
      </c>
      <c r="G358" s="167" t="str">
        <f>IF(ISBLANK('Beladung des Speichers'!A358),"",SUMIFS('Beladung des Speichers'!$C$17:$C$300,'Beladung des Speichers'!$A$17:$A$300,A358))</f>
        <v/>
      </c>
      <c r="H358" s="124" t="str">
        <f>IF(ISBLANK('Beladung des Speichers'!A358),"",'Beladung des Speichers'!C358)</f>
        <v/>
      </c>
      <c r="I358" s="168" t="str">
        <f>IF(ISBLANK('Beladung des Speichers'!A358),"",SUMIFS('Beladung des Speichers'!$E$17:$E$1001,'Beladung des Speichers'!$A$17:$A$1001,'Ergebnis (detailliert)'!A358))</f>
        <v/>
      </c>
      <c r="J358" s="125" t="str">
        <f>IF(ISBLANK('Beladung des Speichers'!A358),"",'Beladung des Speichers'!E358)</f>
        <v/>
      </c>
      <c r="K358" s="168" t="str">
        <f>IF(ISBLANK('Beladung des Speichers'!A358),"",SUMIFS('Entladung des Speichers'!$C$17:$C$1001,'Entladung des Speichers'!$A$17:$A$1001,'Ergebnis (detailliert)'!A358))</f>
        <v/>
      </c>
      <c r="L358" s="169" t="str">
        <f t="shared" si="22"/>
        <v/>
      </c>
      <c r="M358" s="169" t="str">
        <f>IF(ISBLANK('Entladung des Speichers'!A358),"",'Entladung des Speichers'!C358)</f>
        <v/>
      </c>
      <c r="N358" s="168" t="str">
        <f>IF(ISBLANK('Beladung des Speichers'!A358),"",SUMIFS('Entladung des Speichers'!$E$17:$E$1001,'Entladung des Speichers'!$A$17:$A$1001,'Ergebnis (detailliert)'!$A$17:$A$300))</f>
        <v/>
      </c>
      <c r="O358" s="125" t="str">
        <f t="shared" si="23"/>
        <v/>
      </c>
      <c r="P358" s="20" t="str">
        <f>IFERROR(IF(A358="","",N358*'Ergebnis (detailliert)'!J358/'Ergebnis (detailliert)'!I358),0)</f>
        <v/>
      </c>
      <c r="Q358" s="106" t="str">
        <f t="shared" si="24"/>
        <v/>
      </c>
      <c r="R358" s="107" t="str">
        <f t="shared" si="25"/>
        <v/>
      </c>
      <c r="S358" s="108" t="str">
        <f>IF(A358="","",IF(LOOKUP(A358,Stammdaten!$A$17:$A$1001,Stammdaten!$G$17:$G$1001)="Nein",0,IF(ISBLANK('Beladung des Speichers'!A358),"",ROUND(MIN(J358,Q358)*-1,2))))</f>
        <v/>
      </c>
    </row>
    <row r="359" spans="1:19" x14ac:dyDescent="0.2">
      <c r="A359" s="109" t="str">
        <f>IF('Beladung des Speichers'!A359="","",'Beladung des Speichers'!A359)</f>
        <v/>
      </c>
      <c r="B359" s="109" t="str">
        <f>IF('Beladung des Speichers'!B359="","",'Beladung des Speichers'!B359)</f>
        <v/>
      </c>
      <c r="C359" s="163" t="str">
        <f>IF(ISBLANK('Beladung des Speichers'!A359),"",SUMIFS('Beladung des Speichers'!$C$17:$C$300,'Beladung des Speichers'!$A$17:$A$300,A359)-SUMIFS('Entladung des Speichers'!$C$17:$C$300,'Entladung des Speichers'!$A$17:$A$300,A359)+SUMIFS(Füllstände!$B$17:$B$299,Füllstände!$A$17:$A$299,A359)-SUMIFS(Füllstände!$C$17:$C$299,Füllstände!$A$17:$A$299,A359))</f>
        <v/>
      </c>
      <c r="D359" s="164" t="str">
        <f>IF(ISBLANK('Beladung des Speichers'!A359),"",C359*'Beladung des Speichers'!C359/SUMIFS('Beladung des Speichers'!$C$17:$C$300,'Beladung des Speichers'!$A$17:$A$300,A359))</f>
        <v/>
      </c>
      <c r="E359" s="165" t="str">
        <f>IF(ISBLANK('Beladung des Speichers'!A359),"",1/SUMIFS('Beladung des Speichers'!$C$17:$C$300,'Beladung des Speichers'!$A$17:$A$300,A359)*C359*SUMIF($A$17:$A$300,A359,'Beladung des Speichers'!$E$17:$E$300))</f>
        <v/>
      </c>
      <c r="F359" s="166" t="str">
        <f>IF(ISBLANK('Beladung des Speichers'!A359),"",IF(C359=0,"0,00",D359/C359*E359))</f>
        <v/>
      </c>
      <c r="G359" s="167" t="str">
        <f>IF(ISBLANK('Beladung des Speichers'!A359),"",SUMIFS('Beladung des Speichers'!$C$17:$C$300,'Beladung des Speichers'!$A$17:$A$300,A359))</f>
        <v/>
      </c>
      <c r="H359" s="124" t="str">
        <f>IF(ISBLANK('Beladung des Speichers'!A359),"",'Beladung des Speichers'!C359)</f>
        <v/>
      </c>
      <c r="I359" s="168" t="str">
        <f>IF(ISBLANK('Beladung des Speichers'!A359),"",SUMIFS('Beladung des Speichers'!$E$17:$E$1001,'Beladung des Speichers'!$A$17:$A$1001,'Ergebnis (detailliert)'!A359))</f>
        <v/>
      </c>
      <c r="J359" s="125" t="str">
        <f>IF(ISBLANK('Beladung des Speichers'!A359),"",'Beladung des Speichers'!E359)</f>
        <v/>
      </c>
      <c r="K359" s="168" t="str">
        <f>IF(ISBLANK('Beladung des Speichers'!A359),"",SUMIFS('Entladung des Speichers'!$C$17:$C$1001,'Entladung des Speichers'!$A$17:$A$1001,'Ergebnis (detailliert)'!A359))</f>
        <v/>
      </c>
      <c r="L359" s="169" t="str">
        <f t="shared" si="22"/>
        <v/>
      </c>
      <c r="M359" s="169" t="str">
        <f>IF(ISBLANK('Entladung des Speichers'!A359),"",'Entladung des Speichers'!C359)</f>
        <v/>
      </c>
      <c r="N359" s="168" t="str">
        <f>IF(ISBLANK('Beladung des Speichers'!A359),"",SUMIFS('Entladung des Speichers'!$E$17:$E$1001,'Entladung des Speichers'!$A$17:$A$1001,'Ergebnis (detailliert)'!$A$17:$A$300))</f>
        <v/>
      </c>
      <c r="O359" s="125" t="str">
        <f t="shared" si="23"/>
        <v/>
      </c>
      <c r="P359" s="20" t="str">
        <f>IFERROR(IF(A359="","",N359*'Ergebnis (detailliert)'!J359/'Ergebnis (detailliert)'!I359),0)</f>
        <v/>
      </c>
      <c r="Q359" s="106" t="str">
        <f t="shared" si="24"/>
        <v/>
      </c>
      <c r="R359" s="107" t="str">
        <f t="shared" si="25"/>
        <v/>
      </c>
      <c r="S359" s="108" t="str">
        <f>IF(A359="","",IF(LOOKUP(A359,Stammdaten!$A$17:$A$1001,Stammdaten!$G$17:$G$1001)="Nein",0,IF(ISBLANK('Beladung des Speichers'!A359),"",ROUND(MIN(J359,Q359)*-1,2))))</f>
        <v/>
      </c>
    </row>
    <row r="360" spans="1:19" x14ac:dyDescent="0.2">
      <c r="A360" s="109" t="str">
        <f>IF('Beladung des Speichers'!A360="","",'Beladung des Speichers'!A360)</f>
        <v/>
      </c>
      <c r="B360" s="109" t="str">
        <f>IF('Beladung des Speichers'!B360="","",'Beladung des Speichers'!B360)</f>
        <v/>
      </c>
      <c r="C360" s="163" t="str">
        <f>IF(ISBLANK('Beladung des Speichers'!A360),"",SUMIFS('Beladung des Speichers'!$C$17:$C$300,'Beladung des Speichers'!$A$17:$A$300,A360)-SUMIFS('Entladung des Speichers'!$C$17:$C$300,'Entladung des Speichers'!$A$17:$A$300,A360)+SUMIFS(Füllstände!$B$17:$B$299,Füllstände!$A$17:$A$299,A360)-SUMIFS(Füllstände!$C$17:$C$299,Füllstände!$A$17:$A$299,A360))</f>
        <v/>
      </c>
      <c r="D360" s="164" t="str">
        <f>IF(ISBLANK('Beladung des Speichers'!A360),"",C360*'Beladung des Speichers'!C360/SUMIFS('Beladung des Speichers'!$C$17:$C$300,'Beladung des Speichers'!$A$17:$A$300,A360))</f>
        <v/>
      </c>
      <c r="E360" s="165" t="str">
        <f>IF(ISBLANK('Beladung des Speichers'!A360),"",1/SUMIFS('Beladung des Speichers'!$C$17:$C$300,'Beladung des Speichers'!$A$17:$A$300,A360)*C360*SUMIF($A$17:$A$300,A360,'Beladung des Speichers'!$E$17:$E$300))</f>
        <v/>
      </c>
      <c r="F360" s="166" t="str">
        <f>IF(ISBLANK('Beladung des Speichers'!A360),"",IF(C360=0,"0,00",D360/C360*E360))</f>
        <v/>
      </c>
      <c r="G360" s="167" t="str">
        <f>IF(ISBLANK('Beladung des Speichers'!A360),"",SUMIFS('Beladung des Speichers'!$C$17:$C$300,'Beladung des Speichers'!$A$17:$A$300,A360))</f>
        <v/>
      </c>
      <c r="H360" s="124" t="str">
        <f>IF(ISBLANK('Beladung des Speichers'!A360),"",'Beladung des Speichers'!C360)</f>
        <v/>
      </c>
      <c r="I360" s="168" t="str">
        <f>IF(ISBLANK('Beladung des Speichers'!A360),"",SUMIFS('Beladung des Speichers'!$E$17:$E$1001,'Beladung des Speichers'!$A$17:$A$1001,'Ergebnis (detailliert)'!A360))</f>
        <v/>
      </c>
      <c r="J360" s="125" t="str">
        <f>IF(ISBLANK('Beladung des Speichers'!A360),"",'Beladung des Speichers'!E360)</f>
        <v/>
      </c>
      <c r="K360" s="168" t="str">
        <f>IF(ISBLANK('Beladung des Speichers'!A360),"",SUMIFS('Entladung des Speichers'!$C$17:$C$1001,'Entladung des Speichers'!$A$17:$A$1001,'Ergebnis (detailliert)'!A360))</f>
        <v/>
      </c>
      <c r="L360" s="169" t="str">
        <f t="shared" si="22"/>
        <v/>
      </c>
      <c r="M360" s="169" t="str">
        <f>IF(ISBLANK('Entladung des Speichers'!A360),"",'Entladung des Speichers'!C360)</f>
        <v/>
      </c>
      <c r="N360" s="168" t="str">
        <f>IF(ISBLANK('Beladung des Speichers'!A360),"",SUMIFS('Entladung des Speichers'!$E$17:$E$1001,'Entladung des Speichers'!$A$17:$A$1001,'Ergebnis (detailliert)'!$A$17:$A$300))</f>
        <v/>
      </c>
      <c r="O360" s="125" t="str">
        <f t="shared" si="23"/>
        <v/>
      </c>
      <c r="P360" s="20" t="str">
        <f>IFERROR(IF(A360="","",N360*'Ergebnis (detailliert)'!J360/'Ergebnis (detailliert)'!I360),0)</f>
        <v/>
      </c>
      <c r="Q360" s="106" t="str">
        <f t="shared" si="24"/>
        <v/>
      </c>
      <c r="R360" s="107" t="str">
        <f t="shared" si="25"/>
        <v/>
      </c>
      <c r="S360" s="108" t="str">
        <f>IF(A360="","",IF(LOOKUP(A360,Stammdaten!$A$17:$A$1001,Stammdaten!$G$17:$G$1001)="Nein",0,IF(ISBLANK('Beladung des Speichers'!A360),"",ROUND(MIN(J360,Q360)*-1,2))))</f>
        <v/>
      </c>
    </row>
    <row r="361" spans="1:19" x14ac:dyDescent="0.2">
      <c r="A361" s="109" t="str">
        <f>IF('Beladung des Speichers'!A361="","",'Beladung des Speichers'!A361)</f>
        <v/>
      </c>
      <c r="B361" s="109" t="str">
        <f>IF('Beladung des Speichers'!B361="","",'Beladung des Speichers'!B361)</f>
        <v/>
      </c>
      <c r="C361" s="163" t="str">
        <f>IF(ISBLANK('Beladung des Speichers'!A361),"",SUMIFS('Beladung des Speichers'!$C$17:$C$300,'Beladung des Speichers'!$A$17:$A$300,A361)-SUMIFS('Entladung des Speichers'!$C$17:$C$300,'Entladung des Speichers'!$A$17:$A$300,A361)+SUMIFS(Füllstände!$B$17:$B$299,Füllstände!$A$17:$A$299,A361)-SUMIFS(Füllstände!$C$17:$C$299,Füllstände!$A$17:$A$299,A361))</f>
        <v/>
      </c>
      <c r="D361" s="164" t="str">
        <f>IF(ISBLANK('Beladung des Speichers'!A361),"",C361*'Beladung des Speichers'!C361/SUMIFS('Beladung des Speichers'!$C$17:$C$300,'Beladung des Speichers'!$A$17:$A$300,A361))</f>
        <v/>
      </c>
      <c r="E361" s="165" t="str">
        <f>IF(ISBLANK('Beladung des Speichers'!A361),"",1/SUMIFS('Beladung des Speichers'!$C$17:$C$300,'Beladung des Speichers'!$A$17:$A$300,A361)*C361*SUMIF($A$17:$A$300,A361,'Beladung des Speichers'!$E$17:$E$300))</f>
        <v/>
      </c>
      <c r="F361" s="166" t="str">
        <f>IF(ISBLANK('Beladung des Speichers'!A361),"",IF(C361=0,"0,00",D361/C361*E361))</f>
        <v/>
      </c>
      <c r="G361" s="167" t="str">
        <f>IF(ISBLANK('Beladung des Speichers'!A361),"",SUMIFS('Beladung des Speichers'!$C$17:$C$300,'Beladung des Speichers'!$A$17:$A$300,A361))</f>
        <v/>
      </c>
      <c r="H361" s="124" t="str">
        <f>IF(ISBLANK('Beladung des Speichers'!A361),"",'Beladung des Speichers'!C361)</f>
        <v/>
      </c>
      <c r="I361" s="168" t="str">
        <f>IF(ISBLANK('Beladung des Speichers'!A361),"",SUMIFS('Beladung des Speichers'!$E$17:$E$1001,'Beladung des Speichers'!$A$17:$A$1001,'Ergebnis (detailliert)'!A361))</f>
        <v/>
      </c>
      <c r="J361" s="125" t="str">
        <f>IF(ISBLANK('Beladung des Speichers'!A361),"",'Beladung des Speichers'!E361)</f>
        <v/>
      </c>
      <c r="K361" s="168" t="str">
        <f>IF(ISBLANK('Beladung des Speichers'!A361),"",SUMIFS('Entladung des Speichers'!$C$17:$C$1001,'Entladung des Speichers'!$A$17:$A$1001,'Ergebnis (detailliert)'!A361))</f>
        <v/>
      </c>
      <c r="L361" s="169" t="str">
        <f t="shared" si="22"/>
        <v/>
      </c>
      <c r="M361" s="169" t="str">
        <f>IF(ISBLANK('Entladung des Speichers'!A361),"",'Entladung des Speichers'!C361)</f>
        <v/>
      </c>
      <c r="N361" s="168" t="str">
        <f>IF(ISBLANK('Beladung des Speichers'!A361),"",SUMIFS('Entladung des Speichers'!$E$17:$E$1001,'Entladung des Speichers'!$A$17:$A$1001,'Ergebnis (detailliert)'!$A$17:$A$300))</f>
        <v/>
      </c>
      <c r="O361" s="125" t="str">
        <f t="shared" si="23"/>
        <v/>
      </c>
      <c r="P361" s="20" t="str">
        <f>IFERROR(IF(A361="","",N361*'Ergebnis (detailliert)'!J361/'Ergebnis (detailliert)'!I361),0)</f>
        <v/>
      </c>
      <c r="Q361" s="106" t="str">
        <f t="shared" si="24"/>
        <v/>
      </c>
      <c r="R361" s="107" t="str">
        <f t="shared" si="25"/>
        <v/>
      </c>
      <c r="S361" s="108" t="str">
        <f>IF(A361="","",IF(LOOKUP(A361,Stammdaten!$A$17:$A$1001,Stammdaten!$G$17:$G$1001)="Nein",0,IF(ISBLANK('Beladung des Speichers'!A361),"",ROUND(MIN(J361,Q361)*-1,2))))</f>
        <v/>
      </c>
    </row>
    <row r="362" spans="1:19" x14ac:dyDescent="0.2">
      <c r="A362" s="109" t="str">
        <f>IF('Beladung des Speichers'!A362="","",'Beladung des Speichers'!A362)</f>
        <v/>
      </c>
      <c r="B362" s="109" t="str">
        <f>IF('Beladung des Speichers'!B362="","",'Beladung des Speichers'!B362)</f>
        <v/>
      </c>
      <c r="C362" s="163" t="str">
        <f>IF(ISBLANK('Beladung des Speichers'!A362),"",SUMIFS('Beladung des Speichers'!$C$17:$C$300,'Beladung des Speichers'!$A$17:$A$300,A362)-SUMIFS('Entladung des Speichers'!$C$17:$C$300,'Entladung des Speichers'!$A$17:$A$300,A362)+SUMIFS(Füllstände!$B$17:$B$299,Füllstände!$A$17:$A$299,A362)-SUMIFS(Füllstände!$C$17:$C$299,Füllstände!$A$17:$A$299,A362))</f>
        <v/>
      </c>
      <c r="D362" s="164" t="str">
        <f>IF(ISBLANK('Beladung des Speichers'!A362),"",C362*'Beladung des Speichers'!C362/SUMIFS('Beladung des Speichers'!$C$17:$C$300,'Beladung des Speichers'!$A$17:$A$300,A362))</f>
        <v/>
      </c>
      <c r="E362" s="165" t="str">
        <f>IF(ISBLANK('Beladung des Speichers'!A362),"",1/SUMIFS('Beladung des Speichers'!$C$17:$C$300,'Beladung des Speichers'!$A$17:$A$300,A362)*C362*SUMIF($A$17:$A$300,A362,'Beladung des Speichers'!$E$17:$E$300))</f>
        <v/>
      </c>
      <c r="F362" s="166" t="str">
        <f>IF(ISBLANK('Beladung des Speichers'!A362),"",IF(C362=0,"0,00",D362/C362*E362))</f>
        <v/>
      </c>
      <c r="G362" s="167" t="str">
        <f>IF(ISBLANK('Beladung des Speichers'!A362),"",SUMIFS('Beladung des Speichers'!$C$17:$C$300,'Beladung des Speichers'!$A$17:$A$300,A362))</f>
        <v/>
      </c>
      <c r="H362" s="124" t="str">
        <f>IF(ISBLANK('Beladung des Speichers'!A362),"",'Beladung des Speichers'!C362)</f>
        <v/>
      </c>
      <c r="I362" s="168" t="str">
        <f>IF(ISBLANK('Beladung des Speichers'!A362),"",SUMIFS('Beladung des Speichers'!$E$17:$E$1001,'Beladung des Speichers'!$A$17:$A$1001,'Ergebnis (detailliert)'!A362))</f>
        <v/>
      </c>
      <c r="J362" s="125" t="str">
        <f>IF(ISBLANK('Beladung des Speichers'!A362),"",'Beladung des Speichers'!E362)</f>
        <v/>
      </c>
      <c r="K362" s="168" t="str">
        <f>IF(ISBLANK('Beladung des Speichers'!A362),"",SUMIFS('Entladung des Speichers'!$C$17:$C$1001,'Entladung des Speichers'!$A$17:$A$1001,'Ergebnis (detailliert)'!A362))</f>
        <v/>
      </c>
      <c r="L362" s="169" t="str">
        <f t="shared" si="22"/>
        <v/>
      </c>
      <c r="M362" s="169" t="str">
        <f>IF(ISBLANK('Entladung des Speichers'!A362),"",'Entladung des Speichers'!C362)</f>
        <v/>
      </c>
      <c r="N362" s="168" t="str">
        <f>IF(ISBLANK('Beladung des Speichers'!A362),"",SUMIFS('Entladung des Speichers'!$E$17:$E$1001,'Entladung des Speichers'!$A$17:$A$1001,'Ergebnis (detailliert)'!$A$17:$A$300))</f>
        <v/>
      </c>
      <c r="O362" s="125" t="str">
        <f t="shared" si="23"/>
        <v/>
      </c>
      <c r="P362" s="20" t="str">
        <f>IFERROR(IF(A362="","",N362*'Ergebnis (detailliert)'!J362/'Ergebnis (detailliert)'!I362),0)</f>
        <v/>
      </c>
      <c r="Q362" s="106" t="str">
        <f t="shared" si="24"/>
        <v/>
      </c>
      <c r="R362" s="107" t="str">
        <f t="shared" si="25"/>
        <v/>
      </c>
      <c r="S362" s="108" t="str">
        <f>IF(A362="","",IF(LOOKUP(A362,Stammdaten!$A$17:$A$1001,Stammdaten!$G$17:$G$1001)="Nein",0,IF(ISBLANK('Beladung des Speichers'!A362),"",ROUND(MIN(J362,Q362)*-1,2))))</f>
        <v/>
      </c>
    </row>
    <row r="363" spans="1:19" x14ac:dyDescent="0.2">
      <c r="A363" s="109" t="str">
        <f>IF('Beladung des Speichers'!A363="","",'Beladung des Speichers'!A363)</f>
        <v/>
      </c>
      <c r="B363" s="109" t="str">
        <f>IF('Beladung des Speichers'!B363="","",'Beladung des Speichers'!B363)</f>
        <v/>
      </c>
      <c r="C363" s="163" t="str">
        <f>IF(ISBLANK('Beladung des Speichers'!A363),"",SUMIFS('Beladung des Speichers'!$C$17:$C$300,'Beladung des Speichers'!$A$17:$A$300,A363)-SUMIFS('Entladung des Speichers'!$C$17:$C$300,'Entladung des Speichers'!$A$17:$A$300,A363)+SUMIFS(Füllstände!$B$17:$B$299,Füllstände!$A$17:$A$299,A363)-SUMIFS(Füllstände!$C$17:$C$299,Füllstände!$A$17:$A$299,A363))</f>
        <v/>
      </c>
      <c r="D363" s="164" t="str">
        <f>IF(ISBLANK('Beladung des Speichers'!A363),"",C363*'Beladung des Speichers'!C363/SUMIFS('Beladung des Speichers'!$C$17:$C$300,'Beladung des Speichers'!$A$17:$A$300,A363))</f>
        <v/>
      </c>
      <c r="E363" s="165" t="str">
        <f>IF(ISBLANK('Beladung des Speichers'!A363),"",1/SUMIFS('Beladung des Speichers'!$C$17:$C$300,'Beladung des Speichers'!$A$17:$A$300,A363)*C363*SUMIF($A$17:$A$300,A363,'Beladung des Speichers'!$E$17:$E$300))</f>
        <v/>
      </c>
      <c r="F363" s="166" t="str">
        <f>IF(ISBLANK('Beladung des Speichers'!A363),"",IF(C363=0,"0,00",D363/C363*E363))</f>
        <v/>
      </c>
      <c r="G363" s="167" t="str">
        <f>IF(ISBLANK('Beladung des Speichers'!A363),"",SUMIFS('Beladung des Speichers'!$C$17:$C$300,'Beladung des Speichers'!$A$17:$A$300,A363))</f>
        <v/>
      </c>
      <c r="H363" s="124" t="str">
        <f>IF(ISBLANK('Beladung des Speichers'!A363),"",'Beladung des Speichers'!C363)</f>
        <v/>
      </c>
      <c r="I363" s="168" t="str">
        <f>IF(ISBLANK('Beladung des Speichers'!A363),"",SUMIFS('Beladung des Speichers'!$E$17:$E$1001,'Beladung des Speichers'!$A$17:$A$1001,'Ergebnis (detailliert)'!A363))</f>
        <v/>
      </c>
      <c r="J363" s="125" t="str">
        <f>IF(ISBLANK('Beladung des Speichers'!A363),"",'Beladung des Speichers'!E363)</f>
        <v/>
      </c>
      <c r="K363" s="168" t="str">
        <f>IF(ISBLANK('Beladung des Speichers'!A363),"",SUMIFS('Entladung des Speichers'!$C$17:$C$1001,'Entladung des Speichers'!$A$17:$A$1001,'Ergebnis (detailliert)'!A363))</f>
        <v/>
      </c>
      <c r="L363" s="169" t="str">
        <f t="shared" si="22"/>
        <v/>
      </c>
      <c r="M363" s="169" t="str">
        <f>IF(ISBLANK('Entladung des Speichers'!A363),"",'Entladung des Speichers'!C363)</f>
        <v/>
      </c>
      <c r="N363" s="168" t="str">
        <f>IF(ISBLANK('Beladung des Speichers'!A363),"",SUMIFS('Entladung des Speichers'!$E$17:$E$1001,'Entladung des Speichers'!$A$17:$A$1001,'Ergebnis (detailliert)'!$A$17:$A$300))</f>
        <v/>
      </c>
      <c r="O363" s="125" t="str">
        <f t="shared" si="23"/>
        <v/>
      </c>
      <c r="P363" s="20" t="str">
        <f>IFERROR(IF(A363="","",N363*'Ergebnis (detailliert)'!J363/'Ergebnis (detailliert)'!I363),0)</f>
        <v/>
      </c>
      <c r="Q363" s="106" t="str">
        <f t="shared" si="24"/>
        <v/>
      </c>
      <c r="R363" s="107" t="str">
        <f t="shared" si="25"/>
        <v/>
      </c>
      <c r="S363" s="108" t="str">
        <f>IF(A363="","",IF(LOOKUP(A363,Stammdaten!$A$17:$A$1001,Stammdaten!$G$17:$G$1001)="Nein",0,IF(ISBLANK('Beladung des Speichers'!A363),"",ROUND(MIN(J363,Q363)*-1,2))))</f>
        <v/>
      </c>
    </row>
    <row r="364" spans="1:19" x14ac:dyDescent="0.2">
      <c r="A364" s="109" t="str">
        <f>IF('Beladung des Speichers'!A364="","",'Beladung des Speichers'!A364)</f>
        <v/>
      </c>
      <c r="B364" s="109" t="str">
        <f>IF('Beladung des Speichers'!B364="","",'Beladung des Speichers'!B364)</f>
        <v/>
      </c>
      <c r="C364" s="163" t="str">
        <f>IF(ISBLANK('Beladung des Speichers'!A364),"",SUMIFS('Beladung des Speichers'!$C$17:$C$300,'Beladung des Speichers'!$A$17:$A$300,A364)-SUMIFS('Entladung des Speichers'!$C$17:$C$300,'Entladung des Speichers'!$A$17:$A$300,A364)+SUMIFS(Füllstände!$B$17:$B$299,Füllstände!$A$17:$A$299,A364)-SUMIFS(Füllstände!$C$17:$C$299,Füllstände!$A$17:$A$299,A364))</f>
        <v/>
      </c>
      <c r="D364" s="164" t="str">
        <f>IF(ISBLANK('Beladung des Speichers'!A364),"",C364*'Beladung des Speichers'!C364/SUMIFS('Beladung des Speichers'!$C$17:$C$300,'Beladung des Speichers'!$A$17:$A$300,A364))</f>
        <v/>
      </c>
      <c r="E364" s="165" t="str">
        <f>IF(ISBLANK('Beladung des Speichers'!A364),"",1/SUMIFS('Beladung des Speichers'!$C$17:$C$300,'Beladung des Speichers'!$A$17:$A$300,A364)*C364*SUMIF($A$17:$A$300,A364,'Beladung des Speichers'!$E$17:$E$300))</f>
        <v/>
      </c>
      <c r="F364" s="166" t="str">
        <f>IF(ISBLANK('Beladung des Speichers'!A364),"",IF(C364=0,"0,00",D364/C364*E364))</f>
        <v/>
      </c>
      <c r="G364" s="167" t="str">
        <f>IF(ISBLANK('Beladung des Speichers'!A364),"",SUMIFS('Beladung des Speichers'!$C$17:$C$300,'Beladung des Speichers'!$A$17:$A$300,A364))</f>
        <v/>
      </c>
      <c r="H364" s="124" t="str">
        <f>IF(ISBLANK('Beladung des Speichers'!A364),"",'Beladung des Speichers'!C364)</f>
        <v/>
      </c>
      <c r="I364" s="168" t="str">
        <f>IF(ISBLANK('Beladung des Speichers'!A364),"",SUMIFS('Beladung des Speichers'!$E$17:$E$1001,'Beladung des Speichers'!$A$17:$A$1001,'Ergebnis (detailliert)'!A364))</f>
        <v/>
      </c>
      <c r="J364" s="125" t="str">
        <f>IF(ISBLANK('Beladung des Speichers'!A364),"",'Beladung des Speichers'!E364)</f>
        <v/>
      </c>
      <c r="K364" s="168" t="str">
        <f>IF(ISBLANK('Beladung des Speichers'!A364),"",SUMIFS('Entladung des Speichers'!$C$17:$C$1001,'Entladung des Speichers'!$A$17:$A$1001,'Ergebnis (detailliert)'!A364))</f>
        <v/>
      </c>
      <c r="L364" s="169" t="str">
        <f t="shared" si="22"/>
        <v/>
      </c>
      <c r="M364" s="169" t="str">
        <f>IF(ISBLANK('Entladung des Speichers'!A364),"",'Entladung des Speichers'!C364)</f>
        <v/>
      </c>
      <c r="N364" s="168" t="str">
        <f>IF(ISBLANK('Beladung des Speichers'!A364),"",SUMIFS('Entladung des Speichers'!$E$17:$E$1001,'Entladung des Speichers'!$A$17:$A$1001,'Ergebnis (detailliert)'!$A$17:$A$300))</f>
        <v/>
      </c>
      <c r="O364" s="125" t="str">
        <f t="shared" si="23"/>
        <v/>
      </c>
      <c r="P364" s="20" t="str">
        <f>IFERROR(IF(A364="","",N364*'Ergebnis (detailliert)'!J364/'Ergebnis (detailliert)'!I364),0)</f>
        <v/>
      </c>
      <c r="Q364" s="106" t="str">
        <f t="shared" si="24"/>
        <v/>
      </c>
      <c r="R364" s="107" t="str">
        <f t="shared" si="25"/>
        <v/>
      </c>
      <c r="S364" s="108" t="str">
        <f>IF(A364="","",IF(LOOKUP(A364,Stammdaten!$A$17:$A$1001,Stammdaten!$G$17:$G$1001)="Nein",0,IF(ISBLANK('Beladung des Speichers'!A364),"",ROUND(MIN(J364,Q364)*-1,2))))</f>
        <v/>
      </c>
    </row>
    <row r="365" spans="1:19" x14ac:dyDescent="0.2">
      <c r="A365" s="109" t="str">
        <f>IF('Beladung des Speichers'!A365="","",'Beladung des Speichers'!A365)</f>
        <v/>
      </c>
      <c r="B365" s="109" t="str">
        <f>IF('Beladung des Speichers'!B365="","",'Beladung des Speichers'!B365)</f>
        <v/>
      </c>
      <c r="C365" s="163" t="str">
        <f>IF(ISBLANK('Beladung des Speichers'!A365),"",SUMIFS('Beladung des Speichers'!$C$17:$C$300,'Beladung des Speichers'!$A$17:$A$300,A365)-SUMIFS('Entladung des Speichers'!$C$17:$C$300,'Entladung des Speichers'!$A$17:$A$300,A365)+SUMIFS(Füllstände!$B$17:$B$299,Füllstände!$A$17:$A$299,A365)-SUMIFS(Füllstände!$C$17:$C$299,Füllstände!$A$17:$A$299,A365))</f>
        <v/>
      </c>
      <c r="D365" s="164" t="str">
        <f>IF(ISBLANK('Beladung des Speichers'!A365),"",C365*'Beladung des Speichers'!C365/SUMIFS('Beladung des Speichers'!$C$17:$C$300,'Beladung des Speichers'!$A$17:$A$300,A365))</f>
        <v/>
      </c>
      <c r="E365" s="165" t="str">
        <f>IF(ISBLANK('Beladung des Speichers'!A365),"",1/SUMIFS('Beladung des Speichers'!$C$17:$C$300,'Beladung des Speichers'!$A$17:$A$300,A365)*C365*SUMIF($A$17:$A$300,A365,'Beladung des Speichers'!$E$17:$E$300))</f>
        <v/>
      </c>
      <c r="F365" s="166" t="str">
        <f>IF(ISBLANK('Beladung des Speichers'!A365),"",IF(C365=0,"0,00",D365/C365*E365))</f>
        <v/>
      </c>
      <c r="G365" s="167" t="str">
        <f>IF(ISBLANK('Beladung des Speichers'!A365),"",SUMIFS('Beladung des Speichers'!$C$17:$C$300,'Beladung des Speichers'!$A$17:$A$300,A365))</f>
        <v/>
      </c>
      <c r="H365" s="124" t="str">
        <f>IF(ISBLANK('Beladung des Speichers'!A365),"",'Beladung des Speichers'!C365)</f>
        <v/>
      </c>
      <c r="I365" s="168" t="str">
        <f>IF(ISBLANK('Beladung des Speichers'!A365),"",SUMIFS('Beladung des Speichers'!$E$17:$E$1001,'Beladung des Speichers'!$A$17:$A$1001,'Ergebnis (detailliert)'!A365))</f>
        <v/>
      </c>
      <c r="J365" s="125" t="str">
        <f>IF(ISBLANK('Beladung des Speichers'!A365),"",'Beladung des Speichers'!E365)</f>
        <v/>
      </c>
      <c r="K365" s="168" t="str">
        <f>IF(ISBLANK('Beladung des Speichers'!A365),"",SUMIFS('Entladung des Speichers'!$C$17:$C$1001,'Entladung des Speichers'!$A$17:$A$1001,'Ergebnis (detailliert)'!A365))</f>
        <v/>
      </c>
      <c r="L365" s="169" t="str">
        <f t="shared" si="22"/>
        <v/>
      </c>
      <c r="M365" s="169" t="str">
        <f>IF(ISBLANK('Entladung des Speichers'!A365),"",'Entladung des Speichers'!C365)</f>
        <v/>
      </c>
      <c r="N365" s="168" t="str">
        <f>IF(ISBLANK('Beladung des Speichers'!A365),"",SUMIFS('Entladung des Speichers'!$E$17:$E$1001,'Entladung des Speichers'!$A$17:$A$1001,'Ergebnis (detailliert)'!$A$17:$A$300))</f>
        <v/>
      </c>
      <c r="O365" s="125" t="str">
        <f t="shared" si="23"/>
        <v/>
      </c>
      <c r="P365" s="20" t="str">
        <f>IFERROR(IF(A365="","",N365*'Ergebnis (detailliert)'!J365/'Ergebnis (detailliert)'!I365),0)</f>
        <v/>
      </c>
      <c r="Q365" s="106" t="str">
        <f t="shared" si="24"/>
        <v/>
      </c>
      <c r="R365" s="107" t="str">
        <f t="shared" si="25"/>
        <v/>
      </c>
      <c r="S365" s="108" t="str">
        <f>IF(A365="","",IF(LOOKUP(A365,Stammdaten!$A$17:$A$1001,Stammdaten!$G$17:$G$1001)="Nein",0,IF(ISBLANK('Beladung des Speichers'!A365),"",ROUND(MIN(J365,Q365)*-1,2))))</f>
        <v/>
      </c>
    </row>
    <row r="366" spans="1:19" x14ac:dyDescent="0.2">
      <c r="A366" s="109" t="str">
        <f>IF('Beladung des Speichers'!A366="","",'Beladung des Speichers'!A366)</f>
        <v/>
      </c>
      <c r="B366" s="109" t="str">
        <f>IF('Beladung des Speichers'!B366="","",'Beladung des Speichers'!B366)</f>
        <v/>
      </c>
      <c r="C366" s="163" t="str">
        <f>IF(ISBLANK('Beladung des Speichers'!A366),"",SUMIFS('Beladung des Speichers'!$C$17:$C$300,'Beladung des Speichers'!$A$17:$A$300,A366)-SUMIFS('Entladung des Speichers'!$C$17:$C$300,'Entladung des Speichers'!$A$17:$A$300,A366)+SUMIFS(Füllstände!$B$17:$B$299,Füllstände!$A$17:$A$299,A366)-SUMIFS(Füllstände!$C$17:$C$299,Füllstände!$A$17:$A$299,A366))</f>
        <v/>
      </c>
      <c r="D366" s="164" t="str">
        <f>IF(ISBLANK('Beladung des Speichers'!A366),"",C366*'Beladung des Speichers'!C366/SUMIFS('Beladung des Speichers'!$C$17:$C$300,'Beladung des Speichers'!$A$17:$A$300,A366))</f>
        <v/>
      </c>
      <c r="E366" s="165" t="str">
        <f>IF(ISBLANK('Beladung des Speichers'!A366),"",1/SUMIFS('Beladung des Speichers'!$C$17:$C$300,'Beladung des Speichers'!$A$17:$A$300,A366)*C366*SUMIF($A$17:$A$300,A366,'Beladung des Speichers'!$E$17:$E$300))</f>
        <v/>
      </c>
      <c r="F366" s="166" t="str">
        <f>IF(ISBLANK('Beladung des Speichers'!A366),"",IF(C366=0,"0,00",D366/C366*E366))</f>
        <v/>
      </c>
      <c r="G366" s="167" t="str">
        <f>IF(ISBLANK('Beladung des Speichers'!A366),"",SUMIFS('Beladung des Speichers'!$C$17:$C$300,'Beladung des Speichers'!$A$17:$A$300,A366))</f>
        <v/>
      </c>
      <c r="H366" s="124" t="str">
        <f>IF(ISBLANK('Beladung des Speichers'!A366),"",'Beladung des Speichers'!C366)</f>
        <v/>
      </c>
      <c r="I366" s="168" t="str">
        <f>IF(ISBLANK('Beladung des Speichers'!A366),"",SUMIFS('Beladung des Speichers'!$E$17:$E$1001,'Beladung des Speichers'!$A$17:$A$1001,'Ergebnis (detailliert)'!A366))</f>
        <v/>
      </c>
      <c r="J366" s="125" t="str">
        <f>IF(ISBLANK('Beladung des Speichers'!A366),"",'Beladung des Speichers'!E366)</f>
        <v/>
      </c>
      <c r="K366" s="168" t="str">
        <f>IF(ISBLANK('Beladung des Speichers'!A366),"",SUMIFS('Entladung des Speichers'!$C$17:$C$1001,'Entladung des Speichers'!$A$17:$A$1001,'Ergebnis (detailliert)'!A366))</f>
        <v/>
      </c>
      <c r="L366" s="169" t="str">
        <f t="shared" si="22"/>
        <v/>
      </c>
      <c r="M366" s="169" t="str">
        <f>IF(ISBLANK('Entladung des Speichers'!A366),"",'Entladung des Speichers'!C366)</f>
        <v/>
      </c>
      <c r="N366" s="168" t="str">
        <f>IF(ISBLANK('Beladung des Speichers'!A366),"",SUMIFS('Entladung des Speichers'!$E$17:$E$1001,'Entladung des Speichers'!$A$17:$A$1001,'Ergebnis (detailliert)'!$A$17:$A$300))</f>
        <v/>
      </c>
      <c r="O366" s="125" t="str">
        <f t="shared" si="23"/>
        <v/>
      </c>
      <c r="P366" s="20" t="str">
        <f>IFERROR(IF(A366="","",N366*'Ergebnis (detailliert)'!J366/'Ergebnis (detailliert)'!I366),0)</f>
        <v/>
      </c>
      <c r="Q366" s="106" t="str">
        <f t="shared" si="24"/>
        <v/>
      </c>
      <c r="R366" s="107" t="str">
        <f t="shared" si="25"/>
        <v/>
      </c>
      <c r="S366" s="108" t="str">
        <f>IF(A366="","",IF(LOOKUP(A366,Stammdaten!$A$17:$A$1001,Stammdaten!$G$17:$G$1001)="Nein",0,IF(ISBLANK('Beladung des Speichers'!A366),"",ROUND(MIN(J366,Q366)*-1,2))))</f>
        <v/>
      </c>
    </row>
    <row r="367" spans="1:19" x14ac:dyDescent="0.2">
      <c r="A367" s="109" t="str">
        <f>IF('Beladung des Speichers'!A367="","",'Beladung des Speichers'!A367)</f>
        <v/>
      </c>
      <c r="B367" s="109" t="str">
        <f>IF('Beladung des Speichers'!B367="","",'Beladung des Speichers'!B367)</f>
        <v/>
      </c>
      <c r="C367" s="163" t="str">
        <f>IF(ISBLANK('Beladung des Speichers'!A367),"",SUMIFS('Beladung des Speichers'!$C$17:$C$300,'Beladung des Speichers'!$A$17:$A$300,A367)-SUMIFS('Entladung des Speichers'!$C$17:$C$300,'Entladung des Speichers'!$A$17:$A$300,A367)+SUMIFS(Füllstände!$B$17:$B$299,Füllstände!$A$17:$A$299,A367)-SUMIFS(Füllstände!$C$17:$C$299,Füllstände!$A$17:$A$299,A367))</f>
        <v/>
      </c>
      <c r="D367" s="164" t="str">
        <f>IF(ISBLANK('Beladung des Speichers'!A367),"",C367*'Beladung des Speichers'!C367/SUMIFS('Beladung des Speichers'!$C$17:$C$300,'Beladung des Speichers'!$A$17:$A$300,A367))</f>
        <v/>
      </c>
      <c r="E367" s="165" t="str">
        <f>IF(ISBLANK('Beladung des Speichers'!A367),"",1/SUMIFS('Beladung des Speichers'!$C$17:$C$300,'Beladung des Speichers'!$A$17:$A$300,A367)*C367*SUMIF($A$17:$A$300,A367,'Beladung des Speichers'!$E$17:$E$300))</f>
        <v/>
      </c>
      <c r="F367" s="166" t="str">
        <f>IF(ISBLANK('Beladung des Speichers'!A367),"",IF(C367=0,"0,00",D367/C367*E367))</f>
        <v/>
      </c>
      <c r="G367" s="167" t="str">
        <f>IF(ISBLANK('Beladung des Speichers'!A367),"",SUMIFS('Beladung des Speichers'!$C$17:$C$300,'Beladung des Speichers'!$A$17:$A$300,A367))</f>
        <v/>
      </c>
      <c r="H367" s="124" t="str">
        <f>IF(ISBLANK('Beladung des Speichers'!A367),"",'Beladung des Speichers'!C367)</f>
        <v/>
      </c>
      <c r="I367" s="168" t="str">
        <f>IF(ISBLANK('Beladung des Speichers'!A367),"",SUMIFS('Beladung des Speichers'!$E$17:$E$1001,'Beladung des Speichers'!$A$17:$A$1001,'Ergebnis (detailliert)'!A367))</f>
        <v/>
      </c>
      <c r="J367" s="125" t="str">
        <f>IF(ISBLANK('Beladung des Speichers'!A367),"",'Beladung des Speichers'!E367)</f>
        <v/>
      </c>
      <c r="K367" s="168" t="str">
        <f>IF(ISBLANK('Beladung des Speichers'!A367),"",SUMIFS('Entladung des Speichers'!$C$17:$C$1001,'Entladung des Speichers'!$A$17:$A$1001,'Ergebnis (detailliert)'!A367))</f>
        <v/>
      </c>
      <c r="L367" s="169" t="str">
        <f t="shared" si="22"/>
        <v/>
      </c>
      <c r="M367" s="169" t="str">
        <f>IF(ISBLANK('Entladung des Speichers'!A367),"",'Entladung des Speichers'!C367)</f>
        <v/>
      </c>
      <c r="N367" s="168" t="str">
        <f>IF(ISBLANK('Beladung des Speichers'!A367),"",SUMIFS('Entladung des Speichers'!$E$17:$E$1001,'Entladung des Speichers'!$A$17:$A$1001,'Ergebnis (detailliert)'!$A$17:$A$300))</f>
        <v/>
      </c>
      <c r="O367" s="125" t="str">
        <f t="shared" si="23"/>
        <v/>
      </c>
      <c r="P367" s="20" t="str">
        <f>IFERROR(IF(A367="","",N367*'Ergebnis (detailliert)'!J367/'Ergebnis (detailliert)'!I367),0)</f>
        <v/>
      </c>
      <c r="Q367" s="106" t="str">
        <f t="shared" si="24"/>
        <v/>
      </c>
      <c r="R367" s="107" t="str">
        <f t="shared" si="25"/>
        <v/>
      </c>
      <c r="S367" s="108" t="str">
        <f>IF(A367="","",IF(LOOKUP(A367,Stammdaten!$A$17:$A$1001,Stammdaten!$G$17:$G$1001)="Nein",0,IF(ISBLANK('Beladung des Speichers'!A367),"",ROUND(MIN(J367,Q367)*-1,2))))</f>
        <v/>
      </c>
    </row>
    <row r="368" spans="1:19" x14ac:dyDescent="0.2">
      <c r="A368" s="109" t="str">
        <f>IF('Beladung des Speichers'!A368="","",'Beladung des Speichers'!A368)</f>
        <v/>
      </c>
      <c r="B368" s="109" t="str">
        <f>IF('Beladung des Speichers'!B368="","",'Beladung des Speichers'!B368)</f>
        <v/>
      </c>
      <c r="C368" s="163" t="str">
        <f>IF(ISBLANK('Beladung des Speichers'!A368),"",SUMIFS('Beladung des Speichers'!$C$17:$C$300,'Beladung des Speichers'!$A$17:$A$300,A368)-SUMIFS('Entladung des Speichers'!$C$17:$C$300,'Entladung des Speichers'!$A$17:$A$300,A368)+SUMIFS(Füllstände!$B$17:$B$299,Füllstände!$A$17:$A$299,A368)-SUMIFS(Füllstände!$C$17:$C$299,Füllstände!$A$17:$A$299,A368))</f>
        <v/>
      </c>
      <c r="D368" s="164" t="str">
        <f>IF(ISBLANK('Beladung des Speichers'!A368),"",C368*'Beladung des Speichers'!C368/SUMIFS('Beladung des Speichers'!$C$17:$C$300,'Beladung des Speichers'!$A$17:$A$300,A368))</f>
        <v/>
      </c>
      <c r="E368" s="165" t="str">
        <f>IF(ISBLANK('Beladung des Speichers'!A368),"",1/SUMIFS('Beladung des Speichers'!$C$17:$C$300,'Beladung des Speichers'!$A$17:$A$300,A368)*C368*SUMIF($A$17:$A$300,A368,'Beladung des Speichers'!$E$17:$E$300))</f>
        <v/>
      </c>
      <c r="F368" s="166" t="str">
        <f>IF(ISBLANK('Beladung des Speichers'!A368),"",IF(C368=0,"0,00",D368/C368*E368))</f>
        <v/>
      </c>
      <c r="G368" s="167" t="str">
        <f>IF(ISBLANK('Beladung des Speichers'!A368),"",SUMIFS('Beladung des Speichers'!$C$17:$C$300,'Beladung des Speichers'!$A$17:$A$300,A368))</f>
        <v/>
      </c>
      <c r="H368" s="124" t="str">
        <f>IF(ISBLANK('Beladung des Speichers'!A368),"",'Beladung des Speichers'!C368)</f>
        <v/>
      </c>
      <c r="I368" s="168" t="str">
        <f>IF(ISBLANK('Beladung des Speichers'!A368),"",SUMIFS('Beladung des Speichers'!$E$17:$E$1001,'Beladung des Speichers'!$A$17:$A$1001,'Ergebnis (detailliert)'!A368))</f>
        <v/>
      </c>
      <c r="J368" s="125" t="str">
        <f>IF(ISBLANK('Beladung des Speichers'!A368),"",'Beladung des Speichers'!E368)</f>
        <v/>
      </c>
      <c r="K368" s="168" t="str">
        <f>IF(ISBLANK('Beladung des Speichers'!A368),"",SUMIFS('Entladung des Speichers'!$C$17:$C$1001,'Entladung des Speichers'!$A$17:$A$1001,'Ergebnis (detailliert)'!A368))</f>
        <v/>
      </c>
      <c r="L368" s="169" t="str">
        <f t="shared" si="22"/>
        <v/>
      </c>
      <c r="M368" s="169" t="str">
        <f>IF(ISBLANK('Entladung des Speichers'!A368),"",'Entladung des Speichers'!C368)</f>
        <v/>
      </c>
      <c r="N368" s="168" t="str">
        <f>IF(ISBLANK('Beladung des Speichers'!A368),"",SUMIFS('Entladung des Speichers'!$E$17:$E$1001,'Entladung des Speichers'!$A$17:$A$1001,'Ergebnis (detailliert)'!$A$17:$A$300))</f>
        <v/>
      </c>
      <c r="O368" s="125" t="str">
        <f t="shared" si="23"/>
        <v/>
      </c>
      <c r="P368" s="20" t="str">
        <f>IFERROR(IF(A368="","",N368*'Ergebnis (detailliert)'!J368/'Ergebnis (detailliert)'!I368),0)</f>
        <v/>
      </c>
      <c r="Q368" s="106" t="str">
        <f t="shared" si="24"/>
        <v/>
      </c>
      <c r="R368" s="107" t="str">
        <f t="shared" si="25"/>
        <v/>
      </c>
      <c r="S368" s="108" t="str">
        <f>IF(A368="","",IF(LOOKUP(A368,Stammdaten!$A$17:$A$1001,Stammdaten!$G$17:$G$1001)="Nein",0,IF(ISBLANK('Beladung des Speichers'!A368),"",ROUND(MIN(J368,Q368)*-1,2))))</f>
        <v/>
      </c>
    </row>
    <row r="369" spans="1:19" x14ac:dyDescent="0.2">
      <c r="A369" s="109" t="str">
        <f>IF('Beladung des Speichers'!A369="","",'Beladung des Speichers'!A369)</f>
        <v/>
      </c>
      <c r="B369" s="109" t="str">
        <f>IF('Beladung des Speichers'!B369="","",'Beladung des Speichers'!B369)</f>
        <v/>
      </c>
      <c r="C369" s="163" t="str">
        <f>IF(ISBLANK('Beladung des Speichers'!A369),"",SUMIFS('Beladung des Speichers'!$C$17:$C$300,'Beladung des Speichers'!$A$17:$A$300,A369)-SUMIFS('Entladung des Speichers'!$C$17:$C$300,'Entladung des Speichers'!$A$17:$A$300,A369)+SUMIFS(Füllstände!$B$17:$B$299,Füllstände!$A$17:$A$299,A369)-SUMIFS(Füllstände!$C$17:$C$299,Füllstände!$A$17:$A$299,A369))</f>
        <v/>
      </c>
      <c r="D369" s="164" t="str">
        <f>IF(ISBLANK('Beladung des Speichers'!A369),"",C369*'Beladung des Speichers'!C369/SUMIFS('Beladung des Speichers'!$C$17:$C$300,'Beladung des Speichers'!$A$17:$A$300,A369))</f>
        <v/>
      </c>
      <c r="E369" s="165" t="str">
        <f>IF(ISBLANK('Beladung des Speichers'!A369),"",1/SUMIFS('Beladung des Speichers'!$C$17:$C$300,'Beladung des Speichers'!$A$17:$A$300,A369)*C369*SUMIF($A$17:$A$300,A369,'Beladung des Speichers'!$E$17:$E$300))</f>
        <v/>
      </c>
      <c r="F369" s="166" t="str">
        <f>IF(ISBLANK('Beladung des Speichers'!A369),"",IF(C369=0,"0,00",D369/C369*E369))</f>
        <v/>
      </c>
      <c r="G369" s="167" t="str">
        <f>IF(ISBLANK('Beladung des Speichers'!A369),"",SUMIFS('Beladung des Speichers'!$C$17:$C$300,'Beladung des Speichers'!$A$17:$A$300,A369))</f>
        <v/>
      </c>
      <c r="H369" s="124" t="str">
        <f>IF(ISBLANK('Beladung des Speichers'!A369),"",'Beladung des Speichers'!C369)</f>
        <v/>
      </c>
      <c r="I369" s="168" t="str">
        <f>IF(ISBLANK('Beladung des Speichers'!A369),"",SUMIFS('Beladung des Speichers'!$E$17:$E$1001,'Beladung des Speichers'!$A$17:$A$1001,'Ergebnis (detailliert)'!A369))</f>
        <v/>
      </c>
      <c r="J369" s="125" t="str">
        <f>IF(ISBLANK('Beladung des Speichers'!A369),"",'Beladung des Speichers'!E369)</f>
        <v/>
      </c>
      <c r="K369" s="168" t="str">
        <f>IF(ISBLANK('Beladung des Speichers'!A369),"",SUMIFS('Entladung des Speichers'!$C$17:$C$1001,'Entladung des Speichers'!$A$17:$A$1001,'Ergebnis (detailliert)'!A369))</f>
        <v/>
      </c>
      <c r="L369" s="169" t="str">
        <f t="shared" si="22"/>
        <v/>
      </c>
      <c r="M369" s="169" t="str">
        <f>IF(ISBLANK('Entladung des Speichers'!A369),"",'Entladung des Speichers'!C369)</f>
        <v/>
      </c>
      <c r="N369" s="168" t="str">
        <f>IF(ISBLANK('Beladung des Speichers'!A369),"",SUMIFS('Entladung des Speichers'!$E$17:$E$1001,'Entladung des Speichers'!$A$17:$A$1001,'Ergebnis (detailliert)'!$A$17:$A$300))</f>
        <v/>
      </c>
      <c r="O369" s="125" t="str">
        <f t="shared" si="23"/>
        <v/>
      </c>
      <c r="P369" s="20" t="str">
        <f>IFERROR(IF(A369="","",N369*'Ergebnis (detailliert)'!J369/'Ergebnis (detailliert)'!I369),0)</f>
        <v/>
      </c>
      <c r="Q369" s="106" t="str">
        <f t="shared" si="24"/>
        <v/>
      </c>
      <c r="R369" s="107" t="str">
        <f t="shared" si="25"/>
        <v/>
      </c>
      <c r="S369" s="108" t="str">
        <f>IF(A369="","",IF(LOOKUP(A369,Stammdaten!$A$17:$A$1001,Stammdaten!$G$17:$G$1001)="Nein",0,IF(ISBLANK('Beladung des Speichers'!A369),"",ROUND(MIN(J369,Q369)*-1,2))))</f>
        <v/>
      </c>
    </row>
    <row r="370" spans="1:19" x14ac:dyDescent="0.2">
      <c r="A370" s="109" t="str">
        <f>IF('Beladung des Speichers'!A370="","",'Beladung des Speichers'!A370)</f>
        <v/>
      </c>
      <c r="B370" s="109" t="str">
        <f>IF('Beladung des Speichers'!B370="","",'Beladung des Speichers'!B370)</f>
        <v/>
      </c>
      <c r="C370" s="163" t="str">
        <f>IF(ISBLANK('Beladung des Speichers'!A370),"",SUMIFS('Beladung des Speichers'!$C$17:$C$300,'Beladung des Speichers'!$A$17:$A$300,A370)-SUMIFS('Entladung des Speichers'!$C$17:$C$300,'Entladung des Speichers'!$A$17:$A$300,A370)+SUMIFS(Füllstände!$B$17:$B$299,Füllstände!$A$17:$A$299,A370)-SUMIFS(Füllstände!$C$17:$C$299,Füllstände!$A$17:$A$299,A370))</f>
        <v/>
      </c>
      <c r="D370" s="164" t="str">
        <f>IF(ISBLANK('Beladung des Speichers'!A370),"",C370*'Beladung des Speichers'!C370/SUMIFS('Beladung des Speichers'!$C$17:$C$300,'Beladung des Speichers'!$A$17:$A$300,A370))</f>
        <v/>
      </c>
      <c r="E370" s="165" t="str">
        <f>IF(ISBLANK('Beladung des Speichers'!A370),"",1/SUMIFS('Beladung des Speichers'!$C$17:$C$300,'Beladung des Speichers'!$A$17:$A$300,A370)*C370*SUMIF($A$17:$A$300,A370,'Beladung des Speichers'!$E$17:$E$300))</f>
        <v/>
      </c>
      <c r="F370" s="166" t="str">
        <f>IF(ISBLANK('Beladung des Speichers'!A370),"",IF(C370=0,"0,00",D370/C370*E370))</f>
        <v/>
      </c>
      <c r="G370" s="167" t="str">
        <f>IF(ISBLANK('Beladung des Speichers'!A370),"",SUMIFS('Beladung des Speichers'!$C$17:$C$300,'Beladung des Speichers'!$A$17:$A$300,A370))</f>
        <v/>
      </c>
      <c r="H370" s="124" t="str">
        <f>IF(ISBLANK('Beladung des Speichers'!A370),"",'Beladung des Speichers'!C370)</f>
        <v/>
      </c>
      <c r="I370" s="168" t="str">
        <f>IF(ISBLANK('Beladung des Speichers'!A370),"",SUMIFS('Beladung des Speichers'!$E$17:$E$1001,'Beladung des Speichers'!$A$17:$A$1001,'Ergebnis (detailliert)'!A370))</f>
        <v/>
      </c>
      <c r="J370" s="125" t="str">
        <f>IF(ISBLANK('Beladung des Speichers'!A370),"",'Beladung des Speichers'!E370)</f>
        <v/>
      </c>
      <c r="K370" s="168" t="str">
        <f>IF(ISBLANK('Beladung des Speichers'!A370),"",SUMIFS('Entladung des Speichers'!$C$17:$C$1001,'Entladung des Speichers'!$A$17:$A$1001,'Ergebnis (detailliert)'!A370))</f>
        <v/>
      </c>
      <c r="L370" s="169" t="str">
        <f t="shared" si="22"/>
        <v/>
      </c>
      <c r="M370" s="169" t="str">
        <f>IF(ISBLANK('Entladung des Speichers'!A370),"",'Entladung des Speichers'!C370)</f>
        <v/>
      </c>
      <c r="N370" s="168" t="str">
        <f>IF(ISBLANK('Beladung des Speichers'!A370),"",SUMIFS('Entladung des Speichers'!$E$17:$E$1001,'Entladung des Speichers'!$A$17:$A$1001,'Ergebnis (detailliert)'!$A$17:$A$300))</f>
        <v/>
      </c>
      <c r="O370" s="125" t="str">
        <f t="shared" si="23"/>
        <v/>
      </c>
      <c r="P370" s="20" t="str">
        <f>IFERROR(IF(A370="","",N370*'Ergebnis (detailliert)'!J370/'Ergebnis (detailliert)'!I370),0)</f>
        <v/>
      </c>
      <c r="Q370" s="106" t="str">
        <f t="shared" si="24"/>
        <v/>
      </c>
      <c r="R370" s="107" t="str">
        <f t="shared" si="25"/>
        <v/>
      </c>
      <c r="S370" s="108" t="str">
        <f>IF(A370="","",IF(LOOKUP(A370,Stammdaten!$A$17:$A$1001,Stammdaten!$G$17:$G$1001)="Nein",0,IF(ISBLANK('Beladung des Speichers'!A370),"",ROUND(MIN(J370,Q370)*-1,2))))</f>
        <v/>
      </c>
    </row>
    <row r="371" spans="1:19" x14ac:dyDescent="0.2">
      <c r="A371" s="109" t="str">
        <f>IF('Beladung des Speichers'!A371="","",'Beladung des Speichers'!A371)</f>
        <v/>
      </c>
      <c r="B371" s="109" t="str">
        <f>IF('Beladung des Speichers'!B371="","",'Beladung des Speichers'!B371)</f>
        <v/>
      </c>
      <c r="C371" s="163" t="str">
        <f>IF(ISBLANK('Beladung des Speichers'!A371),"",SUMIFS('Beladung des Speichers'!$C$17:$C$300,'Beladung des Speichers'!$A$17:$A$300,A371)-SUMIFS('Entladung des Speichers'!$C$17:$C$300,'Entladung des Speichers'!$A$17:$A$300,A371)+SUMIFS(Füllstände!$B$17:$B$299,Füllstände!$A$17:$A$299,A371)-SUMIFS(Füllstände!$C$17:$C$299,Füllstände!$A$17:$A$299,A371))</f>
        <v/>
      </c>
      <c r="D371" s="164" t="str">
        <f>IF(ISBLANK('Beladung des Speichers'!A371),"",C371*'Beladung des Speichers'!C371/SUMIFS('Beladung des Speichers'!$C$17:$C$300,'Beladung des Speichers'!$A$17:$A$300,A371))</f>
        <v/>
      </c>
      <c r="E371" s="165" t="str">
        <f>IF(ISBLANK('Beladung des Speichers'!A371),"",1/SUMIFS('Beladung des Speichers'!$C$17:$C$300,'Beladung des Speichers'!$A$17:$A$300,A371)*C371*SUMIF($A$17:$A$300,A371,'Beladung des Speichers'!$E$17:$E$300))</f>
        <v/>
      </c>
      <c r="F371" s="166" t="str">
        <f>IF(ISBLANK('Beladung des Speichers'!A371),"",IF(C371=0,"0,00",D371/C371*E371))</f>
        <v/>
      </c>
      <c r="G371" s="167" t="str">
        <f>IF(ISBLANK('Beladung des Speichers'!A371),"",SUMIFS('Beladung des Speichers'!$C$17:$C$300,'Beladung des Speichers'!$A$17:$A$300,A371))</f>
        <v/>
      </c>
      <c r="H371" s="124" t="str">
        <f>IF(ISBLANK('Beladung des Speichers'!A371),"",'Beladung des Speichers'!C371)</f>
        <v/>
      </c>
      <c r="I371" s="168" t="str">
        <f>IF(ISBLANK('Beladung des Speichers'!A371),"",SUMIFS('Beladung des Speichers'!$E$17:$E$1001,'Beladung des Speichers'!$A$17:$A$1001,'Ergebnis (detailliert)'!A371))</f>
        <v/>
      </c>
      <c r="J371" s="125" t="str">
        <f>IF(ISBLANK('Beladung des Speichers'!A371),"",'Beladung des Speichers'!E371)</f>
        <v/>
      </c>
      <c r="K371" s="168" t="str">
        <f>IF(ISBLANK('Beladung des Speichers'!A371),"",SUMIFS('Entladung des Speichers'!$C$17:$C$1001,'Entladung des Speichers'!$A$17:$A$1001,'Ergebnis (detailliert)'!A371))</f>
        <v/>
      </c>
      <c r="L371" s="169" t="str">
        <f t="shared" si="22"/>
        <v/>
      </c>
      <c r="M371" s="169" t="str">
        <f>IF(ISBLANK('Entladung des Speichers'!A371),"",'Entladung des Speichers'!C371)</f>
        <v/>
      </c>
      <c r="N371" s="168" t="str">
        <f>IF(ISBLANK('Beladung des Speichers'!A371),"",SUMIFS('Entladung des Speichers'!$E$17:$E$1001,'Entladung des Speichers'!$A$17:$A$1001,'Ergebnis (detailliert)'!$A$17:$A$300))</f>
        <v/>
      </c>
      <c r="O371" s="125" t="str">
        <f t="shared" si="23"/>
        <v/>
      </c>
      <c r="P371" s="20" t="str">
        <f>IFERROR(IF(A371="","",N371*'Ergebnis (detailliert)'!J371/'Ergebnis (detailliert)'!I371),0)</f>
        <v/>
      </c>
      <c r="Q371" s="106" t="str">
        <f t="shared" si="24"/>
        <v/>
      </c>
      <c r="R371" s="107" t="str">
        <f t="shared" si="25"/>
        <v/>
      </c>
      <c r="S371" s="108" t="str">
        <f>IF(A371="","",IF(LOOKUP(A371,Stammdaten!$A$17:$A$1001,Stammdaten!$G$17:$G$1001)="Nein",0,IF(ISBLANK('Beladung des Speichers'!A371),"",ROUND(MIN(J371,Q371)*-1,2))))</f>
        <v/>
      </c>
    </row>
    <row r="372" spans="1:19" x14ac:dyDescent="0.2">
      <c r="A372" s="109" t="str">
        <f>IF('Beladung des Speichers'!A372="","",'Beladung des Speichers'!A372)</f>
        <v/>
      </c>
      <c r="B372" s="109" t="str">
        <f>IF('Beladung des Speichers'!B372="","",'Beladung des Speichers'!B372)</f>
        <v/>
      </c>
      <c r="C372" s="163" t="str">
        <f>IF(ISBLANK('Beladung des Speichers'!A372),"",SUMIFS('Beladung des Speichers'!$C$17:$C$300,'Beladung des Speichers'!$A$17:$A$300,A372)-SUMIFS('Entladung des Speichers'!$C$17:$C$300,'Entladung des Speichers'!$A$17:$A$300,A372)+SUMIFS(Füllstände!$B$17:$B$299,Füllstände!$A$17:$A$299,A372)-SUMIFS(Füllstände!$C$17:$C$299,Füllstände!$A$17:$A$299,A372))</f>
        <v/>
      </c>
      <c r="D372" s="164" t="str">
        <f>IF(ISBLANK('Beladung des Speichers'!A372),"",C372*'Beladung des Speichers'!C372/SUMIFS('Beladung des Speichers'!$C$17:$C$300,'Beladung des Speichers'!$A$17:$A$300,A372))</f>
        <v/>
      </c>
      <c r="E372" s="165" t="str">
        <f>IF(ISBLANK('Beladung des Speichers'!A372),"",1/SUMIFS('Beladung des Speichers'!$C$17:$C$300,'Beladung des Speichers'!$A$17:$A$300,A372)*C372*SUMIF($A$17:$A$300,A372,'Beladung des Speichers'!$E$17:$E$300))</f>
        <v/>
      </c>
      <c r="F372" s="166" t="str">
        <f>IF(ISBLANK('Beladung des Speichers'!A372),"",IF(C372=0,"0,00",D372/C372*E372))</f>
        <v/>
      </c>
      <c r="G372" s="167" t="str">
        <f>IF(ISBLANK('Beladung des Speichers'!A372),"",SUMIFS('Beladung des Speichers'!$C$17:$C$300,'Beladung des Speichers'!$A$17:$A$300,A372))</f>
        <v/>
      </c>
      <c r="H372" s="124" t="str">
        <f>IF(ISBLANK('Beladung des Speichers'!A372),"",'Beladung des Speichers'!C372)</f>
        <v/>
      </c>
      <c r="I372" s="168" t="str">
        <f>IF(ISBLANK('Beladung des Speichers'!A372),"",SUMIFS('Beladung des Speichers'!$E$17:$E$1001,'Beladung des Speichers'!$A$17:$A$1001,'Ergebnis (detailliert)'!A372))</f>
        <v/>
      </c>
      <c r="J372" s="125" t="str">
        <f>IF(ISBLANK('Beladung des Speichers'!A372),"",'Beladung des Speichers'!E372)</f>
        <v/>
      </c>
      <c r="K372" s="168" t="str">
        <f>IF(ISBLANK('Beladung des Speichers'!A372),"",SUMIFS('Entladung des Speichers'!$C$17:$C$1001,'Entladung des Speichers'!$A$17:$A$1001,'Ergebnis (detailliert)'!A372))</f>
        <v/>
      </c>
      <c r="L372" s="169" t="str">
        <f t="shared" si="22"/>
        <v/>
      </c>
      <c r="M372" s="169" t="str">
        <f>IF(ISBLANK('Entladung des Speichers'!A372),"",'Entladung des Speichers'!C372)</f>
        <v/>
      </c>
      <c r="N372" s="168" t="str">
        <f>IF(ISBLANK('Beladung des Speichers'!A372),"",SUMIFS('Entladung des Speichers'!$E$17:$E$1001,'Entladung des Speichers'!$A$17:$A$1001,'Ergebnis (detailliert)'!$A$17:$A$300))</f>
        <v/>
      </c>
      <c r="O372" s="125" t="str">
        <f t="shared" si="23"/>
        <v/>
      </c>
      <c r="P372" s="20" t="str">
        <f>IFERROR(IF(A372="","",N372*'Ergebnis (detailliert)'!J372/'Ergebnis (detailliert)'!I372),0)</f>
        <v/>
      </c>
      <c r="Q372" s="106" t="str">
        <f t="shared" si="24"/>
        <v/>
      </c>
      <c r="R372" s="107" t="str">
        <f t="shared" si="25"/>
        <v/>
      </c>
      <c r="S372" s="108" t="str">
        <f>IF(A372="","",IF(LOOKUP(A372,Stammdaten!$A$17:$A$1001,Stammdaten!$G$17:$G$1001)="Nein",0,IF(ISBLANK('Beladung des Speichers'!A372),"",ROUND(MIN(J372,Q372)*-1,2))))</f>
        <v/>
      </c>
    </row>
    <row r="373" spans="1:19" x14ac:dyDescent="0.2">
      <c r="A373" s="109" t="str">
        <f>IF('Beladung des Speichers'!A373="","",'Beladung des Speichers'!A373)</f>
        <v/>
      </c>
      <c r="B373" s="109" t="str">
        <f>IF('Beladung des Speichers'!B373="","",'Beladung des Speichers'!B373)</f>
        <v/>
      </c>
      <c r="C373" s="163" t="str">
        <f>IF(ISBLANK('Beladung des Speichers'!A373),"",SUMIFS('Beladung des Speichers'!$C$17:$C$300,'Beladung des Speichers'!$A$17:$A$300,A373)-SUMIFS('Entladung des Speichers'!$C$17:$C$300,'Entladung des Speichers'!$A$17:$A$300,A373)+SUMIFS(Füllstände!$B$17:$B$299,Füllstände!$A$17:$A$299,A373)-SUMIFS(Füllstände!$C$17:$C$299,Füllstände!$A$17:$A$299,A373))</f>
        <v/>
      </c>
      <c r="D373" s="164" t="str">
        <f>IF(ISBLANK('Beladung des Speichers'!A373),"",C373*'Beladung des Speichers'!C373/SUMIFS('Beladung des Speichers'!$C$17:$C$300,'Beladung des Speichers'!$A$17:$A$300,A373))</f>
        <v/>
      </c>
      <c r="E373" s="165" t="str">
        <f>IF(ISBLANK('Beladung des Speichers'!A373),"",1/SUMIFS('Beladung des Speichers'!$C$17:$C$300,'Beladung des Speichers'!$A$17:$A$300,A373)*C373*SUMIF($A$17:$A$300,A373,'Beladung des Speichers'!$E$17:$E$300))</f>
        <v/>
      </c>
      <c r="F373" s="166" t="str">
        <f>IF(ISBLANK('Beladung des Speichers'!A373),"",IF(C373=0,"0,00",D373/C373*E373))</f>
        <v/>
      </c>
      <c r="G373" s="167" t="str">
        <f>IF(ISBLANK('Beladung des Speichers'!A373),"",SUMIFS('Beladung des Speichers'!$C$17:$C$300,'Beladung des Speichers'!$A$17:$A$300,A373))</f>
        <v/>
      </c>
      <c r="H373" s="124" t="str">
        <f>IF(ISBLANK('Beladung des Speichers'!A373),"",'Beladung des Speichers'!C373)</f>
        <v/>
      </c>
      <c r="I373" s="168" t="str">
        <f>IF(ISBLANK('Beladung des Speichers'!A373),"",SUMIFS('Beladung des Speichers'!$E$17:$E$1001,'Beladung des Speichers'!$A$17:$A$1001,'Ergebnis (detailliert)'!A373))</f>
        <v/>
      </c>
      <c r="J373" s="125" t="str">
        <f>IF(ISBLANK('Beladung des Speichers'!A373),"",'Beladung des Speichers'!E373)</f>
        <v/>
      </c>
      <c r="K373" s="168" t="str">
        <f>IF(ISBLANK('Beladung des Speichers'!A373),"",SUMIFS('Entladung des Speichers'!$C$17:$C$1001,'Entladung des Speichers'!$A$17:$A$1001,'Ergebnis (detailliert)'!A373))</f>
        <v/>
      </c>
      <c r="L373" s="169" t="str">
        <f t="shared" si="22"/>
        <v/>
      </c>
      <c r="M373" s="169" t="str">
        <f>IF(ISBLANK('Entladung des Speichers'!A373),"",'Entladung des Speichers'!C373)</f>
        <v/>
      </c>
      <c r="N373" s="168" t="str">
        <f>IF(ISBLANK('Beladung des Speichers'!A373),"",SUMIFS('Entladung des Speichers'!$E$17:$E$1001,'Entladung des Speichers'!$A$17:$A$1001,'Ergebnis (detailliert)'!$A$17:$A$300))</f>
        <v/>
      </c>
      <c r="O373" s="125" t="str">
        <f t="shared" si="23"/>
        <v/>
      </c>
      <c r="P373" s="20" t="str">
        <f>IFERROR(IF(A373="","",N373*'Ergebnis (detailliert)'!J373/'Ergebnis (detailliert)'!I373),0)</f>
        <v/>
      </c>
      <c r="Q373" s="106" t="str">
        <f t="shared" si="24"/>
        <v/>
      </c>
      <c r="R373" s="107" t="str">
        <f t="shared" si="25"/>
        <v/>
      </c>
      <c r="S373" s="108" t="str">
        <f>IF(A373="","",IF(LOOKUP(A373,Stammdaten!$A$17:$A$1001,Stammdaten!$G$17:$G$1001)="Nein",0,IF(ISBLANK('Beladung des Speichers'!A373),"",ROUND(MIN(J373,Q373)*-1,2))))</f>
        <v/>
      </c>
    </row>
    <row r="374" spans="1:19" x14ac:dyDescent="0.2">
      <c r="A374" s="109" t="str">
        <f>IF('Beladung des Speichers'!A374="","",'Beladung des Speichers'!A374)</f>
        <v/>
      </c>
      <c r="B374" s="109" t="str">
        <f>IF('Beladung des Speichers'!B374="","",'Beladung des Speichers'!B374)</f>
        <v/>
      </c>
      <c r="C374" s="163" t="str">
        <f>IF(ISBLANK('Beladung des Speichers'!A374),"",SUMIFS('Beladung des Speichers'!$C$17:$C$300,'Beladung des Speichers'!$A$17:$A$300,A374)-SUMIFS('Entladung des Speichers'!$C$17:$C$300,'Entladung des Speichers'!$A$17:$A$300,A374)+SUMIFS(Füllstände!$B$17:$B$299,Füllstände!$A$17:$A$299,A374)-SUMIFS(Füllstände!$C$17:$C$299,Füllstände!$A$17:$A$299,A374))</f>
        <v/>
      </c>
      <c r="D374" s="164" t="str">
        <f>IF(ISBLANK('Beladung des Speichers'!A374),"",C374*'Beladung des Speichers'!C374/SUMIFS('Beladung des Speichers'!$C$17:$C$300,'Beladung des Speichers'!$A$17:$A$300,A374))</f>
        <v/>
      </c>
      <c r="E374" s="165" t="str">
        <f>IF(ISBLANK('Beladung des Speichers'!A374),"",1/SUMIFS('Beladung des Speichers'!$C$17:$C$300,'Beladung des Speichers'!$A$17:$A$300,A374)*C374*SUMIF($A$17:$A$300,A374,'Beladung des Speichers'!$E$17:$E$300))</f>
        <v/>
      </c>
      <c r="F374" s="166" t="str">
        <f>IF(ISBLANK('Beladung des Speichers'!A374),"",IF(C374=0,"0,00",D374/C374*E374))</f>
        <v/>
      </c>
      <c r="G374" s="167" t="str">
        <f>IF(ISBLANK('Beladung des Speichers'!A374),"",SUMIFS('Beladung des Speichers'!$C$17:$C$300,'Beladung des Speichers'!$A$17:$A$300,A374))</f>
        <v/>
      </c>
      <c r="H374" s="124" t="str">
        <f>IF(ISBLANK('Beladung des Speichers'!A374),"",'Beladung des Speichers'!C374)</f>
        <v/>
      </c>
      <c r="I374" s="168" t="str">
        <f>IF(ISBLANK('Beladung des Speichers'!A374),"",SUMIFS('Beladung des Speichers'!$E$17:$E$1001,'Beladung des Speichers'!$A$17:$A$1001,'Ergebnis (detailliert)'!A374))</f>
        <v/>
      </c>
      <c r="J374" s="125" t="str">
        <f>IF(ISBLANK('Beladung des Speichers'!A374),"",'Beladung des Speichers'!E374)</f>
        <v/>
      </c>
      <c r="K374" s="168" t="str">
        <f>IF(ISBLANK('Beladung des Speichers'!A374),"",SUMIFS('Entladung des Speichers'!$C$17:$C$1001,'Entladung des Speichers'!$A$17:$A$1001,'Ergebnis (detailliert)'!A374))</f>
        <v/>
      </c>
      <c r="L374" s="169" t="str">
        <f t="shared" si="22"/>
        <v/>
      </c>
      <c r="M374" s="169" t="str">
        <f>IF(ISBLANK('Entladung des Speichers'!A374),"",'Entladung des Speichers'!C374)</f>
        <v/>
      </c>
      <c r="N374" s="168" t="str">
        <f>IF(ISBLANK('Beladung des Speichers'!A374),"",SUMIFS('Entladung des Speichers'!$E$17:$E$1001,'Entladung des Speichers'!$A$17:$A$1001,'Ergebnis (detailliert)'!$A$17:$A$300))</f>
        <v/>
      </c>
      <c r="O374" s="125" t="str">
        <f t="shared" si="23"/>
        <v/>
      </c>
      <c r="P374" s="20" t="str">
        <f>IFERROR(IF(A374="","",N374*'Ergebnis (detailliert)'!J374/'Ergebnis (detailliert)'!I374),0)</f>
        <v/>
      </c>
      <c r="Q374" s="106" t="str">
        <f t="shared" si="24"/>
        <v/>
      </c>
      <c r="R374" s="107" t="str">
        <f t="shared" si="25"/>
        <v/>
      </c>
      <c r="S374" s="108" t="str">
        <f>IF(A374="","",IF(LOOKUP(A374,Stammdaten!$A$17:$A$1001,Stammdaten!$G$17:$G$1001)="Nein",0,IF(ISBLANK('Beladung des Speichers'!A374),"",ROUND(MIN(J374,Q374)*-1,2))))</f>
        <v/>
      </c>
    </row>
    <row r="375" spans="1:19" x14ac:dyDescent="0.2">
      <c r="A375" s="109" t="str">
        <f>IF('Beladung des Speichers'!A375="","",'Beladung des Speichers'!A375)</f>
        <v/>
      </c>
      <c r="B375" s="109" t="str">
        <f>IF('Beladung des Speichers'!B375="","",'Beladung des Speichers'!B375)</f>
        <v/>
      </c>
      <c r="C375" s="163" t="str">
        <f>IF(ISBLANK('Beladung des Speichers'!A375),"",SUMIFS('Beladung des Speichers'!$C$17:$C$300,'Beladung des Speichers'!$A$17:$A$300,A375)-SUMIFS('Entladung des Speichers'!$C$17:$C$300,'Entladung des Speichers'!$A$17:$A$300,A375)+SUMIFS(Füllstände!$B$17:$B$299,Füllstände!$A$17:$A$299,A375)-SUMIFS(Füllstände!$C$17:$C$299,Füllstände!$A$17:$A$299,A375))</f>
        <v/>
      </c>
      <c r="D375" s="164" t="str">
        <f>IF(ISBLANK('Beladung des Speichers'!A375),"",C375*'Beladung des Speichers'!C375/SUMIFS('Beladung des Speichers'!$C$17:$C$300,'Beladung des Speichers'!$A$17:$A$300,A375))</f>
        <v/>
      </c>
      <c r="E375" s="165" t="str">
        <f>IF(ISBLANK('Beladung des Speichers'!A375),"",1/SUMIFS('Beladung des Speichers'!$C$17:$C$300,'Beladung des Speichers'!$A$17:$A$300,A375)*C375*SUMIF($A$17:$A$300,A375,'Beladung des Speichers'!$E$17:$E$300))</f>
        <v/>
      </c>
      <c r="F375" s="166" t="str">
        <f>IF(ISBLANK('Beladung des Speichers'!A375),"",IF(C375=0,"0,00",D375/C375*E375))</f>
        <v/>
      </c>
      <c r="G375" s="167" t="str">
        <f>IF(ISBLANK('Beladung des Speichers'!A375),"",SUMIFS('Beladung des Speichers'!$C$17:$C$300,'Beladung des Speichers'!$A$17:$A$300,A375))</f>
        <v/>
      </c>
      <c r="H375" s="124" t="str">
        <f>IF(ISBLANK('Beladung des Speichers'!A375),"",'Beladung des Speichers'!C375)</f>
        <v/>
      </c>
      <c r="I375" s="168" t="str">
        <f>IF(ISBLANK('Beladung des Speichers'!A375),"",SUMIFS('Beladung des Speichers'!$E$17:$E$1001,'Beladung des Speichers'!$A$17:$A$1001,'Ergebnis (detailliert)'!A375))</f>
        <v/>
      </c>
      <c r="J375" s="125" t="str">
        <f>IF(ISBLANK('Beladung des Speichers'!A375),"",'Beladung des Speichers'!E375)</f>
        <v/>
      </c>
      <c r="K375" s="168" t="str">
        <f>IF(ISBLANK('Beladung des Speichers'!A375),"",SUMIFS('Entladung des Speichers'!$C$17:$C$1001,'Entladung des Speichers'!$A$17:$A$1001,'Ergebnis (detailliert)'!A375))</f>
        <v/>
      </c>
      <c r="L375" s="169" t="str">
        <f t="shared" si="22"/>
        <v/>
      </c>
      <c r="M375" s="169" t="str">
        <f>IF(ISBLANK('Entladung des Speichers'!A375),"",'Entladung des Speichers'!C375)</f>
        <v/>
      </c>
      <c r="N375" s="168" t="str">
        <f>IF(ISBLANK('Beladung des Speichers'!A375),"",SUMIFS('Entladung des Speichers'!$E$17:$E$1001,'Entladung des Speichers'!$A$17:$A$1001,'Ergebnis (detailliert)'!$A$17:$A$300))</f>
        <v/>
      </c>
      <c r="O375" s="125" t="str">
        <f t="shared" si="23"/>
        <v/>
      </c>
      <c r="P375" s="20" t="str">
        <f>IFERROR(IF(A375="","",N375*'Ergebnis (detailliert)'!J375/'Ergebnis (detailliert)'!I375),0)</f>
        <v/>
      </c>
      <c r="Q375" s="106" t="str">
        <f t="shared" si="24"/>
        <v/>
      </c>
      <c r="R375" s="107" t="str">
        <f t="shared" si="25"/>
        <v/>
      </c>
      <c r="S375" s="108" t="str">
        <f>IF(A375="","",IF(LOOKUP(A375,Stammdaten!$A$17:$A$1001,Stammdaten!$G$17:$G$1001)="Nein",0,IF(ISBLANK('Beladung des Speichers'!A375),"",ROUND(MIN(J375,Q375)*-1,2))))</f>
        <v/>
      </c>
    </row>
    <row r="376" spans="1:19" x14ac:dyDescent="0.2">
      <c r="A376" s="109" t="str">
        <f>IF('Beladung des Speichers'!A376="","",'Beladung des Speichers'!A376)</f>
        <v/>
      </c>
      <c r="B376" s="109" t="str">
        <f>IF('Beladung des Speichers'!B376="","",'Beladung des Speichers'!B376)</f>
        <v/>
      </c>
      <c r="C376" s="163" t="str">
        <f>IF(ISBLANK('Beladung des Speichers'!A376),"",SUMIFS('Beladung des Speichers'!$C$17:$C$300,'Beladung des Speichers'!$A$17:$A$300,A376)-SUMIFS('Entladung des Speichers'!$C$17:$C$300,'Entladung des Speichers'!$A$17:$A$300,A376)+SUMIFS(Füllstände!$B$17:$B$299,Füllstände!$A$17:$A$299,A376)-SUMIFS(Füllstände!$C$17:$C$299,Füllstände!$A$17:$A$299,A376))</f>
        <v/>
      </c>
      <c r="D376" s="164" t="str">
        <f>IF(ISBLANK('Beladung des Speichers'!A376),"",C376*'Beladung des Speichers'!C376/SUMIFS('Beladung des Speichers'!$C$17:$C$300,'Beladung des Speichers'!$A$17:$A$300,A376))</f>
        <v/>
      </c>
      <c r="E376" s="165" t="str">
        <f>IF(ISBLANK('Beladung des Speichers'!A376),"",1/SUMIFS('Beladung des Speichers'!$C$17:$C$300,'Beladung des Speichers'!$A$17:$A$300,A376)*C376*SUMIF($A$17:$A$300,A376,'Beladung des Speichers'!$E$17:$E$300))</f>
        <v/>
      </c>
      <c r="F376" s="166" t="str">
        <f>IF(ISBLANK('Beladung des Speichers'!A376),"",IF(C376=0,"0,00",D376/C376*E376))</f>
        <v/>
      </c>
      <c r="G376" s="167" t="str">
        <f>IF(ISBLANK('Beladung des Speichers'!A376),"",SUMIFS('Beladung des Speichers'!$C$17:$C$300,'Beladung des Speichers'!$A$17:$A$300,A376))</f>
        <v/>
      </c>
      <c r="H376" s="124" t="str">
        <f>IF(ISBLANK('Beladung des Speichers'!A376),"",'Beladung des Speichers'!C376)</f>
        <v/>
      </c>
      <c r="I376" s="168" t="str">
        <f>IF(ISBLANK('Beladung des Speichers'!A376),"",SUMIFS('Beladung des Speichers'!$E$17:$E$1001,'Beladung des Speichers'!$A$17:$A$1001,'Ergebnis (detailliert)'!A376))</f>
        <v/>
      </c>
      <c r="J376" s="125" t="str">
        <f>IF(ISBLANK('Beladung des Speichers'!A376),"",'Beladung des Speichers'!E376)</f>
        <v/>
      </c>
      <c r="K376" s="168" t="str">
        <f>IF(ISBLANK('Beladung des Speichers'!A376),"",SUMIFS('Entladung des Speichers'!$C$17:$C$1001,'Entladung des Speichers'!$A$17:$A$1001,'Ergebnis (detailliert)'!A376))</f>
        <v/>
      </c>
      <c r="L376" s="169" t="str">
        <f t="shared" si="22"/>
        <v/>
      </c>
      <c r="M376" s="169" t="str">
        <f>IF(ISBLANK('Entladung des Speichers'!A376),"",'Entladung des Speichers'!C376)</f>
        <v/>
      </c>
      <c r="N376" s="168" t="str">
        <f>IF(ISBLANK('Beladung des Speichers'!A376),"",SUMIFS('Entladung des Speichers'!$E$17:$E$1001,'Entladung des Speichers'!$A$17:$A$1001,'Ergebnis (detailliert)'!$A$17:$A$300))</f>
        <v/>
      </c>
      <c r="O376" s="125" t="str">
        <f t="shared" si="23"/>
        <v/>
      </c>
      <c r="P376" s="20" t="str">
        <f>IFERROR(IF(A376="","",N376*'Ergebnis (detailliert)'!J376/'Ergebnis (detailliert)'!I376),0)</f>
        <v/>
      </c>
      <c r="Q376" s="106" t="str">
        <f t="shared" si="24"/>
        <v/>
      </c>
      <c r="R376" s="107" t="str">
        <f t="shared" si="25"/>
        <v/>
      </c>
      <c r="S376" s="108" t="str">
        <f>IF(A376="","",IF(LOOKUP(A376,Stammdaten!$A$17:$A$1001,Stammdaten!$G$17:$G$1001)="Nein",0,IF(ISBLANK('Beladung des Speichers'!A376),"",ROUND(MIN(J376,Q376)*-1,2))))</f>
        <v/>
      </c>
    </row>
    <row r="377" spans="1:19" x14ac:dyDescent="0.2">
      <c r="A377" s="109" t="str">
        <f>IF('Beladung des Speichers'!A377="","",'Beladung des Speichers'!A377)</f>
        <v/>
      </c>
      <c r="B377" s="109" t="str">
        <f>IF('Beladung des Speichers'!B377="","",'Beladung des Speichers'!B377)</f>
        <v/>
      </c>
      <c r="C377" s="163" t="str">
        <f>IF(ISBLANK('Beladung des Speichers'!A377),"",SUMIFS('Beladung des Speichers'!$C$17:$C$300,'Beladung des Speichers'!$A$17:$A$300,A377)-SUMIFS('Entladung des Speichers'!$C$17:$C$300,'Entladung des Speichers'!$A$17:$A$300,A377)+SUMIFS(Füllstände!$B$17:$B$299,Füllstände!$A$17:$A$299,A377)-SUMIFS(Füllstände!$C$17:$C$299,Füllstände!$A$17:$A$299,A377))</f>
        <v/>
      </c>
      <c r="D377" s="164" t="str">
        <f>IF(ISBLANK('Beladung des Speichers'!A377),"",C377*'Beladung des Speichers'!C377/SUMIFS('Beladung des Speichers'!$C$17:$C$300,'Beladung des Speichers'!$A$17:$A$300,A377))</f>
        <v/>
      </c>
      <c r="E377" s="165" t="str">
        <f>IF(ISBLANK('Beladung des Speichers'!A377),"",1/SUMIFS('Beladung des Speichers'!$C$17:$C$300,'Beladung des Speichers'!$A$17:$A$300,A377)*C377*SUMIF($A$17:$A$300,A377,'Beladung des Speichers'!$E$17:$E$300))</f>
        <v/>
      </c>
      <c r="F377" s="166" t="str">
        <f>IF(ISBLANK('Beladung des Speichers'!A377),"",IF(C377=0,"0,00",D377/C377*E377))</f>
        <v/>
      </c>
      <c r="G377" s="167" t="str">
        <f>IF(ISBLANK('Beladung des Speichers'!A377),"",SUMIFS('Beladung des Speichers'!$C$17:$C$300,'Beladung des Speichers'!$A$17:$A$300,A377))</f>
        <v/>
      </c>
      <c r="H377" s="124" t="str">
        <f>IF(ISBLANK('Beladung des Speichers'!A377),"",'Beladung des Speichers'!C377)</f>
        <v/>
      </c>
      <c r="I377" s="168" t="str">
        <f>IF(ISBLANK('Beladung des Speichers'!A377),"",SUMIFS('Beladung des Speichers'!$E$17:$E$1001,'Beladung des Speichers'!$A$17:$A$1001,'Ergebnis (detailliert)'!A377))</f>
        <v/>
      </c>
      <c r="J377" s="125" t="str">
        <f>IF(ISBLANK('Beladung des Speichers'!A377),"",'Beladung des Speichers'!E377)</f>
        <v/>
      </c>
      <c r="K377" s="168" t="str">
        <f>IF(ISBLANK('Beladung des Speichers'!A377),"",SUMIFS('Entladung des Speichers'!$C$17:$C$1001,'Entladung des Speichers'!$A$17:$A$1001,'Ergebnis (detailliert)'!A377))</f>
        <v/>
      </c>
      <c r="L377" s="169" t="str">
        <f t="shared" si="22"/>
        <v/>
      </c>
      <c r="M377" s="169" t="str">
        <f>IF(ISBLANK('Entladung des Speichers'!A377),"",'Entladung des Speichers'!C377)</f>
        <v/>
      </c>
      <c r="N377" s="168" t="str">
        <f>IF(ISBLANK('Beladung des Speichers'!A377),"",SUMIFS('Entladung des Speichers'!$E$17:$E$1001,'Entladung des Speichers'!$A$17:$A$1001,'Ergebnis (detailliert)'!$A$17:$A$300))</f>
        <v/>
      </c>
      <c r="O377" s="125" t="str">
        <f t="shared" si="23"/>
        <v/>
      </c>
      <c r="P377" s="20" t="str">
        <f>IFERROR(IF(A377="","",N377*'Ergebnis (detailliert)'!J377/'Ergebnis (detailliert)'!I377),0)</f>
        <v/>
      </c>
      <c r="Q377" s="106" t="str">
        <f t="shared" si="24"/>
        <v/>
      </c>
      <c r="R377" s="107" t="str">
        <f t="shared" si="25"/>
        <v/>
      </c>
      <c r="S377" s="108" t="str">
        <f>IF(A377="","",IF(LOOKUP(A377,Stammdaten!$A$17:$A$1001,Stammdaten!$G$17:$G$1001)="Nein",0,IF(ISBLANK('Beladung des Speichers'!A377),"",ROUND(MIN(J377,Q377)*-1,2))))</f>
        <v/>
      </c>
    </row>
    <row r="378" spans="1:19" x14ac:dyDescent="0.2">
      <c r="A378" s="109" t="str">
        <f>IF('Beladung des Speichers'!A378="","",'Beladung des Speichers'!A378)</f>
        <v/>
      </c>
      <c r="B378" s="109" t="str">
        <f>IF('Beladung des Speichers'!B378="","",'Beladung des Speichers'!B378)</f>
        <v/>
      </c>
      <c r="C378" s="163" t="str">
        <f>IF(ISBLANK('Beladung des Speichers'!A378),"",SUMIFS('Beladung des Speichers'!$C$17:$C$300,'Beladung des Speichers'!$A$17:$A$300,A378)-SUMIFS('Entladung des Speichers'!$C$17:$C$300,'Entladung des Speichers'!$A$17:$A$300,A378)+SUMIFS(Füllstände!$B$17:$B$299,Füllstände!$A$17:$A$299,A378)-SUMIFS(Füllstände!$C$17:$C$299,Füllstände!$A$17:$A$299,A378))</f>
        <v/>
      </c>
      <c r="D378" s="164" t="str">
        <f>IF(ISBLANK('Beladung des Speichers'!A378),"",C378*'Beladung des Speichers'!C378/SUMIFS('Beladung des Speichers'!$C$17:$C$300,'Beladung des Speichers'!$A$17:$A$300,A378))</f>
        <v/>
      </c>
      <c r="E378" s="165" t="str">
        <f>IF(ISBLANK('Beladung des Speichers'!A378),"",1/SUMIFS('Beladung des Speichers'!$C$17:$C$300,'Beladung des Speichers'!$A$17:$A$300,A378)*C378*SUMIF($A$17:$A$300,A378,'Beladung des Speichers'!$E$17:$E$300))</f>
        <v/>
      </c>
      <c r="F378" s="166" t="str">
        <f>IF(ISBLANK('Beladung des Speichers'!A378),"",IF(C378=0,"0,00",D378/C378*E378))</f>
        <v/>
      </c>
      <c r="G378" s="167" t="str">
        <f>IF(ISBLANK('Beladung des Speichers'!A378),"",SUMIFS('Beladung des Speichers'!$C$17:$C$300,'Beladung des Speichers'!$A$17:$A$300,A378))</f>
        <v/>
      </c>
      <c r="H378" s="124" t="str">
        <f>IF(ISBLANK('Beladung des Speichers'!A378),"",'Beladung des Speichers'!C378)</f>
        <v/>
      </c>
      <c r="I378" s="168" t="str">
        <f>IF(ISBLANK('Beladung des Speichers'!A378),"",SUMIFS('Beladung des Speichers'!$E$17:$E$1001,'Beladung des Speichers'!$A$17:$A$1001,'Ergebnis (detailliert)'!A378))</f>
        <v/>
      </c>
      <c r="J378" s="125" t="str">
        <f>IF(ISBLANK('Beladung des Speichers'!A378),"",'Beladung des Speichers'!E378)</f>
        <v/>
      </c>
      <c r="K378" s="168" t="str">
        <f>IF(ISBLANK('Beladung des Speichers'!A378),"",SUMIFS('Entladung des Speichers'!$C$17:$C$1001,'Entladung des Speichers'!$A$17:$A$1001,'Ergebnis (detailliert)'!A378))</f>
        <v/>
      </c>
      <c r="L378" s="169" t="str">
        <f t="shared" si="22"/>
        <v/>
      </c>
      <c r="M378" s="169" t="str">
        <f>IF(ISBLANK('Entladung des Speichers'!A378),"",'Entladung des Speichers'!C378)</f>
        <v/>
      </c>
      <c r="N378" s="168" t="str">
        <f>IF(ISBLANK('Beladung des Speichers'!A378),"",SUMIFS('Entladung des Speichers'!$E$17:$E$1001,'Entladung des Speichers'!$A$17:$A$1001,'Ergebnis (detailliert)'!$A$17:$A$300))</f>
        <v/>
      </c>
      <c r="O378" s="125" t="str">
        <f t="shared" si="23"/>
        <v/>
      </c>
      <c r="P378" s="20" t="str">
        <f>IFERROR(IF(A378="","",N378*'Ergebnis (detailliert)'!J378/'Ergebnis (detailliert)'!I378),0)</f>
        <v/>
      </c>
      <c r="Q378" s="106" t="str">
        <f t="shared" si="24"/>
        <v/>
      </c>
      <c r="R378" s="107" t="str">
        <f t="shared" si="25"/>
        <v/>
      </c>
      <c r="S378" s="108" t="str">
        <f>IF(A378="","",IF(LOOKUP(A378,Stammdaten!$A$17:$A$1001,Stammdaten!$G$17:$G$1001)="Nein",0,IF(ISBLANK('Beladung des Speichers'!A378),"",ROUND(MIN(J378,Q378)*-1,2))))</f>
        <v/>
      </c>
    </row>
    <row r="379" spans="1:19" x14ac:dyDescent="0.2">
      <c r="A379" s="109" t="str">
        <f>IF('Beladung des Speichers'!A379="","",'Beladung des Speichers'!A379)</f>
        <v/>
      </c>
      <c r="B379" s="109" t="str">
        <f>IF('Beladung des Speichers'!B379="","",'Beladung des Speichers'!B379)</f>
        <v/>
      </c>
      <c r="C379" s="163" t="str">
        <f>IF(ISBLANK('Beladung des Speichers'!A379),"",SUMIFS('Beladung des Speichers'!$C$17:$C$300,'Beladung des Speichers'!$A$17:$A$300,A379)-SUMIFS('Entladung des Speichers'!$C$17:$C$300,'Entladung des Speichers'!$A$17:$A$300,A379)+SUMIFS(Füllstände!$B$17:$B$299,Füllstände!$A$17:$A$299,A379)-SUMIFS(Füllstände!$C$17:$C$299,Füllstände!$A$17:$A$299,A379))</f>
        <v/>
      </c>
      <c r="D379" s="164" t="str">
        <f>IF(ISBLANK('Beladung des Speichers'!A379),"",C379*'Beladung des Speichers'!C379/SUMIFS('Beladung des Speichers'!$C$17:$C$300,'Beladung des Speichers'!$A$17:$A$300,A379))</f>
        <v/>
      </c>
      <c r="E379" s="165" t="str">
        <f>IF(ISBLANK('Beladung des Speichers'!A379),"",1/SUMIFS('Beladung des Speichers'!$C$17:$C$300,'Beladung des Speichers'!$A$17:$A$300,A379)*C379*SUMIF($A$17:$A$300,A379,'Beladung des Speichers'!$E$17:$E$300))</f>
        <v/>
      </c>
      <c r="F379" s="166" t="str">
        <f>IF(ISBLANK('Beladung des Speichers'!A379),"",IF(C379=0,"0,00",D379/C379*E379))</f>
        <v/>
      </c>
      <c r="G379" s="167" t="str">
        <f>IF(ISBLANK('Beladung des Speichers'!A379),"",SUMIFS('Beladung des Speichers'!$C$17:$C$300,'Beladung des Speichers'!$A$17:$A$300,A379))</f>
        <v/>
      </c>
      <c r="H379" s="124" t="str">
        <f>IF(ISBLANK('Beladung des Speichers'!A379),"",'Beladung des Speichers'!C379)</f>
        <v/>
      </c>
      <c r="I379" s="168" t="str">
        <f>IF(ISBLANK('Beladung des Speichers'!A379),"",SUMIFS('Beladung des Speichers'!$E$17:$E$1001,'Beladung des Speichers'!$A$17:$A$1001,'Ergebnis (detailliert)'!A379))</f>
        <v/>
      </c>
      <c r="J379" s="125" t="str">
        <f>IF(ISBLANK('Beladung des Speichers'!A379),"",'Beladung des Speichers'!E379)</f>
        <v/>
      </c>
      <c r="K379" s="168" t="str">
        <f>IF(ISBLANK('Beladung des Speichers'!A379),"",SUMIFS('Entladung des Speichers'!$C$17:$C$1001,'Entladung des Speichers'!$A$17:$A$1001,'Ergebnis (detailliert)'!A379))</f>
        <v/>
      </c>
      <c r="L379" s="169" t="str">
        <f t="shared" si="22"/>
        <v/>
      </c>
      <c r="M379" s="169" t="str">
        <f>IF(ISBLANK('Entladung des Speichers'!A379),"",'Entladung des Speichers'!C379)</f>
        <v/>
      </c>
      <c r="N379" s="168" t="str">
        <f>IF(ISBLANK('Beladung des Speichers'!A379),"",SUMIFS('Entladung des Speichers'!$E$17:$E$1001,'Entladung des Speichers'!$A$17:$A$1001,'Ergebnis (detailliert)'!$A$17:$A$300))</f>
        <v/>
      </c>
      <c r="O379" s="125" t="str">
        <f t="shared" si="23"/>
        <v/>
      </c>
      <c r="P379" s="20" t="str">
        <f>IFERROR(IF(A379="","",N379*'Ergebnis (detailliert)'!J379/'Ergebnis (detailliert)'!I379),0)</f>
        <v/>
      </c>
      <c r="Q379" s="106" t="str">
        <f t="shared" si="24"/>
        <v/>
      </c>
      <c r="R379" s="107" t="str">
        <f t="shared" si="25"/>
        <v/>
      </c>
      <c r="S379" s="108" t="str">
        <f>IF(A379="","",IF(LOOKUP(A379,Stammdaten!$A$17:$A$1001,Stammdaten!$G$17:$G$1001)="Nein",0,IF(ISBLANK('Beladung des Speichers'!A379),"",ROUND(MIN(J379,Q379)*-1,2))))</f>
        <v/>
      </c>
    </row>
    <row r="380" spans="1:19" x14ac:dyDescent="0.2">
      <c r="A380" s="109" t="str">
        <f>IF('Beladung des Speichers'!A380="","",'Beladung des Speichers'!A380)</f>
        <v/>
      </c>
      <c r="B380" s="109" t="str">
        <f>IF('Beladung des Speichers'!B380="","",'Beladung des Speichers'!B380)</f>
        <v/>
      </c>
      <c r="C380" s="163" t="str">
        <f>IF(ISBLANK('Beladung des Speichers'!A380),"",SUMIFS('Beladung des Speichers'!$C$17:$C$300,'Beladung des Speichers'!$A$17:$A$300,A380)-SUMIFS('Entladung des Speichers'!$C$17:$C$300,'Entladung des Speichers'!$A$17:$A$300,A380)+SUMIFS(Füllstände!$B$17:$B$299,Füllstände!$A$17:$A$299,A380)-SUMIFS(Füllstände!$C$17:$C$299,Füllstände!$A$17:$A$299,A380))</f>
        <v/>
      </c>
      <c r="D380" s="164" t="str">
        <f>IF(ISBLANK('Beladung des Speichers'!A380),"",C380*'Beladung des Speichers'!C380/SUMIFS('Beladung des Speichers'!$C$17:$C$300,'Beladung des Speichers'!$A$17:$A$300,A380))</f>
        <v/>
      </c>
      <c r="E380" s="165" t="str">
        <f>IF(ISBLANK('Beladung des Speichers'!A380),"",1/SUMIFS('Beladung des Speichers'!$C$17:$C$300,'Beladung des Speichers'!$A$17:$A$300,A380)*C380*SUMIF($A$17:$A$300,A380,'Beladung des Speichers'!$E$17:$E$300))</f>
        <v/>
      </c>
      <c r="F380" s="166" t="str">
        <f>IF(ISBLANK('Beladung des Speichers'!A380),"",IF(C380=0,"0,00",D380/C380*E380))</f>
        <v/>
      </c>
      <c r="G380" s="167" t="str">
        <f>IF(ISBLANK('Beladung des Speichers'!A380),"",SUMIFS('Beladung des Speichers'!$C$17:$C$300,'Beladung des Speichers'!$A$17:$A$300,A380))</f>
        <v/>
      </c>
      <c r="H380" s="124" t="str">
        <f>IF(ISBLANK('Beladung des Speichers'!A380),"",'Beladung des Speichers'!C380)</f>
        <v/>
      </c>
      <c r="I380" s="168" t="str">
        <f>IF(ISBLANK('Beladung des Speichers'!A380),"",SUMIFS('Beladung des Speichers'!$E$17:$E$1001,'Beladung des Speichers'!$A$17:$A$1001,'Ergebnis (detailliert)'!A380))</f>
        <v/>
      </c>
      <c r="J380" s="125" t="str">
        <f>IF(ISBLANK('Beladung des Speichers'!A380),"",'Beladung des Speichers'!E380)</f>
        <v/>
      </c>
      <c r="K380" s="168" t="str">
        <f>IF(ISBLANK('Beladung des Speichers'!A380),"",SUMIFS('Entladung des Speichers'!$C$17:$C$1001,'Entladung des Speichers'!$A$17:$A$1001,'Ergebnis (detailliert)'!A380))</f>
        <v/>
      </c>
      <c r="L380" s="169" t="str">
        <f t="shared" si="22"/>
        <v/>
      </c>
      <c r="M380" s="169" t="str">
        <f>IF(ISBLANK('Entladung des Speichers'!A380),"",'Entladung des Speichers'!C380)</f>
        <v/>
      </c>
      <c r="N380" s="168" t="str">
        <f>IF(ISBLANK('Beladung des Speichers'!A380),"",SUMIFS('Entladung des Speichers'!$E$17:$E$1001,'Entladung des Speichers'!$A$17:$A$1001,'Ergebnis (detailliert)'!$A$17:$A$300))</f>
        <v/>
      </c>
      <c r="O380" s="125" t="str">
        <f t="shared" si="23"/>
        <v/>
      </c>
      <c r="P380" s="20" t="str">
        <f>IFERROR(IF(A380="","",N380*'Ergebnis (detailliert)'!J380/'Ergebnis (detailliert)'!I380),0)</f>
        <v/>
      </c>
      <c r="Q380" s="106" t="str">
        <f t="shared" si="24"/>
        <v/>
      </c>
      <c r="R380" s="107" t="str">
        <f t="shared" si="25"/>
        <v/>
      </c>
      <c r="S380" s="108" t="str">
        <f>IF(A380="","",IF(LOOKUP(A380,Stammdaten!$A$17:$A$1001,Stammdaten!$G$17:$G$1001)="Nein",0,IF(ISBLANK('Beladung des Speichers'!A380),"",ROUND(MIN(J380,Q380)*-1,2))))</f>
        <v/>
      </c>
    </row>
    <row r="381" spans="1:19" x14ac:dyDescent="0.2">
      <c r="A381" s="109" t="str">
        <f>IF('Beladung des Speichers'!A381="","",'Beladung des Speichers'!A381)</f>
        <v/>
      </c>
      <c r="B381" s="109" t="str">
        <f>IF('Beladung des Speichers'!B381="","",'Beladung des Speichers'!B381)</f>
        <v/>
      </c>
      <c r="C381" s="163" t="str">
        <f>IF(ISBLANK('Beladung des Speichers'!A381),"",SUMIFS('Beladung des Speichers'!$C$17:$C$300,'Beladung des Speichers'!$A$17:$A$300,A381)-SUMIFS('Entladung des Speichers'!$C$17:$C$300,'Entladung des Speichers'!$A$17:$A$300,A381)+SUMIFS(Füllstände!$B$17:$B$299,Füllstände!$A$17:$A$299,A381)-SUMIFS(Füllstände!$C$17:$C$299,Füllstände!$A$17:$A$299,A381))</f>
        <v/>
      </c>
      <c r="D381" s="164" t="str">
        <f>IF(ISBLANK('Beladung des Speichers'!A381),"",C381*'Beladung des Speichers'!C381/SUMIFS('Beladung des Speichers'!$C$17:$C$300,'Beladung des Speichers'!$A$17:$A$300,A381))</f>
        <v/>
      </c>
      <c r="E381" s="165" t="str">
        <f>IF(ISBLANK('Beladung des Speichers'!A381),"",1/SUMIFS('Beladung des Speichers'!$C$17:$C$300,'Beladung des Speichers'!$A$17:$A$300,A381)*C381*SUMIF($A$17:$A$300,A381,'Beladung des Speichers'!$E$17:$E$300))</f>
        <v/>
      </c>
      <c r="F381" s="166" t="str">
        <f>IF(ISBLANK('Beladung des Speichers'!A381),"",IF(C381=0,"0,00",D381/C381*E381))</f>
        <v/>
      </c>
      <c r="G381" s="167" t="str">
        <f>IF(ISBLANK('Beladung des Speichers'!A381),"",SUMIFS('Beladung des Speichers'!$C$17:$C$300,'Beladung des Speichers'!$A$17:$A$300,A381))</f>
        <v/>
      </c>
      <c r="H381" s="124" t="str">
        <f>IF(ISBLANK('Beladung des Speichers'!A381),"",'Beladung des Speichers'!C381)</f>
        <v/>
      </c>
      <c r="I381" s="168" t="str">
        <f>IF(ISBLANK('Beladung des Speichers'!A381),"",SUMIFS('Beladung des Speichers'!$E$17:$E$1001,'Beladung des Speichers'!$A$17:$A$1001,'Ergebnis (detailliert)'!A381))</f>
        <v/>
      </c>
      <c r="J381" s="125" t="str">
        <f>IF(ISBLANK('Beladung des Speichers'!A381),"",'Beladung des Speichers'!E381)</f>
        <v/>
      </c>
      <c r="K381" s="168" t="str">
        <f>IF(ISBLANK('Beladung des Speichers'!A381),"",SUMIFS('Entladung des Speichers'!$C$17:$C$1001,'Entladung des Speichers'!$A$17:$A$1001,'Ergebnis (detailliert)'!A381))</f>
        <v/>
      </c>
      <c r="L381" s="169" t="str">
        <f t="shared" si="22"/>
        <v/>
      </c>
      <c r="M381" s="169" t="str">
        <f>IF(ISBLANK('Entladung des Speichers'!A381),"",'Entladung des Speichers'!C381)</f>
        <v/>
      </c>
      <c r="N381" s="168" t="str">
        <f>IF(ISBLANK('Beladung des Speichers'!A381),"",SUMIFS('Entladung des Speichers'!$E$17:$E$1001,'Entladung des Speichers'!$A$17:$A$1001,'Ergebnis (detailliert)'!$A$17:$A$300))</f>
        <v/>
      </c>
      <c r="O381" s="125" t="str">
        <f t="shared" si="23"/>
        <v/>
      </c>
      <c r="P381" s="20" t="str">
        <f>IFERROR(IF(A381="","",N381*'Ergebnis (detailliert)'!J381/'Ergebnis (detailliert)'!I381),0)</f>
        <v/>
      </c>
      <c r="Q381" s="106" t="str">
        <f t="shared" si="24"/>
        <v/>
      </c>
      <c r="R381" s="107" t="str">
        <f t="shared" si="25"/>
        <v/>
      </c>
      <c r="S381" s="108" t="str">
        <f>IF(A381="","",IF(LOOKUP(A381,Stammdaten!$A$17:$A$1001,Stammdaten!$G$17:$G$1001)="Nein",0,IF(ISBLANK('Beladung des Speichers'!A381),"",ROUND(MIN(J381,Q381)*-1,2))))</f>
        <v/>
      </c>
    </row>
    <row r="382" spans="1:19" x14ac:dyDescent="0.2">
      <c r="A382" s="109" t="str">
        <f>IF('Beladung des Speichers'!A382="","",'Beladung des Speichers'!A382)</f>
        <v/>
      </c>
      <c r="B382" s="109" t="str">
        <f>IF('Beladung des Speichers'!B382="","",'Beladung des Speichers'!B382)</f>
        <v/>
      </c>
      <c r="C382" s="163" t="str">
        <f>IF(ISBLANK('Beladung des Speichers'!A382),"",SUMIFS('Beladung des Speichers'!$C$17:$C$300,'Beladung des Speichers'!$A$17:$A$300,A382)-SUMIFS('Entladung des Speichers'!$C$17:$C$300,'Entladung des Speichers'!$A$17:$A$300,A382)+SUMIFS(Füllstände!$B$17:$B$299,Füllstände!$A$17:$A$299,A382)-SUMIFS(Füllstände!$C$17:$C$299,Füllstände!$A$17:$A$299,A382))</f>
        <v/>
      </c>
      <c r="D382" s="164" t="str">
        <f>IF(ISBLANK('Beladung des Speichers'!A382),"",C382*'Beladung des Speichers'!C382/SUMIFS('Beladung des Speichers'!$C$17:$C$300,'Beladung des Speichers'!$A$17:$A$300,A382))</f>
        <v/>
      </c>
      <c r="E382" s="165" t="str">
        <f>IF(ISBLANK('Beladung des Speichers'!A382),"",1/SUMIFS('Beladung des Speichers'!$C$17:$C$300,'Beladung des Speichers'!$A$17:$A$300,A382)*C382*SUMIF($A$17:$A$300,A382,'Beladung des Speichers'!$E$17:$E$300))</f>
        <v/>
      </c>
      <c r="F382" s="166" t="str">
        <f>IF(ISBLANK('Beladung des Speichers'!A382),"",IF(C382=0,"0,00",D382/C382*E382))</f>
        <v/>
      </c>
      <c r="G382" s="167" t="str">
        <f>IF(ISBLANK('Beladung des Speichers'!A382),"",SUMIFS('Beladung des Speichers'!$C$17:$C$300,'Beladung des Speichers'!$A$17:$A$300,A382))</f>
        <v/>
      </c>
      <c r="H382" s="124" t="str">
        <f>IF(ISBLANK('Beladung des Speichers'!A382),"",'Beladung des Speichers'!C382)</f>
        <v/>
      </c>
      <c r="I382" s="168" t="str">
        <f>IF(ISBLANK('Beladung des Speichers'!A382),"",SUMIFS('Beladung des Speichers'!$E$17:$E$1001,'Beladung des Speichers'!$A$17:$A$1001,'Ergebnis (detailliert)'!A382))</f>
        <v/>
      </c>
      <c r="J382" s="125" t="str">
        <f>IF(ISBLANK('Beladung des Speichers'!A382),"",'Beladung des Speichers'!E382)</f>
        <v/>
      </c>
      <c r="K382" s="168" t="str">
        <f>IF(ISBLANK('Beladung des Speichers'!A382),"",SUMIFS('Entladung des Speichers'!$C$17:$C$1001,'Entladung des Speichers'!$A$17:$A$1001,'Ergebnis (detailliert)'!A382))</f>
        <v/>
      </c>
      <c r="L382" s="169" t="str">
        <f t="shared" si="22"/>
        <v/>
      </c>
      <c r="M382" s="169" t="str">
        <f>IF(ISBLANK('Entladung des Speichers'!A382),"",'Entladung des Speichers'!C382)</f>
        <v/>
      </c>
      <c r="N382" s="168" t="str">
        <f>IF(ISBLANK('Beladung des Speichers'!A382),"",SUMIFS('Entladung des Speichers'!$E$17:$E$1001,'Entladung des Speichers'!$A$17:$A$1001,'Ergebnis (detailliert)'!$A$17:$A$300))</f>
        <v/>
      </c>
      <c r="O382" s="125" t="str">
        <f t="shared" si="23"/>
        <v/>
      </c>
      <c r="P382" s="20" t="str">
        <f>IFERROR(IF(A382="","",N382*'Ergebnis (detailliert)'!J382/'Ergebnis (detailliert)'!I382),0)</f>
        <v/>
      </c>
      <c r="Q382" s="106" t="str">
        <f t="shared" si="24"/>
        <v/>
      </c>
      <c r="R382" s="107" t="str">
        <f t="shared" si="25"/>
        <v/>
      </c>
      <c r="S382" s="108" t="str">
        <f>IF(A382="","",IF(LOOKUP(A382,Stammdaten!$A$17:$A$1001,Stammdaten!$G$17:$G$1001)="Nein",0,IF(ISBLANK('Beladung des Speichers'!A382),"",ROUND(MIN(J382,Q382)*-1,2))))</f>
        <v/>
      </c>
    </row>
    <row r="383" spans="1:19" x14ac:dyDescent="0.2">
      <c r="A383" s="109" t="str">
        <f>IF('Beladung des Speichers'!A383="","",'Beladung des Speichers'!A383)</f>
        <v/>
      </c>
      <c r="B383" s="109" t="str">
        <f>IF('Beladung des Speichers'!B383="","",'Beladung des Speichers'!B383)</f>
        <v/>
      </c>
      <c r="C383" s="163" t="str">
        <f>IF(ISBLANK('Beladung des Speichers'!A383),"",SUMIFS('Beladung des Speichers'!$C$17:$C$300,'Beladung des Speichers'!$A$17:$A$300,A383)-SUMIFS('Entladung des Speichers'!$C$17:$C$300,'Entladung des Speichers'!$A$17:$A$300,A383)+SUMIFS(Füllstände!$B$17:$B$299,Füllstände!$A$17:$A$299,A383)-SUMIFS(Füllstände!$C$17:$C$299,Füllstände!$A$17:$A$299,A383))</f>
        <v/>
      </c>
      <c r="D383" s="164" t="str">
        <f>IF(ISBLANK('Beladung des Speichers'!A383),"",C383*'Beladung des Speichers'!C383/SUMIFS('Beladung des Speichers'!$C$17:$C$300,'Beladung des Speichers'!$A$17:$A$300,A383))</f>
        <v/>
      </c>
      <c r="E383" s="165" t="str">
        <f>IF(ISBLANK('Beladung des Speichers'!A383),"",1/SUMIFS('Beladung des Speichers'!$C$17:$C$300,'Beladung des Speichers'!$A$17:$A$300,A383)*C383*SUMIF($A$17:$A$300,A383,'Beladung des Speichers'!$E$17:$E$300))</f>
        <v/>
      </c>
      <c r="F383" s="166" t="str">
        <f>IF(ISBLANK('Beladung des Speichers'!A383),"",IF(C383=0,"0,00",D383/C383*E383))</f>
        <v/>
      </c>
      <c r="G383" s="167" t="str">
        <f>IF(ISBLANK('Beladung des Speichers'!A383),"",SUMIFS('Beladung des Speichers'!$C$17:$C$300,'Beladung des Speichers'!$A$17:$A$300,A383))</f>
        <v/>
      </c>
      <c r="H383" s="124" t="str">
        <f>IF(ISBLANK('Beladung des Speichers'!A383),"",'Beladung des Speichers'!C383)</f>
        <v/>
      </c>
      <c r="I383" s="168" t="str">
        <f>IF(ISBLANK('Beladung des Speichers'!A383),"",SUMIFS('Beladung des Speichers'!$E$17:$E$1001,'Beladung des Speichers'!$A$17:$A$1001,'Ergebnis (detailliert)'!A383))</f>
        <v/>
      </c>
      <c r="J383" s="125" t="str">
        <f>IF(ISBLANK('Beladung des Speichers'!A383),"",'Beladung des Speichers'!E383)</f>
        <v/>
      </c>
      <c r="K383" s="168" t="str">
        <f>IF(ISBLANK('Beladung des Speichers'!A383),"",SUMIFS('Entladung des Speichers'!$C$17:$C$1001,'Entladung des Speichers'!$A$17:$A$1001,'Ergebnis (detailliert)'!A383))</f>
        <v/>
      </c>
      <c r="L383" s="169" t="str">
        <f t="shared" si="22"/>
        <v/>
      </c>
      <c r="M383" s="169" t="str">
        <f>IF(ISBLANK('Entladung des Speichers'!A383),"",'Entladung des Speichers'!C383)</f>
        <v/>
      </c>
      <c r="N383" s="168" t="str">
        <f>IF(ISBLANK('Beladung des Speichers'!A383),"",SUMIFS('Entladung des Speichers'!$E$17:$E$1001,'Entladung des Speichers'!$A$17:$A$1001,'Ergebnis (detailliert)'!$A$17:$A$300))</f>
        <v/>
      </c>
      <c r="O383" s="125" t="str">
        <f t="shared" si="23"/>
        <v/>
      </c>
      <c r="P383" s="20" t="str">
        <f>IFERROR(IF(A383="","",N383*'Ergebnis (detailliert)'!J383/'Ergebnis (detailliert)'!I383),0)</f>
        <v/>
      </c>
      <c r="Q383" s="106" t="str">
        <f t="shared" si="24"/>
        <v/>
      </c>
      <c r="R383" s="107" t="str">
        <f t="shared" si="25"/>
        <v/>
      </c>
      <c r="S383" s="108" t="str">
        <f>IF(A383="","",IF(LOOKUP(A383,Stammdaten!$A$17:$A$1001,Stammdaten!$G$17:$G$1001)="Nein",0,IF(ISBLANK('Beladung des Speichers'!A383),"",ROUND(MIN(J383,Q383)*-1,2))))</f>
        <v/>
      </c>
    </row>
    <row r="384" spans="1:19" x14ac:dyDescent="0.2">
      <c r="A384" s="109" t="str">
        <f>IF('Beladung des Speichers'!A384="","",'Beladung des Speichers'!A384)</f>
        <v/>
      </c>
      <c r="B384" s="109" t="str">
        <f>IF('Beladung des Speichers'!B384="","",'Beladung des Speichers'!B384)</f>
        <v/>
      </c>
      <c r="C384" s="163" t="str">
        <f>IF(ISBLANK('Beladung des Speichers'!A384),"",SUMIFS('Beladung des Speichers'!$C$17:$C$300,'Beladung des Speichers'!$A$17:$A$300,A384)-SUMIFS('Entladung des Speichers'!$C$17:$C$300,'Entladung des Speichers'!$A$17:$A$300,A384)+SUMIFS(Füllstände!$B$17:$B$299,Füllstände!$A$17:$A$299,A384)-SUMIFS(Füllstände!$C$17:$C$299,Füllstände!$A$17:$A$299,A384))</f>
        <v/>
      </c>
      <c r="D384" s="164" t="str">
        <f>IF(ISBLANK('Beladung des Speichers'!A384),"",C384*'Beladung des Speichers'!C384/SUMIFS('Beladung des Speichers'!$C$17:$C$300,'Beladung des Speichers'!$A$17:$A$300,A384))</f>
        <v/>
      </c>
      <c r="E384" s="165" t="str">
        <f>IF(ISBLANK('Beladung des Speichers'!A384),"",1/SUMIFS('Beladung des Speichers'!$C$17:$C$300,'Beladung des Speichers'!$A$17:$A$300,A384)*C384*SUMIF($A$17:$A$300,A384,'Beladung des Speichers'!$E$17:$E$300))</f>
        <v/>
      </c>
      <c r="F384" s="166" t="str">
        <f>IF(ISBLANK('Beladung des Speichers'!A384),"",IF(C384=0,"0,00",D384/C384*E384))</f>
        <v/>
      </c>
      <c r="G384" s="167" t="str">
        <f>IF(ISBLANK('Beladung des Speichers'!A384),"",SUMIFS('Beladung des Speichers'!$C$17:$C$300,'Beladung des Speichers'!$A$17:$A$300,A384))</f>
        <v/>
      </c>
      <c r="H384" s="124" t="str">
        <f>IF(ISBLANK('Beladung des Speichers'!A384),"",'Beladung des Speichers'!C384)</f>
        <v/>
      </c>
      <c r="I384" s="168" t="str">
        <f>IF(ISBLANK('Beladung des Speichers'!A384),"",SUMIFS('Beladung des Speichers'!$E$17:$E$1001,'Beladung des Speichers'!$A$17:$A$1001,'Ergebnis (detailliert)'!A384))</f>
        <v/>
      </c>
      <c r="J384" s="125" t="str">
        <f>IF(ISBLANK('Beladung des Speichers'!A384),"",'Beladung des Speichers'!E384)</f>
        <v/>
      </c>
      <c r="K384" s="168" t="str">
        <f>IF(ISBLANK('Beladung des Speichers'!A384),"",SUMIFS('Entladung des Speichers'!$C$17:$C$1001,'Entladung des Speichers'!$A$17:$A$1001,'Ergebnis (detailliert)'!A384))</f>
        <v/>
      </c>
      <c r="L384" s="169" t="str">
        <f t="shared" si="22"/>
        <v/>
      </c>
      <c r="M384" s="169" t="str">
        <f>IF(ISBLANK('Entladung des Speichers'!A384),"",'Entladung des Speichers'!C384)</f>
        <v/>
      </c>
      <c r="N384" s="168" t="str">
        <f>IF(ISBLANK('Beladung des Speichers'!A384),"",SUMIFS('Entladung des Speichers'!$E$17:$E$1001,'Entladung des Speichers'!$A$17:$A$1001,'Ergebnis (detailliert)'!$A$17:$A$300))</f>
        <v/>
      </c>
      <c r="O384" s="125" t="str">
        <f t="shared" si="23"/>
        <v/>
      </c>
      <c r="P384" s="20" t="str">
        <f>IFERROR(IF(A384="","",N384*'Ergebnis (detailliert)'!J384/'Ergebnis (detailliert)'!I384),0)</f>
        <v/>
      </c>
      <c r="Q384" s="106" t="str">
        <f t="shared" si="24"/>
        <v/>
      </c>
      <c r="R384" s="107" t="str">
        <f t="shared" si="25"/>
        <v/>
      </c>
      <c r="S384" s="108" t="str">
        <f>IF(A384="","",IF(LOOKUP(A384,Stammdaten!$A$17:$A$1001,Stammdaten!$G$17:$G$1001)="Nein",0,IF(ISBLANK('Beladung des Speichers'!A384),"",ROUND(MIN(J384,Q384)*-1,2))))</f>
        <v/>
      </c>
    </row>
    <row r="385" spans="1:19" x14ac:dyDescent="0.2">
      <c r="A385" s="109" t="str">
        <f>IF('Beladung des Speichers'!A385="","",'Beladung des Speichers'!A385)</f>
        <v/>
      </c>
      <c r="B385" s="109" t="str">
        <f>IF('Beladung des Speichers'!B385="","",'Beladung des Speichers'!B385)</f>
        <v/>
      </c>
      <c r="C385" s="163" t="str">
        <f>IF(ISBLANK('Beladung des Speichers'!A385),"",SUMIFS('Beladung des Speichers'!$C$17:$C$300,'Beladung des Speichers'!$A$17:$A$300,A385)-SUMIFS('Entladung des Speichers'!$C$17:$C$300,'Entladung des Speichers'!$A$17:$A$300,A385)+SUMIFS(Füllstände!$B$17:$B$299,Füllstände!$A$17:$A$299,A385)-SUMIFS(Füllstände!$C$17:$C$299,Füllstände!$A$17:$A$299,A385))</f>
        <v/>
      </c>
      <c r="D385" s="164" t="str">
        <f>IF(ISBLANK('Beladung des Speichers'!A385),"",C385*'Beladung des Speichers'!C385/SUMIFS('Beladung des Speichers'!$C$17:$C$300,'Beladung des Speichers'!$A$17:$A$300,A385))</f>
        <v/>
      </c>
      <c r="E385" s="165" t="str">
        <f>IF(ISBLANK('Beladung des Speichers'!A385),"",1/SUMIFS('Beladung des Speichers'!$C$17:$C$300,'Beladung des Speichers'!$A$17:$A$300,A385)*C385*SUMIF($A$17:$A$300,A385,'Beladung des Speichers'!$E$17:$E$300))</f>
        <v/>
      </c>
      <c r="F385" s="166" t="str">
        <f>IF(ISBLANK('Beladung des Speichers'!A385),"",IF(C385=0,"0,00",D385/C385*E385))</f>
        <v/>
      </c>
      <c r="G385" s="167" t="str">
        <f>IF(ISBLANK('Beladung des Speichers'!A385),"",SUMIFS('Beladung des Speichers'!$C$17:$C$300,'Beladung des Speichers'!$A$17:$A$300,A385))</f>
        <v/>
      </c>
      <c r="H385" s="124" t="str">
        <f>IF(ISBLANK('Beladung des Speichers'!A385),"",'Beladung des Speichers'!C385)</f>
        <v/>
      </c>
      <c r="I385" s="168" t="str">
        <f>IF(ISBLANK('Beladung des Speichers'!A385),"",SUMIFS('Beladung des Speichers'!$E$17:$E$1001,'Beladung des Speichers'!$A$17:$A$1001,'Ergebnis (detailliert)'!A385))</f>
        <v/>
      </c>
      <c r="J385" s="125" t="str">
        <f>IF(ISBLANK('Beladung des Speichers'!A385),"",'Beladung des Speichers'!E385)</f>
        <v/>
      </c>
      <c r="K385" s="168" t="str">
        <f>IF(ISBLANK('Beladung des Speichers'!A385),"",SUMIFS('Entladung des Speichers'!$C$17:$C$1001,'Entladung des Speichers'!$A$17:$A$1001,'Ergebnis (detailliert)'!A385))</f>
        <v/>
      </c>
      <c r="L385" s="169" t="str">
        <f t="shared" si="22"/>
        <v/>
      </c>
      <c r="M385" s="169" t="str">
        <f>IF(ISBLANK('Entladung des Speichers'!A385),"",'Entladung des Speichers'!C385)</f>
        <v/>
      </c>
      <c r="N385" s="168" t="str">
        <f>IF(ISBLANK('Beladung des Speichers'!A385),"",SUMIFS('Entladung des Speichers'!$E$17:$E$1001,'Entladung des Speichers'!$A$17:$A$1001,'Ergebnis (detailliert)'!$A$17:$A$300))</f>
        <v/>
      </c>
      <c r="O385" s="125" t="str">
        <f t="shared" si="23"/>
        <v/>
      </c>
      <c r="P385" s="20" t="str">
        <f>IFERROR(IF(A385="","",N385*'Ergebnis (detailliert)'!J385/'Ergebnis (detailliert)'!I385),0)</f>
        <v/>
      </c>
      <c r="Q385" s="106" t="str">
        <f t="shared" si="24"/>
        <v/>
      </c>
      <c r="R385" s="107" t="str">
        <f t="shared" si="25"/>
        <v/>
      </c>
      <c r="S385" s="108" t="str">
        <f>IF(A385="","",IF(LOOKUP(A385,Stammdaten!$A$17:$A$1001,Stammdaten!$G$17:$G$1001)="Nein",0,IF(ISBLANK('Beladung des Speichers'!A385),"",ROUND(MIN(J385,Q385)*-1,2))))</f>
        <v/>
      </c>
    </row>
    <row r="386" spans="1:19" x14ac:dyDescent="0.2">
      <c r="A386" s="109" t="str">
        <f>IF('Beladung des Speichers'!A386="","",'Beladung des Speichers'!A386)</f>
        <v/>
      </c>
      <c r="B386" s="109" t="str">
        <f>IF('Beladung des Speichers'!B386="","",'Beladung des Speichers'!B386)</f>
        <v/>
      </c>
      <c r="C386" s="163" t="str">
        <f>IF(ISBLANK('Beladung des Speichers'!A386),"",SUMIFS('Beladung des Speichers'!$C$17:$C$300,'Beladung des Speichers'!$A$17:$A$300,A386)-SUMIFS('Entladung des Speichers'!$C$17:$C$300,'Entladung des Speichers'!$A$17:$A$300,A386)+SUMIFS(Füllstände!$B$17:$B$299,Füllstände!$A$17:$A$299,A386)-SUMIFS(Füllstände!$C$17:$C$299,Füllstände!$A$17:$A$299,A386))</f>
        <v/>
      </c>
      <c r="D386" s="164" t="str">
        <f>IF(ISBLANK('Beladung des Speichers'!A386),"",C386*'Beladung des Speichers'!C386/SUMIFS('Beladung des Speichers'!$C$17:$C$300,'Beladung des Speichers'!$A$17:$A$300,A386))</f>
        <v/>
      </c>
      <c r="E386" s="165" t="str">
        <f>IF(ISBLANK('Beladung des Speichers'!A386),"",1/SUMIFS('Beladung des Speichers'!$C$17:$C$300,'Beladung des Speichers'!$A$17:$A$300,A386)*C386*SUMIF($A$17:$A$300,A386,'Beladung des Speichers'!$E$17:$E$300))</f>
        <v/>
      </c>
      <c r="F386" s="166" t="str">
        <f>IF(ISBLANK('Beladung des Speichers'!A386),"",IF(C386=0,"0,00",D386/C386*E386))</f>
        <v/>
      </c>
      <c r="G386" s="167" t="str">
        <f>IF(ISBLANK('Beladung des Speichers'!A386),"",SUMIFS('Beladung des Speichers'!$C$17:$C$300,'Beladung des Speichers'!$A$17:$A$300,A386))</f>
        <v/>
      </c>
      <c r="H386" s="124" t="str">
        <f>IF(ISBLANK('Beladung des Speichers'!A386),"",'Beladung des Speichers'!C386)</f>
        <v/>
      </c>
      <c r="I386" s="168" t="str">
        <f>IF(ISBLANK('Beladung des Speichers'!A386),"",SUMIFS('Beladung des Speichers'!$E$17:$E$1001,'Beladung des Speichers'!$A$17:$A$1001,'Ergebnis (detailliert)'!A386))</f>
        <v/>
      </c>
      <c r="J386" s="125" t="str">
        <f>IF(ISBLANK('Beladung des Speichers'!A386),"",'Beladung des Speichers'!E386)</f>
        <v/>
      </c>
      <c r="K386" s="168" t="str">
        <f>IF(ISBLANK('Beladung des Speichers'!A386),"",SUMIFS('Entladung des Speichers'!$C$17:$C$1001,'Entladung des Speichers'!$A$17:$A$1001,'Ergebnis (detailliert)'!A386))</f>
        <v/>
      </c>
      <c r="L386" s="169" t="str">
        <f t="shared" si="22"/>
        <v/>
      </c>
      <c r="M386" s="169" t="str">
        <f>IF(ISBLANK('Entladung des Speichers'!A386),"",'Entladung des Speichers'!C386)</f>
        <v/>
      </c>
      <c r="N386" s="168" t="str">
        <f>IF(ISBLANK('Beladung des Speichers'!A386),"",SUMIFS('Entladung des Speichers'!$E$17:$E$1001,'Entladung des Speichers'!$A$17:$A$1001,'Ergebnis (detailliert)'!$A$17:$A$300))</f>
        <v/>
      </c>
      <c r="O386" s="125" t="str">
        <f t="shared" si="23"/>
        <v/>
      </c>
      <c r="P386" s="20" t="str">
        <f>IFERROR(IF(A386="","",N386*'Ergebnis (detailliert)'!J386/'Ergebnis (detailliert)'!I386),0)</f>
        <v/>
      </c>
      <c r="Q386" s="106" t="str">
        <f t="shared" si="24"/>
        <v/>
      </c>
      <c r="R386" s="107" t="str">
        <f t="shared" si="25"/>
        <v/>
      </c>
      <c r="S386" s="108" t="str">
        <f>IF(A386="","",IF(LOOKUP(A386,Stammdaten!$A$17:$A$1001,Stammdaten!$G$17:$G$1001)="Nein",0,IF(ISBLANK('Beladung des Speichers'!A386),"",ROUND(MIN(J386,Q386)*-1,2))))</f>
        <v/>
      </c>
    </row>
    <row r="387" spans="1:19" x14ac:dyDescent="0.2">
      <c r="A387" s="109" t="str">
        <f>IF('Beladung des Speichers'!A387="","",'Beladung des Speichers'!A387)</f>
        <v/>
      </c>
      <c r="B387" s="109" t="str">
        <f>IF('Beladung des Speichers'!B387="","",'Beladung des Speichers'!B387)</f>
        <v/>
      </c>
      <c r="C387" s="163" t="str">
        <f>IF(ISBLANK('Beladung des Speichers'!A387),"",SUMIFS('Beladung des Speichers'!$C$17:$C$300,'Beladung des Speichers'!$A$17:$A$300,A387)-SUMIFS('Entladung des Speichers'!$C$17:$C$300,'Entladung des Speichers'!$A$17:$A$300,A387)+SUMIFS(Füllstände!$B$17:$B$299,Füllstände!$A$17:$A$299,A387)-SUMIFS(Füllstände!$C$17:$C$299,Füllstände!$A$17:$A$299,A387))</f>
        <v/>
      </c>
      <c r="D387" s="164" t="str">
        <f>IF(ISBLANK('Beladung des Speichers'!A387),"",C387*'Beladung des Speichers'!C387/SUMIFS('Beladung des Speichers'!$C$17:$C$300,'Beladung des Speichers'!$A$17:$A$300,A387))</f>
        <v/>
      </c>
      <c r="E387" s="165" t="str">
        <f>IF(ISBLANK('Beladung des Speichers'!A387),"",1/SUMIFS('Beladung des Speichers'!$C$17:$C$300,'Beladung des Speichers'!$A$17:$A$300,A387)*C387*SUMIF($A$17:$A$300,A387,'Beladung des Speichers'!$E$17:$E$300))</f>
        <v/>
      </c>
      <c r="F387" s="166" t="str">
        <f>IF(ISBLANK('Beladung des Speichers'!A387),"",IF(C387=0,"0,00",D387/C387*E387))</f>
        <v/>
      </c>
      <c r="G387" s="167" t="str">
        <f>IF(ISBLANK('Beladung des Speichers'!A387),"",SUMIFS('Beladung des Speichers'!$C$17:$C$300,'Beladung des Speichers'!$A$17:$A$300,A387))</f>
        <v/>
      </c>
      <c r="H387" s="124" t="str">
        <f>IF(ISBLANK('Beladung des Speichers'!A387),"",'Beladung des Speichers'!C387)</f>
        <v/>
      </c>
      <c r="I387" s="168" t="str">
        <f>IF(ISBLANK('Beladung des Speichers'!A387),"",SUMIFS('Beladung des Speichers'!$E$17:$E$1001,'Beladung des Speichers'!$A$17:$A$1001,'Ergebnis (detailliert)'!A387))</f>
        <v/>
      </c>
      <c r="J387" s="125" t="str">
        <f>IF(ISBLANK('Beladung des Speichers'!A387),"",'Beladung des Speichers'!E387)</f>
        <v/>
      </c>
      <c r="K387" s="168" t="str">
        <f>IF(ISBLANK('Beladung des Speichers'!A387),"",SUMIFS('Entladung des Speichers'!$C$17:$C$1001,'Entladung des Speichers'!$A$17:$A$1001,'Ergebnis (detailliert)'!A387))</f>
        <v/>
      </c>
      <c r="L387" s="169" t="str">
        <f t="shared" si="22"/>
        <v/>
      </c>
      <c r="M387" s="169" t="str">
        <f>IF(ISBLANK('Entladung des Speichers'!A387),"",'Entladung des Speichers'!C387)</f>
        <v/>
      </c>
      <c r="N387" s="168" t="str">
        <f>IF(ISBLANK('Beladung des Speichers'!A387),"",SUMIFS('Entladung des Speichers'!$E$17:$E$1001,'Entladung des Speichers'!$A$17:$A$1001,'Ergebnis (detailliert)'!$A$17:$A$300))</f>
        <v/>
      </c>
      <c r="O387" s="125" t="str">
        <f t="shared" si="23"/>
        <v/>
      </c>
      <c r="P387" s="20" t="str">
        <f>IFERROR(IF(A387="","",N387*'Ergebnis (detailliert)'!J387/'Ergebnis (detailliert)'!I387),0)</f>
        <v/>
      </c>
      <c r="Q387" s="106" t="str">
        <f t="shared" si="24"/>
        <v/>
      </c>
      <c r="R387" s="107" t="str">
        <f t="shared" si="25"/>
        <v/>
      </c>
      <c r="S387" s="108" t="str">
        <f>IF(A387="","",IF(LOOKUP(A387,Stammdaten!$A$17:$A$1001,Stammdaten!$G$17:$G$1001)="Nein",0,IF(ISBLANK('Beladung des Speichers'!A387),"",ROUND(MIN(J387,Q387)*-1,2))))</f>
        <v/>
      </c>
    </row>
    <row r="388" spans="1:19" x14ac:dyDescent="0.2">
      <c r="A388" s="109" t="str">
        <f>IF('Beladung des Speichers'!A388="","",'Beladung des Speichers'!A388)</f>
        <v/>
      </c>
      <c r="B388" s="109" t="str">
        <f>IF('Beladung des Speichers'!B388="","",'Beladung des Speichers'!B388)</f>
        <v/>
      </c>
      <c r="C388" s="163" t="str">
        <f>IF(ISBLANK('Beladung des Speichers'!A388),"",SUMIFS('Beladung des Speichers'!$C$17:$C$300,'Beladung des Speichers'!$A$17:$A$300,A388)-SUMIFS('Entladung des Speichers'!$C$17:$C$300,'Entladung des Speichers'!$A$17:$A$300,A388)+SUMIFS(Füllstände!$B$17:$B$299,Füllstände!$A$17:$A$299,A388)-SUMIFS(Füllstände!$C$17:$C$299,Füllstände!$A$17:$A$299,A388))</f>
        <v/>
      </c>
      <c r="D388" s="164" t="str">
        <f>IF(ISBLANK('Beladung des Speichers'!A388),"",C388*'Beladung des Speichers'!C388/SUMIFS('Beladung des Speichers'!$C$17:$C$300,'Beladung des Speichers'!$A$17:$A$300,A388))</f>
        <v/>
      </c>
      <c r="E388" s="165" t="str">
        <f>IF(ISBLANK('Beladung des Speichers'!A388),"",1/SUMIFS('Beladung des Speichers'!$C$17:$C$300,'Beladung des Speichers'!$A$17:$A$300,A388)*C388*SUMIF($A$17:$A$300,A388,'Beladung des Speichers'!$E$17:$E$300))</f>
        <v/>
      </c>
      <c r="F388" s="166" t="str">
        <f>IF(ISBLANK('Beladung des Speichers'!A388),"",IF(C388=0,"0,00",D388/C388*E388))</f>
        <v/>
      </c>
      <c r="G388" s="167" t="str">
        <f>IF(ISBLANK('Beladung des Speichers'!A388),"",SUMIFS('Beladung des Speichers'!$C$17:$C$300,'Beladung des Speichers'!$A$17:$A$300,A388))</f>
        <v/>
      </c>
      <c r="H388" s="124" t="str">
        <f>IF(ISBLANK('Beladung des Speichers'!A388),"",'Beladung des Speichers'!C388)</f>
        <v/>
      </c>
      <c r="I388" s="168" t="str">
        <f>IF(ISBLANK('Beladung des Speichers'!A388),"",SUMIFS('Beladung des Speichers'!$E$17:$E$1001,'Beladung des Speichers'!$A$17:$A$1001,'Ergebnis (detailliert)'!A388))</f>
        <v/>
      </c>
      <c r="J388" s="125" t="str">
        <f>IF(ISBLANK('Beladung des Speichers'!A388),"",'Beladung des Speichers'!E388)</f>
        <v/>
      </c>
      <c r="K388" s="168" t="str">
        <f>IF(ISBLANK('Beladung des Speichers'!A388),"",SUMIFS('Entladung des Speichers'!$C$17:$C$1001,'Entladung des Speichers'!$A$17:$A$1001,'Ergebnis (detailliert)'!A388))</f>
        <v/>
      </c>
      <c r="L388" s="169" t="str">
        <f t="shared" si="22"/>
        <v/>
      </c>
      <c r="M388" s="169" t="str">
        <f>IF(ISBLANK('Entladung des Speichers'!A388),"",'Entladung des Speichers'!C388)</f>
        <v/>
      </c>
      <c r="N388" s="168" t="str">
        <f>IF(ISBLANK('Beladung des Speichers'!A388),"",SUMIFS('Entladung des Speichers'!$E$17:$E$1001,'Entladung des Speichers'!$A$17:$A$1001,'Ergebnis (detailliert)'!$A$17:$A$300))</f>
        <v/>
      </c>
      <c r="O388" s="125" t="str">
        <f t="shared" si="23"/>
        <v/>
      </c>
      <c r="P388" s="20" t="str">
        <f>IFERROR(IF(A388="","",N388*'Ergebnis (detailliert)'!J388/'Ergebnis (detailliert)'!I388),0)</f>
        <v/>
      </c>
      <c r="Q388" s="106" t="str">
        <f t="shared" si="24"/>
        <v/>
      </c>
      <c r="R388" s="107" t="str">
        <f t="shared" si="25"/>
        <v/>
      </c>
      <c r="S388" s="108" t="str">
        <f>IF(A388="","",IF(LOOKUP(A388,Stammdaten!$A$17:$A$1001,Stammdaten!$G$17:$G$1001)="Nein",0,IF(ISBLANK('Beladung des Speichers'!A388),"",ROUND(MIN(J388,Q388)*-1,2))))</f>
        <v/>
      </c>
    </row>
    <row r="389" spans="1:19" x14ac:dyDescent="0.2">
      <c r="A389" s="109" t="str">
        <f>IF('Beladung des Speichers'!A389="","",'Beladung des Speichers'!A389)</f>
        <v/>
      </c>
      <c r="B389" s="109" t="str">
        <f>IF('Beladung des Speichers'!B389="","",'Beladung des Speichers'!B389)</f>
        <v/>
      </c>
      <c r="C389" s="163" t="str">
        <f>IF(ISBLANK('Beladung des Speichers'!A389),"",SUMIFS('Beladung des Speichers'!$C$17:$C$300,'Beladung des Speichers'!$A$17:$A$300,A389)-SUMIFS('Entladung des Speichers'!$C$17:$C$300,'Entladung des Speichers'!$A$17:$A$300,A389)+SUMIFS(Füllstände!$B$17:$B$299,Füllstände!$A$17:$A$299,A389)-SUMIFS(Füllstände!$C$17:$C$299,Füllstände!$A$17:$A$299,A389))</f>
        <v/>
      </c>
      <c r="D389" s="164" t="str">
        <f>IF(ISBLANK('Beladung des Speichers'!A389),"",C389*'Beladung des Speichers'!C389/SUMIFS('Beladung des Speichers'!$C$17:$C$300,'Beladung des Speichers'!$A$17:$A$300,A389))</f>
        <v/>
      </c>
      <c r="E389" s="165" t="str">
        <f>IF(ISBLANK('Beladung des Speichers'!A389),"",1/SUMIFS('Beladung des Speichers'!$C$17:$C$300,'Beladung des Speichers'!$A$17:$A$300,A389)*C389*SUMIF($A$17:$A$300,A389,'Beladung des Speichers'!$E$17:$E$300))</f>
        <v/>
      </c>
      <c r="F389" s="166" t="str">
        <f>IF(ISBLANK('Beladung des Speichers'!A389),"",IF(C389=0,"0,00",D389/C389*E389))</f>
        <v/>
      </c>
      <c r="G389" s="167" t="str">
        <f>IF(ISBLANK('Beladung des Speichers'!A389),"",SUMIFS('Beladung des Speichers'!$C$17:$C$300,'Beladung des Speichers'!$A$17:$A$300,A389))</f>
        <v/>
      </c>
      <c r="H389" s="124" t="str">
        <f>IF(ISBLANK('Beladung des Speichers'!A389),"",'Beladung des Speichers'!C389)</f>
        <v/>
      </c>
      <c r="I389" s="168" t="str">
        <f>IF(ISBLANK('Beladung des Speichers'!A389),"",SUMIFS('Beladung des Speichers'!$E$17:$E$1001,'Beladung des Speichers'!$A$17:$A$1001,'Ergebnis (detailliert)'!A389))</f>
        <v/>
      </c>
      <c r="J389" s="125" t="str">
        <f>IF(ISBLANK('Beladung des Speichers'!A389),"",'Beladung des Speichers'!E389)</f>
        <v/>
      </c>
      <c r="K389" s="168" t="str">
        <f>IF(ISBLANK('Beladung des Speichers'!A389),"",SUMIFS('Entladung des Speichers'!$C$17:$C$1001,'Entladung des Speichers'!$A$17:$A$1001,'Ergebnis (detailliert)'!A389))</f>
        <v/>
      </c>
      <c r="L389" s="169" t="str">
        <f t="shared" si="22"/>
        <v/>
      </c>
      <c r="M389" s="169" t="str">
        <f>IF(ISBLANK('Entladung des Speichers'!A389),"",'Entladung des Speichers'!C389)</f>
        <v/>
      </c>
      <c r="N389" s="168" t="str">
        <f>IF(ISBLANK('Beladung des Speichers'!A389),"",SUMIFS('Entladung des Speichers'!$E$17:$E$1001,'Entladung des Speichers'!$A$17:$A$1001,'Ergebnis (detailliert)'!$A$17:$A$300))</f>
        <v/>
      </c>
      <c r="O389" s="125" t="str">
        <f t="shared" si="23"/>
        <v/>
      </c>
      <c r="P389" s="20" t="str">
        <f>IFERROR(IF(A389="","",N389*'Ergebnis (detailliert)'!J389/'Ergebnis (detailliert)'!I389),0)</f>
        <v/>
      </c>
      <c r="Q389" s="106" t="str">
        <f t="shared" si="24"/>
        <v/>
      </c>
      <c r="R389" s="107" t="str">
        <f t="shared" si="25"/>
        <v/>
      </c>
      <c r="S389" s="108" t="str">
        <f>IF(A389="","",IF(LOOKUP(A389,Stammdaten!$A$17:$A$1001,Stammdaten!$G$17:$G$1001)="Nein",0,IF(ISBLANK('Beladung des Speichers'!A389),"",ROUND(MIN(J389,Q389)*-1,2))))</f>
        <v/>
      </c>
    </row>
    <row r="390" spans="1:19" x14ac:dyDescent="0.2">
      <c r="A390" s="109" t="str">
        <f>IF('Beladung des Speichers'!A390="","",'Beladung des Speichers'!A390)</f>
        <v/>
      </c>
      <c r="B390" s="109" t="str">
        <f>IF('Beladung des Speichers'!B390="","",'Beladung des Speichers'!B390)</f>
        <v/>
      </c>
      <c r="C390" s="163" t="str">
        <f>IF(ISBLANK('Beladung des Speichers'!A390),"",SUMIFS('Beladung des Speichers'!$C$17:$C$300,'Beladung des Speichers'!$A$17:$A$300,A390)-SUMIFS('Entladung des Speichers'!$C$17:$C$300,'Entladung des Speichers'!$A$17:$A$300,A390)+SUMIFS(Füllstände!$B$17:$B$299,Füllstände!$A$17:$A$299,A390)-SUMIFS(Füllstände!$C$17:$C$299,Füllstände!$A$17:$A$299,A390))</f>
        <v/>
      </c>
      <c r="D390" s="164" t="str">
        <f>IF(ISBLANK('Beladung des Speichers'!A390),"",C390*'Beladung des Speichers'!C390/SUMIFS('Beladung des Speichers'!$C$17:$C$300,'Beladung des Speichers'!$A$17:$A$300,A390))</f>
        <v/>
      </c>
      <c r="E390" s="165" t="str">
        <f>IF(ISBLANK('Beladung des Speichers'!A390),"",1/SUMIFS('Beladung des Speichers'!$C$17:$C$300,'Beladung des Speichers'!$A$17:$A$300,A390)*C390*SUMIF($A$17:$A$300,A390,'Beladung des Speichers'!$E$17:$E$300))</f>
        <v/>
      </c>
      <c r="F390" s="166" t="str">
        <f>IF(ISBLANK('Beladung des Speichers'!A390),"",IF(C390=0,"0,00",D390/C390*E390))</f>
        <v/>
      </c>
      <c r="G390" s="167" t="str">
        <f>IF(ISBLANK('Beladung des Speichers'!A390),"",SUMIFS('Beladung des Speichers'!$C$17:$C$300,'Beladung des Speichers'!$A$17:$A$300,A390))</f>
        <v/>
      </c>
      <c r="H390" s="124" t="str">
        <f>IF(ISBLANK('Beladung des Speichers'!A390),"",'Beladung des Speichers'!C390)</f>
        <v/>
      </c>
      <c r="I390" s="168" t="str">
        <f>IF(ISBLANK('Beladung des Speichers'!A390),"",SUMIFS('Beladung des Speichers'!$E$17:$E$1001,'Beladung des Speichers'!$A$17:$A$1001,'Ergebnis (detailliert)'!A390))</f>
        <v/>
      </c>
      <c r="J390" s="125" t="str">
        <f>IF(ISBLANK('Beladung des Speichers'!A390),"",'Beladung des Speichers'!E390)</f>
        <v/>
      </c>
      <c r="K390" s="168" t="str">
        <f>IF(ISBLANK('Beladung des Speichers'!A390),"",SUMIFS('Entladung des Speichers'!$C$17:$C$1001,'Entladung des Speichers'!$A$17:$A$1001,'Ergebnis (detailliert)'!A390))</f>
        <v/>
      </c>
      <c r="L390" s="169" t="str">
        <f t="shared" si="22"/>
        <v/>
      </c>
      <c r="M390" s="169" t="str">
        <f>IF(ISBLANK('Entladung des Speichers'!A390),"",'Entladung des Speichers'!C390)</f>
        <v/>
      </c>
      <c r="N390" s="168" t="str">
        <f>IF(ISBLANK('Beladung des Speichers'!A390),"",SUMIFS('Entladung des Speichers'!$E$17:$E$1001,'Entladung des Speichers'!$A$17:$A$1001,'Ergebnis (detailliert)'!$A$17:$A$300))</f>
        <v/>
      </c>
      <c r="O390" s="125" t="str">
        <f t="shared" si="23"/>
        <v/>
      </c>
      <c r="P390" s="20" t="str">
        <f>IFERROR(IF(A390="","",N390*'Ergebnis (detailliert)'!J390/'Ergebnis (detailliert)'!I390),0)</f>
        <v/>
      </c>
      <c r="Q390" s="106" t="str">
        <f t="shared" si="24"/>
        <v/>
      </c>
      <c r="R390" s="107" t="str">
        <f t="shared" si="25"/>
        <v/>
      </c>
      <c r="S390" s="108" t="str">
        <f>IF(A390="","",IF(LOOKUP(A390,Stammdaten!$A$17:$A$1001,Stammdaten!$G$17:$G$1001)="Nein",0,IF(ISBLANK('Beladung des Speichers'!A390),"",ROUND(MIN(J390,Q390)*-1,2))))</f>
        <v/>
      </c>
    </row>
    <row r="391" spans="1:19" x14ac:dyDescent="0.2">
      <c r="A391" s="109" t="str">
        <f>IF('Beladung des Speichers'!A391="","",'Beladung des Speichers'!A391)</f>
        <v/>
      </c>
      <c r="B391" s="109" t="str">
        <f>IF('Beladung des Speichers'!B391="","",'Beladung des Speichers'!B391)</f>
        <v/>
      </c>
      <c r="C391" s="163" t="str">
        <f>IF(ISBLANK('Beladung des Speichers'!A391),"",SUMIFS('Beladung des Speichers'!$C$17:$C$300,'Beladung des Speichers'!$A$17:$A$300,A391)-SUMIFS('Entladung des Speichers'!$C$17:$C$300,'Entladung des Speichers'!$A$17:$A$300,A391)+SUMIFS(Füllstände!$B$17:$B$299,Füllstände!$A$17:$A$299,A391)-SUMIFS(Füllstände!$C$17:$C$299,Füllstände!$A$17:$A$299,A391))</f>
        <v/>
      </c>
      <c r="D391" s="164" t="str">
        <f>IF(ISBLANK('Beladung des Speichers'!A391),"",C391*'Beladung des Speichers'!C391/SUMIFS('Beladung des Speichers'!$C$17:$C$300,'Beladung des Speichers'!$A$17:$A$300,A391))</f>
        <v/>
      </c>
      <c r="E391" s="165" t="str">
        <f>IF(ISBLANK('Beladung des Speichers'!A391),"",1/SUMIFS('Beladung des Speichers'!$C$17:$C$300,'Beladung des Speichers'!$A$17:$A$300,A391)*C391*SUMIF($A$17:$A$300,A391,'Beladung des Speichers'!$E$17:$E$300))</f>
        <v/>
      </c>
      <c r="F391" s="166" t="str">
        <f>IF(ISBLANK('Beladung des Speichers'!A391),"",IF(C391=0,"0,00",D391/C391*E391))</f>
        <v/>
      </c>
      <c r="G391" s="167" t="str">
        <f>IF(ISBLANK('Beladung des Speichers'!A391),"",SUMIFS('Beladung des Speichers'!$C$17:$C$300,'Beladung des Speichers'!$A$17:$A$300,A391))</f>
        <v/>
      </c>
      <c r="H391" s="124" t="str">
        <f>IF(ISBLANK('Beladung des Speichers'!A391),"",'Beladung des Speichers'!C391)</f>
        <v/>
      </c>
      <c r="I391" s="168" t="str">
        <f>IF(ISBLANK('Beladung des Speichers'!A391),"",SUMIFS('Beladung des Speichers'!$E$17:$E$1001,'Beladung des Speichers'!$A$17:$A$1001,'Ergebnis (detailliert)'!A391))</f>
        <v/>
      </c>
      <c r="J391" s="125" t="str">
        <f>IF(ISBLANK('Beladung des Speichers'!A391),"",'Beladung des Speichers'!E391)</f>
        <v/>
      </c>
      <c r="K391" s="168" t="str">
        <f>IF(ISBLANK('Beladung des Speichers'!A391),"",SUMIFS('Entladung des Speichers'!$C$17:$C$1001,'Entladung des Speichers'!$A$17:$A$1001,'Ergebnis (detailliert)'!A391))</f>
        <v/>
      </c>
      <c r="L391" s="169" t="str">
        <f t="shared" si="22"/>
        <v/>
      </c>
      <c r="M391" s="169" t="str">
        <f>IF(ISBLANK('Entladung des Speichers'!A391),"",'Entladung des Speichers'!C391)</f>
        <v/>
      </c>
      <c r="N391" s="168" t="str">
        <f>IF(ISBLANK('Beladung des Speichers'!A391),"",SUMIFS('Entladung des Speichers'!$E$17:$E$1001,'Entladung des Speichers'!$A$17:$A$1001,'Ergebnis (detailliert)'!$A$17:$A$300))</f>
        <v/>
      </c>
      <c r="O391" s="125" t="str">
        <f t="shared" si="23"/>
        <v/>
      </c>
      <c r="P391" s="20" t="str">
        <f>IFERROR(IF(A391="","",N391*'Ergebnis (detailliert)'!J391/'Ergebnis (detailliert)'!I391),0)</f>
        <v/>
      </c>
      <c r="Q391" s="106" t="str">
        <f t="shared" si="24"/>
        <v/>
      </c>
      <c r="R391" s="107" t="str">
        <f t="shared" si="25"/>
        <v/>
      </c>
      <c r="S391" s="108" t="str">
        <f>IF(A391="","",IF(LOOKUP(A391,Stammdaten!$A$17:$A$1001,Stammdaten!$G$17:$G$1001)="Nein",0,IF(ISBLANK('Beladung des Speichers'!A391),"",ROUND(MIN(J391,Q391)*-1,2))))</f>
        <v/>
      </c>
    </row>
    <row r="392" spans="1:19" x14ac:dyDescent="0.2">
      <c r="A392" s="109" t="str">
        <f>IF('Beladung des Speichers'!A392="","",'Beladung des Speichers'!A392)</f>
        <v/>
      </c>
      <c r="B392" s="109" t="str">
        <f>IF('Beladung des Speichers'!B392="","",'Beladung des Speichers'!B392)</f>
        <v/>
      </c>
      <c r="C392" s="163" t="str">
        <f>IF(ISBLANK('Beladung des Speichers'!A392),"",SUMIFS('Beladung des Speichers'!$C$17:$C$300,'Beladung des Speichers'!$A$17:$A$300,A392)-SUMIFS('Entladung des Speichers'!$C$17:$C$300,'Entladung des Speichers'!$A$17:$A$300,A392)+SUMIFS(Füllstände!$B$17:$B$299,Füllstände!$A$17:$A$299,A392)-SUMIFS(Füllstände!$C$17:$C$299,Füllstände!$A$17:$A$299,A392))</f>
        <v/>
      </c>
      <c r="D392" s="164" t="str">
        <f>IF(ISBLANK('Beladung des Speichers'!A392),"",C392*'Beladung des Speichers'!C392/SUMIFS('Beladung des Speichers'!$C$17:$C$300,'Beladung des Speichers'!$A$17:$A$300,A392))</f>
        <v/>
      </c>
      <c r="E392" s="165" t="str">
        <f>IF(ISBLANK('Beladung des Speichers'!A392),"",1/SUMIFS('Beladung des Speichers'!$C$17:$C$300,'Beladung des Speichers'!$A$17:$A$300,A392)*C392*SUMIF($A$17:$A$300,A392,'Beladung des Speichers'!$E$17:$E$300))</f>
        <v/>
      </c>
      <c r="F392" s="166" t="str">
        <f>IF(ISBLANK('Beladung des Speichers'!A392),"",IF(C392=0,"0,00",D392/C392*E392))</f>
        <v/>
      </c>
      <c r="G392" s="167" t="str">
        <f>IF(ISBLANK('Beladung des Speichers'!A392),"",SUMIFS('Beladung des Speichers'!$C$17:$C$300,'Beladung des Speichers'!$A$17:$A$300,A392))</f>
        <v/>
      </c>
      <c r="H392" s="124" t="str">
        <f>IF(ISBLANK('Beladung des Speichers'!A392),"",'Beladung des Speichers'!C392)</f>
        <v/>
      </c>
      <c r="I392" s="168" t="str">
        <f>IF(ISBLANK('Beladung des Speichers'!A392),"",SUMIFS('Beladung des Speichers'!$E$17:$E$1001,'Beladung des Speichers'!$A$17:$A$1001,'Ergebnis (detailliert)'!A392))</f>
        <v/>
      </c>
      <c r="J392" s="125" t="str">
        <f>IF(ISBLANK('Beladung des Speichers'!A392),"",'Beladung des Speichers'!E392)</f>
        <v/>
      </c>
      <c r="K392" s="168" t="str">
        <f>IF(ISBLANK('Beladung des Speichers'!A392),"",SUMIFS('Entladung des Speichers'!$C$17:$C$1001,'Entladung des Speichers'!$A$17:$A$1001,'Ergebnis (detailliert)'!A392))</f>
        <v/>
      </c>
      <c r="L392" s="169" t="str">
        <f t="shared" si="22"/>
        <v/>
      </c>
      <c r="M392" s="169" t="str">
        <f>IF(ISBLANK('Entladung des Speichers'!A392),"",'Entladung des Speichers'!C392)</f>
        <v/>
      </c>
      <c r="N392" s="168" t="str">
        <f>IF(ISBLANK('Beladung des Speichers'!A392),"",SUMIFS('Entladung des Speichers'!$E$17:$E$1001,'Entladung des Speichers'!$A$17:$A$1001,'Ergebnis (detailliert)'!$A$17:$A$300))</f>
        <v/>
      </c>
      <c r="O392" s="125" t="str">
        <f t="shared" si="23"/>
        <v/>
      </c>
      <c r="P392" s="20" t="str">
        <f>IFERROR(IF(A392="","",N392*'Ergebnis (detailliert)'!J392/'Ergebnis (detailliert)'!I392),0)</f>
        <v/>
      </c>
      <c r="Q392" s="106" t="str">
        <f t="shared" si="24"/>
        <v/>
      </c>
      <c r="R392" s="107" t="str">
        <f t="shared" si="25"/>
        <v/>
      </c>
      <c r="S392" s="108" t="str">
        <f>IF(A392="","",IF(LOOKUP(A392,Stammdaten!$A$17:$A$1001,Stammdaten!$G$17:$G$1001)="Nein",0,IF(ISBLANK('Beladung des Speichers'!A392),"",ROUND(MIN(J392,Q392)*-1,2))))</f>
        <v/>
      </c>
    </row>
    <row r="393" spans="1:19" x14ac:dyDescent="0.2">
      <c r="A393" s="109" t="str">
        <f>IF('Beladung des Speichers'!A393="","",'Beladung des Speichers'!A393)</f>
        <v/>
      </c>
      <c r="B393" s="109" t="str">
        <f>IF('Beladung des Speichers'!B393="","",'Beladung des Speichers'!B393)</f>
        <v/>
      </c>
      <c r="C393" s="163" t="str">
        <f>IF(ISBLANK('Beladung des Speichers'!A393),"",SUMIFS('Beladung des Speichers'!$C$17:$C$300,'Beladung des Speichers'!$A$17:$A$300,A393)-SUMIFS('Entladung des Speichers'!$C$17:$C$300,'Entladung des Speichers'!$A$17:$A$300,A393)+SUMIFS(Füllstände!$B$17:$B$299,Füllstände!$A$17:$A$299,A393)-SUMIFS(Füllstände!$C$17:$C$299,Füllstände!$A$17:$A$299,A393))</f>
        <v/>
      </c>
      <c r="D393" s="164" t="str">
        <f>IF(ISBLANK('Beladung des Speichers'!A393),"",C393*'Beladung des Speichers'!C393/SUMIFS('Beladung des Speichers'!$C$17:$C$300,'Beladung des Speichers'!$A$17:$A$300,A393))</f>
        <v/>
      </c>
      <c r="E393" s="165" t="str">
        <f>IF(ISBLANK('Beladung des Speichers'!A393),"",1/SUMIFS('Beladung des Speichers'!$C$17:$C$300,'Beladung des Speichers'!$A$17:$A$300,A393)*C393*SUMIF($A$17:$A$300,A393,'Beladung des Speichers'!$E$17:$E$300))</f>
        <v/>
      </c>
      <c r="F393" s="166" t="str">
        <f>IF(ISBLANK('Beladung des Speichers'!A393),"",IF(C393=0,"0,00",D393/C393*E393))</f>
        <v/>
      </c>
      <c r="G393" s="167" t="str">
        <f>IF(ISBLANK('Beladung des Speichers'!A393),"",SUMIFS('Beladung des Speichers'!$C$17:$C$300,'Beladung des Speichers'!$A$17:$A$300,A393))</f>
        <v/>
      </c>
      <c r="H393" s="124" t="str">
        <f>IF(ISBLANK('Beladung des Speichers'!A393),"",'Beladung des Speichers'!C393)</f>
        <v/>
      </c>
      <c r="I393" s="168" t="str">
        <f>IF(ISBLANK('Beladung des Speichers'!A393),"",SUMIFS('Beladung des Speichers'!$E$17:$E$1001,'Beladung des Speichers'!$A$17:$A$1001,'Ergebnis (detailliert)'!A393))</f>
        <v/>
      </c>
      <c r="J393" s="125" t="str">
        <f>IF(ISBLANK('Beladung des Speichers'!A393),"",'Beladung des Speichers'!E393)</f>
        <v/>
      </c>
      <c r="K393" s="168" t="str">
        <f>IF(ISBLANK('Beladung des Speichers'!A393),"",SUMIFS('Entladung des Speichers'!$C$17:$C$1001,'Entladung des Speichers'!$A$17:$A$1001,'Ergebnis (detailliert)'!A393))</f>
        <v/>
      </c>
      <c r="L393" s="169" t="str">
        <f t="shared" si="22"/>
        <v/>
      </c>
      <c r="M393" s="169" t="str">
        <f>IF(ISBLANK('Entladung des Speichers'!A393),"",'Entladung des Speichers'!C393)</f>
        <v/>
      </c>
      <c r="N393" s="168" t="str">
        <f>IF(ISBLANK('Beladung des Speichers'!A393),"",SUMIFS('Entladung des Speichers'!$E$17:$E$1001,'Entladung des Speichers'!$A$17:$A$1001,'Ergebnis (detailliert)'!$A$17:$A$300))</f>
        <v/>
      </c>
      <c r="O393" s="125" t="str">
        <f t="shared" si="23"/>
        <v/>
      </c>
      <c r="P393" s="20" t="str">
        <f>IFERROR(IF(A393="","",N393*'Ergebnis (detailliert)'!J393/'Ergebnis (detailliert)'!I393),0)</f>
        <v/>
      </c>
      <c r="Q393" s="106" t="str">
        <f t="shared" si="24"/>
        <v/>
      </c>
      <c r="R393" s="107" t="str">
        <f t="shared" si="25"/>
        <v/>
      </c>
      <c r="S393" s="108" t="str">
        <f>IF(A393="","",IF(LOOKUP(A393,Stammdaten!$A$17:$A$1001,Stammdaten!$G$17:$G$1001)="Nein",0,IF(ISBLANK('Beladung des Speichers'!A393),"",ROUND(MIN(J393,Q393)*-1,2))))</f>
        <v/>
      </c>
    </row>
    <row r="394" spans="1:19" x14ac:dyDescent="0.2">
      <c r="A394" s="109" t="str">
        <f>IF('Beladung des Speichers'!A394="","",'Beladung des Speichers'!A394)</f>
        <v/>
      </c>
      <c r="B394" s="109" t="str">
        <f>IF('Beladung des Speichers'!B394="","",'Beladung des Speichers'!B394)</f>
        <v/>
      </c>
      <c r="C394" s="163" t="str">
        <f>IF(ISBLANK('Beladung des Speichers'!A394),"",SUMIFS('Beladung des Speichers'!$C$17:$C$300,'Beladung des Speichers'!$A$17:$A$300,A394)-SUMIFS('Entladung des Speichers'!$C$17:$C$300,'Entladung des Speichers'!$A$17:$A$300,A394)+SUMIFS(Füllstände!$B$17:$B$299,Füllstände!$A$17:$A$299,A394)-SUMIFS(Füllstände!$C$17:$C$299,Füllstände!$A$17:$A$299,A394))</f>
        <v/>
      </c>
      <c r="D394" s="164" t="str">
        <f>IF(ISBLANK('Beladung des Speichers'!A394),"",C394*'Beladung des Speichers'!C394/SUMIFS('Beladung des Speichers'!$C$17:$C$300,'Beladung des Speichers'!$A$17:$A$300,A394))</f>
        <v/>
      </c>
      <c r="E394" s="165" t="str">
        <f>IF(ISBLANK('Beladung des Speichers'!A394),"",1/SUMIFS('Beladung des Speichers'!$C$17:$C$300,'Beladung des Speichers'!$A$17:$A$300,A394)*C394*SUMIF($A$17:$A$300,A394,'Beladung des Speichers'!$E$17:$E$300))</f>
        <v/>
      </c>
      <c r="F394" s="166" t="str">
        <f>IF(ISBLANK('Beladung des Speichers'!A394),"",IF(C394=0,"0,00",D394/C394*E394))</f>
        <v/>
      </c>
      <c r="G394" s="167" t="str">
        <f>IF(ISBLANK('Beladung des Speichers'!A394),"",SUMIFS('Beladung des Speichers'!$C$17:$C$300,'Beladung des Speichers'!$A$17:$A$300,A394))</f>
        <v/>
      </c>
      <c r="H394" s="124" t="str">
        <f>IF(ISBLANK('Beladung des Speichers'!A394),"",'Beladung des Speichers'!C394)</f>
        <v/>
      </c>
      <c r="I394" s="168" t="str">
        <f>IF(ISBLANK('Beladung des Speichers'!A394),"",SUMIFS('Beladung des Speichers'!$E$17:$E$1001,'Beladung des Speichers'!$A$17:$A$1001,'Ergebnis (detailliert)'!A394))</f>
        <v/>
      </c>
      <c r="J394" s="125" t="str">
        <f>IF(ISBLANK('Beladung des Speichers'!A394),"",'Beladung des Speichers'!E394)</f>
        <v/>
      </c>
      <c r="K394" s="168" t="str">
        <f>IF(ISBLANK('Beladung des Speichers'!A394),"",SUMIFS('Entladung des Speichers'!$C$17:$C$1001,'Entladung des Speichers'!$A$17:$A$1001,'Ergebnis (detailliert)'!A394))</f>
        <v/>
      </c>
      <c r="L394" s="169" t="str">
        <f t="shared" si="22"/>
        <v/>
      </c>
      <c r="M394" s="169" t="str">
        <f>IF(ISBLANK('Entladung des Speichers'!A394),"",'Entladung des Speichers'!C394)</f>
        <v/>
      </c>
      <c r="N394" s="168" t="str">
        <f>IF(ISBLANK('Beladung des Speichers'!A394),"",SUMIFS('Entladung des Speichers'!$E$17:$E$1001,'Entladung des Speichers'!$A$17:$A$1001,'Ergebnis (detailliert)'!$A$17:$A$300))</f>
        <v/>
      </c>
      <c r="O394" s="125" t="str">
        <f t="shared" si="23"/>
        <v/>
      </c>
      <c r="P394" s="20" t="str">
        <f>IFERROR(IF(A394="","",N394*'Ergebnis (detailliert)'!J394/'Ergebnis (detailliert)'!I394),0)</f>
        <v/>
      </c>
      <c r="Q394" s="106" t="str">
        <f t="shared" si="24"/>
        <v/>
      </c>
      <c r="R394" s="107" t="str">
        <f t="shared" si="25"/>
        <v/>
      </c>
      <c r="S394" s="108" t="str">
        <f>IF(A394="","",IF(LOOKUP(A394,Stammdaten!$A$17:$A$1001,Stammdaten!$G$17:$G$1001)="Nein",0,IF(ISBLANK('Beladung des Speichers'!A394),"",ROUND(MIN(J394,Q394)*-1,2))))</f>
        <v/>
      </c>
    </row>
    <row r="395" spans="1:19" x14ac:dyDescent="0.2">
      <c r="A395" s="109" t="str">
        <f>IF('Beladung des Speichers'!A395="","",'Beladung des Speichers'!A395)</f>
        <v/>
      </c>
      <c r="B395" s="109" t="str">
        <f>IF('Beladung des Speichers'!B395="","",'Beladung des Speichers'!B395)</f>
        <v/>
      </c>
      <c r="C395" s="163" t="str">
        <f>IF(ISBLANK('Beladung des Speichers'!A395),"",SUMIFS('Beladung des Speichers'!$C$17:$C$300,'Beladung des Speichers'!$A$17:$A$300,A395)-SUMIFS('Entladung des Speichers'!$C$17:$C$300,'Entladung des Speichers'!$A$17:$A$300,A395)+SUMIFS(Füllstände!$B$17:$B$299,Füllstände!$A$17:$A$299,A395)-SUMIFS(Füllstände!$C$17:$C$299,Füllstände!$A$17:$A$299,A395))</f>
        <v/>
      </c>
      <c r="D395" s="164" t="str">
        <f>IF(ISBLANK('Beladung des Speichers'!A395),"",C395*'Beladung des Speichers'!C395/SUMIFS('Beladung des Speichers'!$C$17:$C$300,'Beladung des Speichers'!$A$17:$A$300,A395))</f>
        <v/>
      </c>
      <c r="E395" s="165" t="str">
        <f>IF(ISBLANK('Beladung des Speichers'!A395),"",1/SUMIFS('Beladung des Speichers'!$C$17:$C$300,'Beladung des Speichers'!$A$17:$A$300,A395)*C395*SUMIF($A$17:$A$300,A395,'Beladung des Speichers'!$E$17:$E$300))</f>
        <v/>
      </c>
      <c r="F395" s="166" t="str">
        <f>IF(ISBLANK('Beladung des Speichers'!A395),"",IF(C395=0,"0,00",D395/C395*E395))</f>
        <v/>
      </c>
      <c r="G395" s="167" t="str">
        <f>IF(ISBLANK('Beladung des Speichers'!A395),"",SUMIFS('Beladung des Speichers'!$C$17:$C$300,'Beladung des Speichers'!$A$17:$A$300,A395))</f>
        <v/>
      </c>
      <c r="H395" s="124" t="str">
        <f>IF(ISBLANK('Beladung des Speichers'!A395),"",'Beladung des Speichers'!C395)</f>
        <v/>
      </c>
      <c r="I395" s="168" t="str">
        <f>IF(ISBLANK('Beladung des Speichers'!A395),"",SUMIFS('Beladung des Speichers'!$E$17:$E$1001,'Beladung des Speichers'!$A$17:$A$1001,'Ergebnis (detailliert)'!A395))</f>
        <v/>
      </c>
      <c r="J395" s="125" t="str">
        <f>IF(ISBLANK('Beladung des Speichers'!A395),"",'Beladung des Speichers'!E395)</f>
        <v/>
      </c>
      <c r="K395" s="168" t="str">
        <f>IF(ISBLANK('Beladung des Speichers'!A395),"",SUMIFS('Entladung des Speichers'!$C$17:$C$1001,'Entladung des Speichers'!$A$17:$A$1001,'Ergebnis (detailliert)'!A395))</f>
        <v/>
      </c>
      <c r="L395" s="169" t="str">
        <f t="shared" si="22"/>
        <v/>
      </c>
      <c r="M395" s="169" t="str">
        <f>IF(ISBLANK('Entladung des Speichers'!A395),"",'Entladung des Speichers'!C395)</f>
        <v/>
      </c>
      <c r="N395" s="168" t="str">
        <f>IF(ISBLANK('Beladung des Speichers'!A395),"",SUMIFS('Entladung des Speichers'!$E$17:$E$1001,'Entladung des Speichers'!$A$17:$A$1001,'Ergebnis (detailliert)'!$A$17:$A$300))</f>
        <v/>
      </c>
      <c r="O395" s="125" t="str">
        <f t="shared" si="23"/>
        <v/>
      </c>
      <c r="P395" s="20" t="str">
        <f>IFERROR(IF(A395="","",N395*'Ergebnis (detailliert)'!J395/'Ergebnis (detailliert)'!I395),0)</f>
        <v/>
      </c>
      <c r="Q395" s="106" t="str">
        <f t="shared" si="24"/>
        <v/>
      </c>
      <c r="R395" s="107" t="str">
        <f t="shared" si="25"/>
        <v/>
      </c>
      <c r="S395" s="108" t="str">
        <f>IF(A395="","",IF(LOOKUP(A395,Stammdaten!$A$17:$A$1001,Stammdaten!$G$17:$G$1001)="Nein",0,IF(ISBLANK('Beladung des Speichers'!A395),"",ROUND(MIN(J395,Q395)*-1,2))))</f>
        <v/>
      </c>
    </row>
    <row r="396" spans="1:19" x14ac:dyDescent="0.2">
      <c r="A396" s="109" t="str">
        <f>IF('Beladung des Speichers'!A396="","",'Beladung des Speichers'!A396)</f>
        <v/>
      </c>
      <c r="B396" s="109" t="str">
        <f>IF('Beladung des Speichers'!B396="","",'Beladung des Speichers'!B396)</f>
        <v/>
      </c>
      <c r="C396" s="163" t="str">
        <f>IF(ISBLANK('Beladung des Speichers'!A396),"",SUMIFS('Beladung des Speichers'!$C$17:$C$300,'Beladung des Speichers'!$A$17:$A$300,A396)-SUMIFS('Entladung des Speichers'!$C$17:$C$300,'Entladung des Speichers'!$A$17:$A$300,A396)+SUMIFS(Füllstände!$B$17:$B$299,Füllstände!$A$17:$A$299,A396)-SUMIFS(Füllstände!$C$17:$C$299,Füllstände!$A$17:$A$299,A396))</f>
        <v/>
      </c>
      <c r="D396" s="164" t="str">
        <f>IF(ISBLANK('Beladung des Speichers'!A396),"",C396*'Beladung des Speichers'!C396/SUMIFS('Beladung des Speichers'!$C$17:$C$300,'Beladung des Speichers'!$A$17:$A$300,A396))</f>
        <v/>
      </c>
      <c r="E396" s="165" t="str">
        <f>IF(ISBLANK('Beladung des Speichers'!A396),"",1/SUMIFS('Beladung des Speichers'!$C$17:$C$300,'Beladung des Speichers'!$A$17:$A$300,A396)*C396*SUMIF($A$17:$A$300,A396,'Beladung des Speichers'!$E$17:$E$300))</f>
        <v/>
      </c>
      <c r="F396" s="166" t="str">
        <f>IF(ISBLANK('Beladung des Speichers'!A396),"",IF(C396=0,"0,00",D396/C396*E396))</f>
        <v/>
      </c>
      <c r="G396" s="167" t="str">
        <f>IF(ISBLANK('Beladung des Speichers'!A396),"",SUMIFS('Beladung des Speichers'!$C$17:$C$300,'Beladung des Speichers'!$A$17:$A$300,A396))</f>
        <v/>
      </c>
      <c r="H396" s="124" t="str">
        <f>IF(ISBLANK('Beladung des Speichers'!A396),"",'Beladung des Speichers'!C396)</f>
        <v/>
      </c>
      <c r="I396" s="168" t="str">
        <f>IF(ISBLANK('Beladung des Speichers'!A396),"",SUMIFS('Beladung des Speichers'!$E$17:$E$1001,'Beladung des Speichers'!$A$17:$A$1001,'Ergebnis (detailliert)'!A396))</f>
        <v/>
      </c>
      <c r="J396" s="125" t="str">
        <f>IF(ISBLANK('Beladung des Speichers'!A396),"",'Beladung des Speichers'!E396)</f>
        <v/>
      </c>
      <c r="K396" s="168" t="str">
        <f>IF(ISBLANK('Beladung des Speichers'!A396),"",SUMIFS('Entladung des Speichers'!$C$17:$C$1001,'Entladung des Speichers'!$A$17:$A$1001,'Ergebnis (detailliert)'!A396))</f>
        <v/>
      </c>
      <c r="L396" s="169" t="str">
        <f t="shared" si="22"/>
        <v/>
      </c>
      <c r="M396" s="169" t="str">
        <f>IF(ISBLANK('Entladung des Speichers'!A396),"",'Entladung des Speichers'!C396)</f>
        <v/>
      </c>
      <c r="N396" s="168" t="str">
        <f>IF(ISBLANK('Beladung des Speichers'!A396),"",SUMIFS('Entladung des Speichers'!$E$17:$E$1001,'Entladung des Speichers'!$A$17:$A$1001,'Ergebnis (detailliert)'!$A$17:$A$300))</f>
        <v/>
      </c>
      <c r="O396" s="125" t="str">
        <f t="shared" si="23"/>
        <v/>
      </c>
      <c r="P396" s="20" t="str">
        <f>IFERROR(IF(A396="","",N396*'Ergebnis (detailliert)'!J396/'Ergebnis (detailliert)'!I396),0)</f>
        <v/>
      </c>
      <c r="Q396" s="106" t="str">
        <f t="shared" si="24"/>
        <v/>
      </c>
      <c r="R396" s="107" t="str">
        <f t="shared" si="25"/>
        <v/>
      </c>
      <c r="S396" s="108" t="str">
        <f>IF(A396="","",IF(LOOKUP(A396,Stammdaten!$A$17:$A$1001,Stammdaten!$G$17:$G$1001)="Nein",0,IF(ISBLANK('Beladung des Speichers'!A396),"",ROUND(MIN(J396,Q396)*-1,2))))</f>
        <v/>
      </c>
    </row>
    <row r="397" spans="1:19" x14ac:dyDescent="0.2">
      <c r="A397" s="109" t="str">
        <f>IF('Beladung des Speichers'!A397="","",'Beladung des Speichers'!A397)</f>
        <v/>
      </c>
      <c r="B397" s="109" t="str">
        <f>IF('Beladung des Speichers'!B397="","",'Beladung des Speichers'!B397)</f>
        <v/>
      </c>
      <c r="C397" s="163" t="str">
        <f>IF(ISBLANK('Beladung des Speichers'!A397),"",SUMIFS('Beladung des Speichers'!$C$17:$C$300,'Beladung des Speichers'!$A$17:$A$300,A397)-SUMIFS('Entladung des Speichers'!$C$17:$C$300,'Entladung des Speichers'!$A$17:$A$300,A397)+SUMIFS(Füllstände!$B$17:$B$299,Füllstände!$A$17:$A$299,A397)-SUMIFS(Füllstände!$C$17:$C$299,Füllstände!$A$17:$A$299,A397))</f>
        <v/>
      </c>
      <c r="D397" s="164" t="str">
        <f>IF(ISBLANK('Beladung des Speichers'!A397),"",C397*'Beladung des Speichers'!C397/SUMIFS('Beladung des Speichers'!$C$17:$C$300,'Beladung des Speichers'!$A$17:$A$300,A397))</f>
        <v/>
      </c>
      <c r="E397" s="165" t="str">
        <f>IF(ISBLANK('Beladung des Speichers'!A397),"",1/SUMIFS('Beladung des Speichers'!$C$17:$C$300,'Beladung des Speichers'!$A$17:$A$300,A397)*C397*SUMIF($A$17:$A$300,A397,'Beladung des Speichers'!$E$17:$E$300))</f>
        <v/>
      </c>
      <c r="F397" s="166" t="str">
        <f>IF(ISBLANK('Beladung des Speichers'!A397),"",IF(C397=0,"0,00",D397/C397*E397))</f>
        <v/>
      </c>
      <c r="G397" s="167" t="str">
        <f>IF(ISBLANK('Beladung des Speichers'!A397),"",SUMIFS('Beladung des Speichers'!$C$17:$C$300,'Beladung des Speichers'!$A$17:$A$300,A397))</f>
        <v/>
      </c>
      <c r="H397" s="124" t="str">
        <f>IF(ISBLANK('Beladung des Speichers'!A397),"",'Beladung des Speichers'!C397)</f>
        <v/>
      </c>
      <c r="I397" s="168" t="str">
        <f>IF(ISBLANK('Beladung des Speichers'!A397),"",SUMIFS('Beladung des Speichers'!$E$17:$E$1001,'Beladung des Speichers'!$A$17:$A$1001,'Ergebnis (detailliert)'!A397))</f>
        <v/>
      </c>
      <c r="J397" s="125" t="str">
        <f>IF(ISBLANK('Beladung des Speichers'!A397),"",'Beladung des Speichers'!E397)</f>
        <v/>
      </c>
      <c r="K397" s="168" t="str">
        <f>IF(ISBLANK('Beladung des Speichers'!A397),"",SUMIFS('Entladung des Speichers'!$C$17:$C$1001,'Entladung des Speichers'!$A$17:$A$1001,'Ergebnis (detailliert)'!A397))</f>
        <v/>
      </c>
      <c r="L397" s="169" t="str">
        <f t="shared" si="22"/>
        <v/>
      </c>
      <c r="M397" s="169" t="str">
        <f>IF(ISBLANK('Entladung des Speichers'!A397),"",'Entladung des Speichers'!C397)</f>
        <v/>
      </c>
      <c r="N397" s="168" t="str">
        <f>IF(ISBLANK('Beladung des Speichers'!A397),"",SUMIFS('Entladung des Speichers'!$E$17:$E$1001,'Entladung des Speichers'!$A$17:$A$1001,'Ergebnis (detailliert)'!$A$17:$A$300))</f>
        <v/>
      </c>
      <c r="O397" s="125" t="str">
        <f t="shared" si="23"/>
        <v/>
      </c>
      <c r="P397" s="20" t="str">
        <f>IFERROR(IF(A397="","",N397*'Ergebnis (detailliert)'!J397/'Ergebnis (detailliert)'!I397),0)</f>
        <v/>
      </c>
      <c r="Q397" s="106" t="str">
        <f t="shared" si="24"/>
        <v/>
      </c>
      <c r="R397" s="107" t="str">
        <f t="shared" si="25"/>
        <v/>
      </c>
      <c r="S397" s="108" t="str">
        <f>IF(A397="","",IF(LOOKUP(A397,Stammdaten!$A$17:$A$1001,Stammdaten!$G$17:$G$1001)="Nein",0,IF(ISBLANK('Beladung des Speichers'!A397),"",ROUND(MIN(J397,Q397)*-1,2))))</f>
        <v/>
      </c>
    </row>
    <row r="398" spans="1:19" x14ac:dyDescent="0.2">
      <c r="A398" s="109" t="str">
        <f>IF('Beladung des Speichers'!A398="","",'Beladung des Speichers'!A398)</f>
        <v/>
      </c>
      <c r="B398" s="109" t="str">
        <f>IF('Beladung des Speichers'!B398="","",'Beladung des Speichers'!B398)</f>
        <v/>
      </c>
      <c r="C398" s="163" t="str">
        <f>IF(ISBLANK('Beladung des Speichers'!A398),"",SUMIFS('Beladung des Speichers'!$C$17:$C$300,'Beladung des Speichers'!$A$17:$A$300,A398)-SUMIFS('Entladung des Speichers'!$C$17:$C$300,'Entladung des Speichers'!$A$17:$A$300,A398)+SUMIFS(Füllstände!$B$17:$B$299,Füllstände!$A$17:$A$299,A398)-SUMIFS(Füllstände!$C$17:$C$299,Füllstände!$A$17:$A$299,A398))</f>
        <v/>
      </c>
      <c r="D398" s="164" t="str">
        <f>IF(ISBLANK('Beladung des Speichers'!A398),"",C398*'Beladung des Speichers'!C398/SUMIFS('Beladung des Speichers'!$C$17:$C$300,'Beladung des Speichers'!$A$17:$A$300,A398))</f>
        <v/>
      </c>
      <c r="E398" s="165" t="str">
        <f>IF(ISBLANK('Beladung des Speichers'!A398),"",1/SUMIFS('Beladung des Speichers'!$C$17:$C$300,'Beladung des Speichers'!$A$17:$A$300,A398)*C398*SUMIF($A$17:$A$300,A398,'Beladung des Speichers'!$E$17:$E$300))</f>
        <v/>
      </c>
      <c r="F398" s="166" t="str">
        <f>IF(ISBLANK('Beladung des Speichers'!A398),"",IF(C398=0,"0,00",D398/C398*E398))</f>
        <v/>
      </c>
      <c r="G398" s="167" t="str">
        <f>IF(ISBLANK('Beladung des Speichers'!A398),"",SUMIFS('Beladung des Speichers'!$C$17:$C$300,'Beladung des Speichers'!$A$17:$A$300,A398))</f>
        <v/>
      </c>
      <c r="H398" s="124" t="str">
        <f>IF(ISBLANK('Beladung des Speichers'!A398),"",'Beladung des Speichers'!C398)</f>
        <v/>
      </c>
      <c r="I398" s="168" t="str">
        <f>IF(ISBLANK('Beladung des Speichers'!A398),"",SUMIFS('Beladung des Speichers'!$E$17:$E$1001,'Beladung des Speichers'!$A$17:$A$1001,'Ergebnis (detailliert)'!A398))</f>
        <v/>
      </c>
      <c r="J398" s="125" t="str">
        <f>IF(ISBLANK('Beladung des Speichers'!A398),"",'Beladung des Speichers'!E398)</f>
        <v/>
      </c>
      <c r="K398" s="168" t="str">
        <f>IF(ISBLANK('Beladung des Speichers'!A398),"",SUMIFS('Entladung des Speichers'!$C$17:$C$1001,'Entladung des Speichers'!$A$17:$A$1001,'Ergebnis (detailliert)'!A398))</f>
        <v/>
      </c>
      <c r="L398" s="169" t="str">
        <f t="shared" si="22"/>
        <v/>
      </c>
      <c r="M398" s="169" t="str">
        <f>IF(ISBLANK('Entladung des Speichers'!A398),"",'Entladung des Speichers'!C398)</f>
        <v/>
      </c>
      <c r="N398" s="168" t="str">
        <f>IF(ISBLANK('Beladung des Speichers'!A398),"",SUMIFS('Entladung des Speichers'!$E$17:$E$1001,'Entladung des Speichers'!$A$17:$A$1001,'Ergebnis (detailliert)'!$A$17:$A$300))</f>
        <v/>
      </c>
      <c r="O398" s="125" t="str">
        <f t="shared" si="23"/>
        <v/>
      </c>
      <c r="P398" s="20" t="str">
        <f>IFERROR(IF(A398="","",N398*'Ergebnis (detailliert)'!J398/'Ergebnis (detailliert)'!I398),0)</f>
        <v/>
      </c>
      <c r="Q398" s="106" t="str">
        <f t="shared" si="24"/>
        <v/>
      </c>
      <c r="R398" s="107" t="str">
        <f t="shared" si="25"/>
        <v/>
      </c>
      <c r="S398" s="108" t="str">
        <f>IF(A398="","",IF(LOOKUP(A398,Stammdaten!$A$17:$A$1001,Stammdaten!$G$17:$G$1001)="Nein",0,IF(ISBLANK('Beladung des Speichers'!A398),"",ROUND(MIN(J398,Q398)*-1,2))))</f>
        <v/>
      </c>
    </row>
    <row r="399" spans="1:19" x14ac:dyDescent="0.2">
      <c r="A399" s="109" t="str">
        <f>IF('Beladung des Speichers'!A399="","",'Beladung des Speichers'!A399)</f>
        <v/>
      </c>
      <c r="B399" s="109" t="str">
        <f>IF('Beladung des Speichers'!B399="","",'Beladung des Speichers'!B399)</f>
        <v/>
      </c>
      <c r="C399" s="163" t="str">
        <f>IF(ISBLANK('Beladung des Speichers'!A399),"",SUMIFS('Beladung des Speichers'!$C$17:$C$300,'Beladung des Speichers'!$A$17:$A$300,A399)-SUMIFS('Entladung des Speichers'!$C$17:$C$300,'Entladung des Speichers'!$A$17:$A$300,A399)+SUMIFS(Füllstände!$B$17:$B$299,Füllstände!$A$17:$A$299,A399)-SUMIFS(Füllstände!$C$17:$C$299,Füllstände!$A$17:$A$299,A399))</f>
        <v/>
      </c>
      <c r="D399" s="164" t="str">
        <f>IF(ISBLANK('Beladung des Speichers'!A399),"",C399*'Beladung des Speichers'!C399/SUMIFS('Beladung des Speichers'!$C$17:$C$300,'Beladung des Speichers'!$A$17:$A$300,A399))</f>
        <v/>
      </c>
      <c r="E399" s="165" t="str">
        <f>IF(ISBLANK('Beladung des Speichers'!A399),"",1/SUMIFS('Beladung des Speichers'!$C$17:$C$300,'Beladung des Speichers'!$A$17:$A$300,A399)*C399*SUMIF($A$17:$A$300,A399,'Beladung des Speichers'!$E$17:$E$300))</f>
        <v/>
      </c>
      <c r="F399" s="166" t="str">
        <f>IF(ISBLANK('Beladung des Speichers'!A399),"",IF(C399=0,"0,00",D399/C399*E399))</f>
        <v/>
      </c>
      <c r="G399" s="167" t="str">
        <f>IF(ISBLANK('Beladung des Speichers'!A399),"",SUMIFS('Beladung des Speichers'!$C$17:$C$300,'Beladung des Speichers'!$A$17:$A$300,A399))</f>
        <v/>
      </c>
      <c r="H399" s="124" t="str">
        <f>IF(ISBLANK('Beladung des Speichers'!A399),"",'Beladung des Speichers'!C399)</f>
        <v/>
      </c>
      <c r="I399" s="168" t="str">
        <f>IF(ISBLANK('Beladung des Speichers'!A399),"",SUMIFS('Beladung des Speichers'!$E$17:$E$1001,'Beladung des Speichers'!$A$17:$A$1001,'Ergebnis (detailliert)'!A399))</f>
        <v/>
      </c>
      <c r="J399" s="125" t="str">
        <f>IF(ISBLANK('Beladung des Speichers'!A399),"",'Beladung des Speichers'!E399)</f>
        <v/>
      </c>
      <c r="K399" s="168" t="str">
        <f>IF(ISBLANK('Beladung des Speichers'!A399),"",SUMIFS('Entladung des Speichers'!$C$17:$C$1001,'Entladung des Speichers'!$A$17:$A$1001,'Ergebnis (detailliert)'!A399))</f>
        <v/>
      </c>
      <c r="L399" s="169" t="str">
        <f t="shared" si="22"/>
        <v/>
      </c>
      <c r="M399" s="169" t="str">
        <f>IF(ISBLANK('Entladung des Speichers'!A399),"",'Entladung des Speichers'!C399)</f>
        <v/>
      </c>
      <c r="N399" s="168" t="str">
        <f>IF(ISBLANK('Beladung des Speichers'!A399),"",SUMIFS('Entladung des Speichers'!$E$17:$E$1001,'Entladung des Speichers'!$A$17:$A$1001,'Ergebnis (detailliert)'!$A$17:$A$300))</f>
        <v/>
      </c>
      <c r="O399" s="125" t="str">
        <f t="shared" si="23"/>
        <v/>
      </c>
      <c r="P399" s="20" t="str">
        <f>IFERROR(IF(A399="","",N399*'Ergebnis (detailliert)'!J399/'Ergebnis (detailliert)'!I399),0)</f>
        <v/>
      </c>
      <c r="Q399" s="106" t="str">
        <f t="shared" si="24"/>
        <v/>
      </c>
      <c r="R399" s="107" t="str">
        <f t="shared" si="25"/>
        <v/>
      </c>
      <c r="S399" s="108" t="str">
        <f>IF(A399="","",IF(LOOKUP(A399,Stammdaten!$A$17:$A$1001,Stammdaten!$G$17:$G$1001)="Nein",0,IF(ISBLANK('Beladung des Speichers'!A399),"",ROUND(MIN(J399,Q399)*-1,2))))</f>
        <v/>
      </c>
    </row>
    <row r="400" spans="1:19" x14ac:dyDescent="0.2">
      <c r="A400" s="109" t="str">
        <f>IF('Beladung des Speichers'!A400="","",'Beladung des Speichers'!A400)</f>
        <v/>
      </c>
      <c r="B400" s="109" t="str">
        <f>IF('Beladung des Speichers'!B400="","",'Beladung des Speichers'!B400)</f>
        <v/>
      </c>
      <c r="C400" s="163" t="str">
        <f>IF(ISBLANK('Beladung des Speichers'!A400),"",SUMIFS('Beladung des Speichers'!$C$17:$C$300,'Beladung des Speichers'!$A$17:$A$300,A400)-SUMIFS('Entladung des Speichers'!$C$17:$C$300,'Entladung des Speichers'!$A$17:$A$300,A400)+SUMIFS(Füllstände!$B$17:$B$299,Füllstände!$A$17:$A$299,A400)-SUMIFS(Füllstände!$C$17:$C$299,Füllstände!$A$17:$A$299,A400))</f>
        <v/>
      </c>
      <c r="D400" s="164" t="str">
        <f>IF(ISBLANK('Beladung des Speichers'!A400),"",C400*'Beladung des Speichers'!C400/SUMIFS('Beladung des Speichers'!$C$17:$C$300,'Beladung des Speichers'!$A$17:$A$300,A400))</f>
        <v/>
      </c>
      <c r="E400" s="165" t="str">
        <f>IF(ISBLANK('Beladung des Speichers'!A400),"",1/SUMIFS('Beladung des Speichers'!$C$17:$C$300,'Beladung des Speichers'!$A$17:$A$300,A400)*C400*SUMIF($A$17:$A$300,A400,'Beladung des Speichers'!$E$17:$E$300))</f>
        <v/>
      </c>
      <c r="F400" s="166" t="str">
        <f>IF(ISBLANK('Beladung des Speichers'!A400),"",IF(C400=0,"0,00",D400/C400*E400))</f>
        <v/>
      </c>
      <c r="G400" s="167" t="str">
        <f>IF(ISBLANK('Beladung des Speichers'!A400),"",SUMIFS('Beladung des Speichers'!$C$17:$C$300,'Beladung des Speichers'!$A$17:$A$300,A400))</f>
        <v/>
      </c>
      <c r="H400" s="124" t="str">
        <f>IF(ISBLANK('Beladung des Speichers'!A400),"",'Beladung des Speichers'!C400)</f>
        <v/>
      </c>
      <c r="I400" s="168" t="str">
        <f>IF(ISBLANK('Beladung des Speichers'!A400),"",SUMIFS('Beladung des Speichers'!$E$17:$E$1001,'Beladung des Speichers'!$A$17:$A$1001,'Ergebnis (detailliert)'!A400))</f>
        <v/>
      </c>
      <c r="J400" s="125" t="str">
        <f>IF(ISBLANK('Beladung des Speichers'!A400),"",'Beladung des Speichers'!E400)</f>
        <v/>
      </c>
      <c r="K400" s="168" t="str">
        <f>IF(ISBLANK('Beladung des Speichers'!A400),"",SUMIFS('Entladung des Speichers'!$C$17:$C$1001,'Entladung des Speichers'!$A$17:$A$1001,'Ergebnis (detailliert)'!A400))</f>
        <v/>
      </c>
      <c r="L400" s="169" t="str">
        <f t="shared" si="22"/>
        <v/>
      </c>
      <c r="M400" s="169" t="str">
        <f>IF(ISBLANK('Entladung des Speichers'!A400),"",'Entladung des Speichers'!C400)</f>
        <v/>
      </c>
      <c r="N400" s="168" t="str">
        <f>IF(ISBLANK('Beladung des Speichers'!A400),"",SUMIFS('Entladung des Speichers'!$E$17:$E$1001,'Entladung des Speichers'!$A$17:$A$1001,'Ergebnis (detailliert)'!$A$17:$A$300))</f>
        <v/>
      </c>
      <c r="O400" s="125" t="str">
        <f t="shared" si="23"/>
        <v/>
      </c>
      <c r="P400" s="20" t="str">
        <f>IFERROR(IF(A400="","",N400*'Ergebnis (detailliert)'!J400/'Ergebnis (detailliert)'!I400),0)</f>
        <v/>
      </c>
      <c r="Q400" s="106" t="str">
        <f t="shared" si="24"/>
        <v/>
      </c>
      <c r="R400" s="107" t="str">
        <f t="shared" si="25"/>
        <v/>
      </c>
      <c r="S400" s="108" t="str">
        <f>IF(A400="","",IF(LOOKUP(A400,Stammdaten!$A$17:$A$1001,Stammdaten!$G$17:$G$1001)="Nein",0,IF(ISBLANK('Beladung des Speichers'!A400),"",ROUND(MIN(J400,Q400)*-1,2))))</f>
        <v/>
      </c>
    </row>
    <row r="401" spans="1:19" x14ac:dyDescent="0.2">
      <c r="A401" s="109" t="str">
        <f>IF('Beladung des Speichers'!A401="","",'Beladung des Speichers'!A401)</f>
        <v/>
      </c>
      <c r="B401" s="109" t="str">
        <f>IF('Beladung des Speichers'!B401="","",'Beladung des Speichers'!B401)</f>
        <v/>
      </c>
      <c r="C401" s="163" t="str">
        <f>IF(ISBLANK('Beladung des Speichers'!A401),"",SUMIFS('Beladung des Speichers'!$C$17:$C$300,'Beladung des Speichers'!$A$17:$A$300,A401)-SUMIFS('Entladung des Speichers'!$C$17:$C$300,'Entladung des Speichers'!$A$17:$A$300,A401)+SUMIFS(Füllstände!$B$17:$B$299,Füllstände!$A$17:$A$299,A401)-SUMIFS(Füllstände!$C$17:$C$299,Füllstände!$A$17:$A$299,A401))</f>
        <v/>
      </c>
      <c r="D401" s="164" t="str">
        <f>IF(ISBLANK('Beladung des Speichers'!A401),"",C401*'Beladung des Speichers'!C401/SUMIFS('Beladung des Speichers'!$C$17:$C$300,'Beladung des Speichers'!$A$17:$A$300,A401))</f>
        <v/>
      </c>
      <c r="E401" s="165" t="str">
        <f>IF(ISBLANK('Beladung des Speichers'!A401),"",1/SUMIFS('Beladung des Speichers'!$C$17:$C$300,'Beladung des Speichers'!$A$17:$A$300,A401)*C401*SUMIF($A$17:$A$300,A401,'Beladung des Speichers'!$E$17:$E$300))</f>
        <v/>
      </c>
      <c r="F401" s="166" t="str">
        <f>IF(ISBLANK('Beladung des Speichers'!A401),"",IF(C401=0,"0,00",D401/C401*E401))</f>
        <v/>
      </c>
      <c r="G401" s="167" t="str">
        <f>IF(ISBLANK('Beladung des Speichers'!A401),"",SUMIFS('Beladung des Speichers'!$C$17:$C$300,'Beladung des Speichers'!$A$17:$A$300,A401))</f>
        <v/>
      </c>
      <c r="H401" s="124" t="str">
        <f>IF(ISBLANK('Beladung des Speichers'!A401),"",'Beladung des Speichers'!C401)</f>
        <v/>
      </c>
      <c r="I401" s="168" t="str">
        <f>IF(ISBLANK('Beladung des Speichers'!A401),"",SUMIFS('Beladung des Speichers'!$E$17:$E$1001,'Beladung des Speichers'!$A$17:$A$1001,'Ergebnis (detailliert)'!A401))</f>
        <v/>
      </c>
      <c r="J401" s="125" t="str">
        <f>IF(ISBLANK('Beladung des Speichers'!A401),"",'Beladung des Speichers'!E401)</f>
        <v/>
      </c>
      <c r="K401" s="168" t="str">
        <f>IF(ISBLANK('Beladung des Speichers'!A401),"",SUMIFS('Entladung des Speichers'!$C$17:$C$1001,'Entladung des Speichers'!$A$17:$A$1001,'Ergebnis (detailliert)'!A401))</f>
        <v/>
      </c>
      <c r="L401" s="169" t="str">
        <f t="shared" si="22"/>
        <v/>
      </c>
      <c r="M401" s="169" t="str">
        <f>IF(ISBLANK('Entladung des Speichers'!A401),"",'Entladung des Speichers'!C401)</f>
        <v/>
      </c>
      <c r="N401" s="168" t="str">
        <f>IF(ISBLANK('Beladung des Speichers'!A401),"",SUMIFS('Entladung des Speichers'!$E$17:$E$1001,'Entladung des Speichers'!$A$17:$A$1001,'Ergebnis (detailliert)'!$A$17:$A$300))</f>
        <v/>
      </c>
      <c r="O401" s="125" t="str">
        <f t="shared" si="23"/>
        <v/>
      </c>
      <c r="P401" s="20" t="str">
        <f>IFERROR(IF(A401="","",N401*'Ergebnis (detailliert)'!J401/'Ergebnis (detailliert)'!I401),0)</f>
        <v/>
      </c>
      <c r="Q401" s="106" t="str">
        <f t="shared" si="24"/>
        <v/>
      </c>
      <c r="R401" s="107" t="str">
        <f t="shared" si="25"/>
        <v/>
      </c>
      <c r="S401" s="108" t="str">
        <f>IF(A401="","",IF(LOOKUP(A401,Stammdaten!$A$17:$A$1001,Stammdaten!$G$17:$G$1001)="Nein",0,IF(ISBLANK('Beladung des Speichers'!A401),"",ROUND(MIN(J401,Q401)*-1,2))))</f>
        <v/>
      </c>
    </row>
    <row r="402" spans="1:19" x14ac:dyDescent="0.2">
      <c r="A402" s="109" t="str">
        <f>IF('Beladung des Speichers'!A402="","",'Beladung des Speichers'!A402)</f>
        <v/>
      </c>
      <c r="B402" s="109" t="str">
        <f>IF('Beladung des Speichers'!B402="","",'Beladung des Speichers'!B402)</f>
        <v/>
      </c>
      <c r="C402" s="163" t="str">
        <f>IF(ISBLANK('Beladung des Speichers'!A402),"",SUMIFS('Beladung des Speichers'!$C$17:$C$300,'Beladung des Speichers'!$A$17:$A$300,A402)-SUMIFS('Entladung des Speichers'!$C$17:$C$300,'Entladung des Speichers'!$A$17:$A$300,A402)+SUMIFS(Füllstände!$B$17:$B$299,Füllstände!$A$17:$A$299,A402)-SUMIFS(Füllstände!$C$17:$C$299,Füllstände!$A$17:$A$299,A402))</f>
        <v/>
      </c>
      <c r="D402" s="164" t="str">
        <f>IF(ISBLANK('Beladung des Speichers'!A402),"",C402*'Beladung des Speichers'!C402/SUMIFS('Beladung des Speichers'!$C$17:$C$300,'Beladung des Speichers'!$A$17:$A$300,A402))</f>
        <v/>
      </c>
      <c r="E402" s="165" t="str">
        <f>IF(ISBLANK('Beladung des Speichers'!A402),"",1/SUMIFS('Beladung des Speichers'!$C$17:$C$300,'Beladung des Speichers'!$A$17:$A$300,A402)*C402*SUMIF($A$17:$A$300,A402,'Beladung des Speichers'!$E$17:$E$300))</f>
        <v/>
      </c>
      <c r="F402" s="166" t="str">
        <f>IF(ISBLANK('Beladung des Speichers'!A402),"",IF(C402=0,"0,00",D402/C402*E402))</f>
        <v/>
      </c>
      <c r="G402" s="167" t="str">
        <f>IF(ISBLANK('Beladung des Speichers'!A402),"",SUMIFS('Beladung des Speichers'!$C$17:$C$300,'Beladung des Speichers'!$A$17:$A$300,A402))</f>
        <v/>
      </c>
      <c r="H402" s="124" t="str">
        <f>IF(ISBLANK('Beladung des Speichers'!A402),"",'Beladung des Speichers'!C402)</f>
        <v/>
      </c>
      <c r="I402" s="168" t="str">
        <f>IF(ISBLANK('Beladung des Speichers'!A402),"",SUMIFS('Beladung des Speichers'!$E$17:$E$1001,'Beladung des Speichers'!$A$17:$A$1001,'Ergebnis (detailliert)'!A402))</f>
        <v/>
      </c>
      <c r="J402" s="125" t="str">
        <f>IF(ISBLANK('Beladung des Speichers'!A402),"",'Beladung des Speichers'!E402)</f>
        <v/>
      </c>
      <c r="K402" s="168" t="str">
        <f>IF(ISBLANK('Beladung des Speichers'!A402),"",SUMIFS('Entladung des Speichers'!$C$17:$C$1001,'Entladung des Speichers'!$A$17:$A$1001,'Ergebnis (detailliert)'!A402))</f>
        <v/>
      </c>
      <c r="L402" s="169" t="str">
        <f t="shared" ref="L402:L465" si="26">IF(A402="","",K402+C402)</f>
        <v/>
      </c>
      <c r="M402" s="169" t="str">
        <f>IF(ISBLANK('Entladung des Speichers'!A402),"",'Entladung des Speichers'!C402)</f>
        <v/>
      </c>
      <c r="N402" s="168" t="str">
        <f>IF(ISBLANK('Beladung des Speichers'!A402),"",SUMIFS('Entladung des Speichers'!$E$17:$E$1001,'Entladung des Speichers'!$A$17:$A$1001,'Ergebnis (detailliert)'!$A$17:$A$300))</f>
        <v/>
      </c>
      <c r="O402" s="125" t="str">
        <f t="shared" ref="O402:O465" si="27">IF(A402="","",N402+E402)</f>
        <v/>
      </c>
      <c r="P402" s="20" t="str">
        <f>IFERROR(IF(A402="","",N402*'Ergebnis (detailliert)'!J402/'Ergebnis (detailliert)'!I402),0)</f>
        <v/>
      </c>
      <c r="Q402" s="106" t="str">
        <f t="shared" ref="Q402:Q465" si="28">IFERROR(IF(A402="","",P402+E402*H402/G402),0)</f>
        <v/>
      </c>
      <c r="R402" s="107" t="str">
        <f t="shared" ref="R402:R465" si="29">H402</f>
        <v/>
      </c>
      <c r="S402" s="108" t="str">
        <f>IF(A402="","",IF(LOOKUP(A402,Stammdaten!$A$17:$A$1001,Stammdaten!$G$17:$G$1001)="Nein",0,IF(ISBLANK('Beladung des Speichers'!A402),"",ROUND(MIN(J402,Q402)*-1,2))))</f>
        <v/>
      </c>
    </row>
    <row r="403" spans="1:19" x14ac:dyDescent="0.2">
      <c r="A403" s="109" t="str">
        <f>IF('Beladung des Speichers'!A403="","",'Beladung des Speichers'!A403)</f>
        <v/>
      </c>
      <c r="B403" s="109" t="str">
        <f>IF('Beladung des Speichers'!B403="","",'Beladung des Speichers'!B403)</f>
        <v/>
      </c>
      <c r="C403" s="163" t="str">
        <f>IF(ISBLANK('Beladung des Speichers'!A403),"",SUMIFS('Beladung des Speichers'!$C$17:$C$300,'Beladung des Speichers'!$A$17:$A$300,A403)-SUMIFS('Entladung des Speichers'!$C$17:$C$300,'Entladung des Speichers'!$A$17:$A$300,A403)+SUMIFS(Füllstände!$B$17:$B$299,Füllstände!$A$17:$A$299,A403)-SUMIFS(Füllstände!$C$17:$C$299,Füllstände!$A$17:$A$299,A403))</f>
        <v/>
      </c>
      <c r="D403" s="164" t="str">
        <f>IF(ISBLANK('Beladung des Speichers'!A403),"",C403*'Beladung des Speichers'!C403/SUMIFS('Beladung des Speichers'!$C$17:$C$300,'Beladung des Speichers'!$A$17:$A$300,A403))</f>
        <v/>
      </c>
      <c r="E403" s="165" t="str">
        <f>IF(ISBLANK('Beladung des Speichers'!A403),"",1/SUMIFS('Beladung des Speichers'!$C$17:$C$300,'Beladung des Speichers'!$A$17:$A$300,A403)*C403*SUMIF($A$17:$A$300,A403,'Beladung des Speichers'!$E$17:$E$300))</f>
        <v/>
      </c>
      <c r="F403" s="166" t="str">
        <f>IF(ISBLANK('Beladung des Speichers'!A403),"",IF(C403=0,"0,00",D403/C403*E403))</f>
        <v/>
      </c>
      <c r="G403" s="167" t="str">
        <f>IF(ISBLANK('Beladung des Speichers'!A403),"",SUMIFS('Beladung des Speichers'!$C$17:$C$300,'Beladung des Speichers'!$A$17:$A$300,A403))</f>
        <v/>
      </c>
      <c r="H403" s="124" t="str">
        <f>IF(ISBLANK('Beladung des Speichers'!A403),"",'Beladung des Speichers'!C403)</f>
        <v/>
      </c>
      <c r="I403" s="168" t="str">
        <f>IF(ISBLANK('Beladung des Speichers'!A403),"",SUMIFS('Beladung des Speichers'!$E$17:$E$1001,'Beladung des Speichers'!$A$17:$A$1001,'Ergebnis (detailliert)'!A403))</f>
        <v/>
      </c>
      <c r="J403" s="125" t="str">
        <f>IF(ISBLANK('Beladung des Speichers'!A403),"",'Beladung des Speichers'!E403)</f>
        <v/>
      </c>
      <c r="K403" s="168" t="str">
        <f>IF(ISBLANK('Beladung des Speichers'!A403),"",SUMIFS('Entladung des Speichers'!$C$17:$C$1001,'Entladung des Speichers'!$A$17:$A$1001,'Ergebnis (detailliert)'!A403))</f>
        <v/>
      </c>
      <c r="L403" s="169" t="str">
        <f t="shared" si="26"/>
        <v/>
      </c>
      <c r="M403" s="169" t="str">
        <f>IF(ISBLANK('Entladung des Speichers'!A403),"",'Entladung des Speichers'!C403)</f>
        <v/>
      </c>
      <c r="N403" s="168" t="str">
        <f>IF(ISBLANK('Beladung des Speichers'!A403),"",SUMIFS('Entladung des Speichers'!$E$17:$E$1001,'Entladung des Speichers'!$A$17:$A$1001,'Ergebnis (detailliert)'!$A$17:$A$300))</f>
        <v/>
      </c>
      <c r="O403" s="125" t="str">
        <f t="shared" si="27"/>
        <v/>
      </c>
      <c r="P403" s="20" t="str">
        <f>IFERROR(IF(A403="","",N403*'Ergebnis (detailliert)'!J403/'Ergebnis (detailliert)'!I403),0)</f>
        <v/>
      </c>
      <c r="Q403" s="106" t="str">
        <f t="shared" si="28"/>
        <v/>
      </c>
      <c r="R403" s="107" t="str">
        <f t="shared" si="29"/>
        <v/>
      </c>
      <c r="S403" s="108" t="str">
        <f>IF(A403="","",IF(LOOKUP(A403,Stammdaten!$A$17:$A$1001,Stammdaten!$G$17:$G$1001)="Nein",0,IF(ISBLANK('Beladung des Speichers'!A403),"",ROUND(MIN(J403,Q403)*-1,2))))</f>
        <v/>
      </c>
    </row>
    <row r="404" spans="1:19" x14ac:dyDescent="0.2">
      <c r="A404" s="109" t="str">
        <f>IF('Beladung des Speichers'!A404="","",'Beladung des Speichers'!A404)</f>
        <v/>
      </c>
      <c r="B404" s="109" t="str">
        <f>IF('Beladung des Speichers'!B404="","",'Beladung des Speichers'!B404)</f>
        <v/>
      </c>
      <c r="C404" s="163" t="str">
        <f>IF(ISBLANK('Beladung des Speichers'!A404),"",SUMIFS('Beladung des Speichers'!$C$17:$C$300,'Beladung des Speichers'!$A$17:$A$300,A404)-SUMIFS('Entladung des Speichers'!$C$17:$C$300,'Entladung des Speichers'!$A$17:$A$300,A404)+SUMIFS(Füllstände!$B$17:$B$299,Füllstände!$A$17:$A$299,A404)-SUMIFS(Füllstände!$C$17:$C$299,Füllstände!$A$17:$A$299,A404))</f>
        <v/>
      </c>
      <c r="D404" s="164" t="str">
        <f>IF(ISBLANK('Beladung des Speichers'!A404),"",C404*'Beladung des Speichers'!C404/SUMIFS('Beladung des Speichers'!$C$17:$C$300,'Beladung des Speichers'!$A$17:$A$300,A404))</f>
        <v/>
      </c>
      <c r="E404" s="165" t="str">
        <f>IF(ISBLANK('Beladung des Speichers'!A404),"",1/SUMIFS('Beladung des Speichers'!$C$17:$C$300,'Beladung des Speichers'!$A$17:$A$300,A404)*C404*SUMIF($A$17:$A$300,A404,'Beladung des Speichers'!$E$17:$E$300))</f>
        <v/>
      </c>
      <c r="F404" s="166" t="str">
        <f>IF(ISBLANK('Beladung des Speichers'!A404),"",IF(C404=0,"0,00",D404/C404*E404))</f>
        <v/>
      </c>
      <c r="G404" s="167" t="str">
        <f>IF(ISBLANK('Beladung des Speichers'!A404),"",SUMIFS('Beladung des Speichers'!$C$17:$C$300,'Beladung des Speichers'!$A$17:$A$300,A404))</f>
        <v/>
      </c>
      <c r="H404" s="124" t="str">
        <f>IF(ISBLANK('Beladung des Speichers'!A404),"",'Beladung des Speichers'!C404)</f>
        <v/>
      </c>
      <c r="I404" s="168" t="str">
        <f>IF(ISBLANK('Beladung des Speichers'!A404),"",SUMIFS('Beladung des Speichers'!$E$17:$E$1001,'Beladung des Speichers'!$A$17:$A$1001,'Ergebnis (detailliert)'!A404))</f>
        <v/>
      </c>
      <c r="J404" s="125" t="str">
        <f>IF(ISBLANK('Beladung des Speichers'!A404),"",'Beladung des Speichers'!E404)</f>
        <v/>
      </c>
      <c r="K404" s="168" t="str">
        <f>IF(ISBLANK('Beladung des Speichers'!A404),"",SUMIFS('Entladung des Speichers'!$C$17:$C$1001,'Entladung des Speichers'!$A$17:$A$1001,'Ergebnis (detailliert)'!A404))</f>
        <v/>
      </c>
      <c r="L404" s="169" t="str">
        <f t="shared" si="26"/>
        <v/>
      </c>
      <c r="M404" s="169" t="str">
        <f>IF(ISBLANK('Entladung des Speichers'!A404),"",'Entladung des Speichers'!C404)</f>
        <v/>
      </c>
      <c r="N404" s="168" t="str">
        <f>IF(ISBLANK('Beladung des Speichers'!A404),"",SUMIFS('Entladung des Speichers'!$E$17:$E$1001,'Entladung des Speichers'!$A$17:$A$1001,'Ergebnis (detailliert)'!$A$17:$A$300))</f>
        <v/>
      </c>
      <c r="O404" s="125" t="str">
        <f t="shared" si="27"/>
        <v/>
      </c>
      <c r="P404" s="20" t="str">
        <f>IFERROR(IF(A404="","",N404*'Ergebnis (detailliert)'!J404/'Ergebnis (detailliert)'!I404),0)</f>
        <v/>
      </c>
      <c r="Q404" s="106" t="str">
        <f t="shared" si="28"/>
        <v/>
      </c>
      <c r="R404" s="107" t="str">
        <f t="shared" si="29"/>
        <v/>
      </c>
      <c r="S404" s="108" t="str">
        <f>IF(A404="","",IF(LOOKUP(A404,Stammdaten!$A$17:$A$1001,Stammdaten!$G$17:$G$1001)="Nein",0,IF(ISBLANK('Beladung des Speichers'!A404),"",ROUND(MIN(J404,Q404)*-1,2))))</f>
        <v/>
      </c>
    </row>
    <row r="405" spans="1:19" x14ac:dyDescent="0.2">
      <c r="A405" s="109" t="str">
        <f>IF('Beladung des Speichers'!A405="","",'Beladung des Speichers'!A405)</f>
        <v/>
      </c>
      <c r="B405" s="109" t="str">
        <f>IF('Beladung des Speichers'!B405="","",'Beladung des Speichers'!B405)</f>
        <v/>
      </c>
      <c r="C405" s="163" t="str">
        <f>IF(ISBLANK('Beladung des Speichers'!A405),"",SUMIFS('Beladung des Speichers'!$C$17:$C$300,'Beladung des Speichers'!$A$17:$A$300,A405)-SUMIFS('Entladung des Speichers'!$C$17:$C$300,'Entladung des Speichers'!$A$17:$A$300,A405)+SUMIFS(Füllstände!$B$17:$B$299,Füllstände!$A$17:$A$299,A405)-SUMIFS(Füllstände!$C$17:$C$299,Füllstände!$A$17:$A$299,A405))</f>
        <v/>
      </c>
      <c r="D405" s="164" t="str">
        <f>IF(ISBLANK('Beladung des Speichers'!A405),"",C405*'Beladung des Speichers'!C405/SUMIFS('Beladung des Speichers'!$C$17:$C$300,'Beladung des Speichers'!$A$17:$A$300,A405))</f>
        <v/>
      </c>
      <c r="E405" s="165" t="str">
        <f>IF(ISBLANK('Beladung des Speichers'!A405),"",1/SUMIFS('Beladung des Speichers'!$C$17:$C$300,'Beladung des Speichers'!$A$17:$A$300,A405)*C405*SUMIF($A$17:$A$300,A405,'Beladung des Speichers'!$E$17:$E$300))</f>
        <v/>
      </c>
      <c r="F405" s="166" t="str">
        <f>IF(ISBLANK('Beladung des Speichers'!A405),"",IF(C405=0,"0,00",D405/C405*E405))</f>
        <v/>
      </c>
      <c r="G405" s="167" t="str">
        <f>IF(ISBLANK('Beladung des Speichers'!A405),"",SUMIFS('Beladung des Speichers'!$C$17:$C$300,'Beladung des Speichers'!$A$17:$A$300,A405))</f>
        <v/>
      </c>
      <c r="H405" s="124" t="str">
        <f>IF(ISBLANK('Beladung des Speichers'!A405),"",'Beladung des Speichers'!C405)</f>
        <v/>
      </c>
      <c r="I405" s="168" t="str">
        <f>IF(ISBLANK('Beladung des Speichers'!A405),"",SUMIFS('Beladung des Speichers'!$E$17:$E$1001,'Beladung des Speichers'!$A$17:$A$1001,'Ergebnis (detailliert)'!A405))</f>
        <v/>
      </c>
      <c r="J405" s="125" t="str">
        <f>IF(ISBLANK('Beladung des Speichers'!A405),"",'Beladung des Speichers'!E405)</f>
        <v/>
      </c>
      <c r="K405" s="168" t="str">
        <f>IF(ISBLANK('Beladung des Speichers'!A405),"",SUMIFS('Entladung des Speichers'!$C$17:$C$1001,'Entladung des Speichers'!$A$17:$A$1001,'Ergebnis (detailliert)'!A405))</f>
        <v/>
      </c>
      <c r="L405" s="169" t="str">
        <f t="shared" si="26"/>
        <v/>
      </c>
      <c r="M405" s="169" t="str">
        <f>IF(ISBLANK('Entladung des Speichers'!A405),"",'Entladung des Speichers'!C405)</f>
        <v/>
      </c>
      <c r="N405" s="168" t="str">
        <f>IF(ISBLANK('Beladung des Speichers'!A405),"",SUMIFS('Entladung des Speichers'!$E$17:$E$1001,'Entladung des Speichers'!$A$17:$A$1001,'Ergebnis (detailliert)'!$A$17:$A$300))</f>
        <v/>
      </c>
      <c r="O405" s="125" t="str">
        <f t="shared" si="27"/>
        <v/>
      </c>
      <c r="P405" s="20" t="str">
        <f>IFERROR(IF(A405="","",N405*'Ergebnis (detailliert)'!J405/'Ergebnis (detailliert)'!I405),0)</f>
        <v/>
      </c>
      <c r="Q405" s="106" t="str">
        <f t="shared" si="28"/>
        <v/>
      </c>
      <c r="R405" s="107" t="str">
        <f t="shared" si="29"/>
        <v/>
      </c>
      <c r="S405" s="108" t="str">
        <f>IF(A405="","",IF(LOOKUP(A405,Stammdaten!$A$17:$A$1001,Stammdaten!$G$17:$G$1001)="Nein",0,IF(ISBLANK('Beladung des Speichers'!A405),"",ROUND(MIN(J405,Q405)*-1,2))))</f>
        <v/>
      </c>
    </row>
    <row r="406" spans="1:19" x14ac:dyDescent="0.2">
      <c r="A406" s="109" t="str">
        <f>IF('Beladung des Speichers'!A406="","",'Beladung des Speichers'!A406)</f>
        <v/>
      </c>
      <c r="B406" s="109" t="str">
        <f>IF('Beladung des Speichers'!B406="","",'Beladung des Speichers'!B406)</f>
        <v/>
      </c>
      <c r="C406" s="163" t="str">
        <f>IF(ISBLANK('Beladung des Speichers'!A406),"",SUMIFS('Beladung des Speichers'!$C$17:$C$300,'Beladung des Speichers'!$A$17:$A$300,A406)-SUMIFS('Entladung des Speichers'!$C$17:$C$300,'Entladung des Speichers'!$A$17:$A$300,A406)+SUMIFS(Füllstände!$B$17:$B$299,Füllstände!$A$17:$A$299,A406)-SUMIFS(Füllstände!$C$17:$C$299,Füllstände!$A$17:$A$299,A406))</f>
        <v/>
      </c>
      <c r="D406" s="164" t="str">
        <f>IF(ISBLANK('Beladung des Speichers'!A406),"",C406*'Beladung des Speichers'!C406/SUMIFS('Beladung des Speichers'!$C$17:$C$300,'Beladung des Speichers'!$A$17:$A$300,A406))</f>
        <v/>
      </c>
      <c r="E406" s="165" t="str">
        <f>IF(ISBLANK('Beladung des Speichers'!A406),"",1/SUMIFS('Beladung des Speichers'!$C$17:$C$300,'Beladung des Speichers'!$A$17:$A$300,A406)*C406*SUMIF($A$17:$A$300,A406,'Beladung des Speichers'!$E$17:$E$300))</f>
        <v/>
      </c>
      <c r="F406" s="166" t="str">
        <f>IF(ISBLANK('Beladung des Speichers'!A406),"",IF(C406=0,"0,00",D406/C406*E406))</f>
        <v/>
      </c>
      <c r="G406" s="167" t="str">
        <f>IF(ISBLANK('Beladung des Speichers'!A406),"",SUMIFS('Beladung des Speichers'!$C$17:$C$300,'Beladung des Speichers'!$A$17:$A$300,A406))</f>
        <v/>
      </c>
      <c r="H406" s="124" t="str">
        <f>IF(ISBLANK('Beladung des Speichers'!A406),"",'Beladung des Speichers'!C406)</f>
        <v/>
      </c>
      <c r="I406" s="168" t="str">
        <f>IF(ISBLANK('Beladung des Speichers'!A406),"",SUMIFS('Beladung des Speichers'!$E$17:$E$1001,'Beladung des Speichers'!$A$17:$A$1001,'Ergebnis (detailliert)'!A406))</f>
        <v/>
      </c>
      <c r="J406" s="125" t="str">
        <f>IF(ISBLANK('Beladung des Speichers'!A406),"",'Beladung des Speichers'!E406)</f>
        <v/>
      </c>
      <c r="K406" s="168" t="str">
        <f>IF(ISBLANK('Beladung des Speichers'!A406),"",SUMIFS('Entladung des Speichers'!$C$17:$C$1001,'Entladung des Speichers'!$A$17:$A$1001,'Ergebnis (detailliert)'!A406))</f>
        <v/>
      </c>
      <c r="L406" s="169" t="str">
        <f t="shared" si="26"/>
        <v/>
      </c>
      <c r="M406" s="169" t="str">
        <f>IF(ISBLANK('Entladung des Speichers'!A406),"",'Entladung des Speichers'!C406)</f>
        <v/>
      </c>
      <c r="N406" s="168" t="str">
        <f>IF(ISBLANK('Beladung des Speichers'!A406),"",SUMIFS('Entladung des Speichers'!$E$17:$E$1001,'Entladung des Speichers'!$A$17:$A$1001,'Ergebnis (detailliert)'!$A$17:$A$300))</f>
        <v/>
      </c>
      <c r="O406" s="125" t="str">
        <f t="shared" si="27"/>
        <v/>
      </c>
      <c r="P406" s="20" t="str">
        <f>IFERROR(IF(A406="","",N406*'Ergebnis (detailliert)'!J406/'Ergebnis (detailliert)'!I406),0)</f>
        <v/>
      </c>
      <c r="Q406" s="106" t="str">
        <f t="shared" si="28"/>
        <v/>
      </c>
      <c r="R406" s="107" t="str">
        <f t="shared" si="29"/>
        <v/>
      </c>
      <c r="S406" s="108" t="str">
        <f>IF(A406="","",IF(LOOKUP(A406,Stammdaten!$A$17:$A$1001,Stammdaten!$G$17:$G$1001)="Nein",0,IF(ISBLANK('Beladung des Speichers'!A406),"",ROUND(MIN(J406,Q406)*-1,2))))</f>
        <v/>
      </c>
    </row>
    <row r="407" spans="1:19" x14ac:dyDescent="0.2">
      <c r="A407" s="109" t="str">
        <f>IF('Beladung des Speichers'!A407="","",'Beladung des Speichers'!A407)</f>
        <v/>
      </c>
      <c r="B407" s="109" t="str">
        <f>IF('Beladung des Speichers'!B407="","",'Beladung des Speichers'!B407)</f>
        <v/>
      </c>
      <c r="C407" s="163" t="str">
        <f>IF(ISBLANK('Beladung des Speichers'!A407),"",SUMIFS('Beladung des Speichers'!$C$17:$C$300,'Beladung des Speichers'!$A$17:$A$300,A407)-SUMIFS('Entladung des Speichers'!$C$17:$C$300,'Entladung des Speichers'!$A$17:$A$300,A407)+SUMIFS(Füllstände!$B$17:$B$299,Füllstände!$A$17:$A$299,A407)-SUMIFS(Füllstände!$C$17:$C$299,Füllstände!$A$17:$A$299,A407))</f>
        <v/>
      </c>
      <c r="D407" s="164" t="str">
        <f>IF(ISBLANK('Beladung des Speichers'!A407),"",C407*'Beladung des Speichers'!C407/SUMIFS('Beladung des Speichers'!$C$17:$C$300,'Beladung des Speichers'!$A$17:$A$300,A407))</f>
        <v/>
      </c>
      <c r="E407" s="165" t="str">
        <f>IF(ISBLANK('Beladung des Speichers'!A407),"",1/SUMIFS('Beladung des Speichers'!$C$17:$C$300,'Beladung des Speichers'!$A$17:$A$300,A407)*C407*SUMIF($A$17:$A$300,A407,'Beladung des Speichers'!$E$17:$E$300))</f>
        <v/>
      </c>
      <c r="F407" s="166" t="str">
        <f>IF(ISBLANK('Beladung des Speichers'!A407),"",IF(C407=0,"0,00",D407/C407*E407))</f>
        <v/>
      </c>
      <c r="G407" s="167" t="str">
        <f>IF(ISBLANK('Beladung des Speichers'!A407),"",SUMIFS('Beladung des Speichers'!$C$17:$C$300,'Beladung des Speichers'!$A$17:$A$300,A407))</f>
        <v/>
      </c>
      <c r="H407" s="124" t="str">
        <f>IF(ISBLANK('Beladung des Speichers'!A407),"",'Beladung des Speichers'!C407)</f>
        <v/>
      </c>
      <c r="I407" s="168" t="str">
        <f>IF(ISBLANK('Beladung des Speichers'!A407),"",SUMIFS('Beladung des Speichers'!$E$17:$E$1001,'Beladung des Speichers'!$A$17:$A$1001,'Ergebnis (detailliert)'!A407))</f>
        <v/>
      </c>
      <c r="J407" s="125" t="str">
        <f>IF(ISBLANK('Beladung des Speichers'!A407),"",'Beladung des Speichers'!E407)</f>
        <v/>
      </c>
      <c r="K407" s="168" t="str">
        <f>IF(ISBLANK('Beladung des Speichers'!A407),"",SUMIFS('Entladung des Speichers'!$C$17:$C$1001,'Entladung des Speichers'!$A$17:$A$1001,'Ergebnis (detailliert)'!A407))</f>
        <v/>
      </c>
      <c r="L407" s="169" t="str">
        <f t="shared" si="26"/>
        <v/>
      </c>
      <c r="M407" s="169" t="str">
        <f>IF(ISBLANK('Entladung des Speichers'!A407),"",'Entladung des Speichers'!C407)</f>
        <v/>
      </c>
      <c r="N407" s="168" t="str">
        <f>IF(ISBLANK('Beladung des Speichers'!A407),"",SUMIFS('Entladung des Speichers'!$E$17:$E$1001,'Entladung des Speichers'!$A$17:$A$1001,'Ergebnis (detailliert)'!$A$17:$A$300))</f>
        <v/>
      </c>
      <c r="O407" s="125" t="str">
        <f t="shared" si="27"/>
        <v/>
      </c>
      <c r="P407" s="20" t="str">
        <f>IFERROR(IF(A407="","",N407*'Ergebnis (detailliert)'!J407/'Ergebnis (detailliert)'!I407),0)</f>
        <v/>
      </c>
      <c r="Q407" s="106" t="str">
        <f t="shared" si="28"/>
        <v/>
      </c>
      <c r="R407" s="107" t="str">
        <f t="shared" si="29"/>
        <v/>
      </c>
      <c r="S407" s="108" t="str">
        <f>IF(A407="","",IF(LOOKUP(A407,Stammdaten!$A$17:$A$1001,Stammdaten!$G$17:$G$1001)="Nein",0,IF(ISBLANK('Beladung des Speichers'!A407),"",ROUND(MIN(J407,Q407)*-1,2))))</f>
        <v/>
      </c>
    </row>
    <row r="408" spans="1:19" x14ac:dyDescent="0.2">
      <c r="A408" s="109" t="str">
        <f>IF('Beladung des Speichers'!A408="","",'Beladung des Speichers'!A408)</f>
        <v/>
      </c>
      <c r="B408" s="109" t="str">
        <f>IF('Beladung des Speichers'!B408="","",'Beladung des Speichers'!B408)</f>
        <v/>
      </c>
      <c r="C408" s="163" t="str">
        <f>IF(ISBLANK('Beladung des Speichers'!A408),"",SUMIFS('Beladung des Speichers'!$C$17:$C$300,'Beladung des Speichers'!$A$17:$A$300,A408)-SUMIFS('Entladung des Speichers'!$C$17:$C$300,'Entladung des Speichers'!$A$17:$A$300,A408)+SUMIFS(Füllstände!$B$17:$B$299,Füllstände!$A$17:$A$299,A408)-SUMIFS(Füllstände!$C$17:$C$299,Füllstände!$A$17:$A$299,A408))</f>
        <v/>
      </c>
      <c r="D408" s="164" t="str">
        <f>IF(ISBLANK('Beladung des Speichers'!A408),"",C408*'Beladung des Speichers'!C408/SUMIFS('Beladung des Speichers'!$C$17:$C$300,'Beladung des Speichers'!$A$17:$A$300,A408))</f>
        <v/>
      </c>
      <c r="E408" s="165" t="str">
        <f>IF(ISBLANK('Beladung des Speichers'!A408),"",1/SUMIFS('Beladung des Speichers'!$C$17:$C$300,'Beladung des Speichers'!$A$17:$A$300,A408)*C408*SUMIF($A$17:$A$300,A408,'Beladung des Speichers'!$E$17:$E$300))</f>
        <v/>
      </c>
      <c r="F408" s="166" t="str">
        <f>IF(ISBLANK('Beladung des Speichers'!A408),"",IF(C408=0,"0,00",D408/C408*E408))</f>
        <v/>
      </c>
      <c r="G408" s="167" t="str">
        <f>IF(ISBLANK('Beladung des Speichers'!A408),"",SUMIFS('Beladung des Speichers'!$C$17:$C$300,'Beladung des Speichers'!$A$17:$A$300,A408))</f>
        <v/>
      </c>
      <c r="H408" s="124" t="str">
        <f>IF(ISBLANK('Beladung des Speichers'!A408),"",'Beladung des Speichers'!C408)</f>
        <v/>
      </c>
      <c r="I408" s="168" t="str">
        <f>IF(ISBLANK('Beladung des Speichers'!A408),"",SUMIFS('Beladung des Speichers'!$E$17:$E$1001,'Beladung des Speichers'!$A$17:$A$1001,'Ergebnis (detailliert)'!A408))</f>
        <v/>
      </c>
      <c r="J408" s="125" t="str">
        <f>IF(ISBLANK('Beladung des Speichers'!A408),"",'Beladung des Speichers'!E408)</f>
        <v/>
      </c>
      <c r="K408" s="168" t="str">
        <f>IF(ISBLANK('Beladung des Speichers'!A408),"",SUMIFS('Entladung des Speichers'!$C$17:$C$1001,'Entladung des Speichers'!$A$17:$A$1001,'Ergebnis (detailliert)'!A408))</f>
        <v/>
      </c>
      <c r="L408" s="169" t="str">
        <f t="shared" si="26"/>
        <v/>
      </c>
      <c r="M408" s="169" t="str">
        <f>IF(ISBLANK('Entladung des Speichers'!A408),"",'Entladung des Speichers'!C408)</f>
        <v/>
      </c>
      <c r="N408" s="168" t="str">
        <f>IF(ISBLANK('Beladung des Speichers'!A408),"",SUMIFS('Entladung des Speichers'!$E$17:$E$1001,'Entladung des Speichers'!$A$17:$A$1001,'Ergebnis (detailliert)'!$A$17:$A$300))</f>
        <v/>
      </c>
      <c r="O408" s="125" t="str">
        <f t="shared" si="27"/>
        <v/>
      </c>
      <c r="P408" s="20" t="str">
        <f>IFERROR(IF(A408="","",N408*'Ergebnis (detailliert)'!J408/'Ergebnis (detailliert)'!I408),0)</f>
        <v/>
      </c>
      <c r="Q408" s="106" t="str">
        <f t="shared" si="28"/>
        <v/>
      </c>
      <c r="R408" s="107" t="str">
        <f t="shared" si="29"/>
        <v/>
      </c>
      <c r="S408" s="108" t="str">
        <f>IF(A408="","",IF(LOOKUP(A408,Stammdaten!$A$17:$A$1001,Stammdaten!$G$17:$G$1001)="Nein",0,IF(ISBLANK('Beladung des Speichers'!A408),"",ROUND(MIN(J408,Q408)*-1,2))))</f>
        <v/>
      </c>
    </row>
    <row r="409" spans="1:19" x14ac:dyDescent="0.2">
      <c r="A409" s="109" t="str">
        <f>IF('Beladung des Speichers'!A409="","",'Beladung des Speichers'!A409)</f>
        <v/>
      </c>
      <c r="B409" s="109" t="str">
        <f>IF('Beladung des Speichers'!B409="","",'Beladung des Speichers'!B409)</f>
        <v/>
      </c>
      <c r="C409" s="163" t="str">
        <f>IF(ISBLANK('Beladung des Speichers'!A409),"",SUMIFS('Beladung des Speichers'!$C$17:$C$300,'Beladung des Speichers'!$A$17:$A$300,A409)-SUMIFS('Entladung des Speichers'!$C$17:$C$300,'Entladung des Speichers'!$A$17:$A$300,A409)+SUMIFS(Füllstände!$B$17:$B$299,Füllstände!$A$17:$A$299,A409)-SUMIFS(Füllstände!$C$17:$C$299,Füllstände!$A$17:$A$299,A409))</f>
        <v/>
      </c>
      <c r="D409" s="164" t="str">
        <f>IF(ISBLANK('Beladung des Speichers'!A409),"",C409*'Beladung des Speichers'!C409/SUMIFS('Beladung des Speichers'!$C$17:$C$300,'Beladung des Speichers'!$A$17:$A$300,A409))</f>
        <v/>
      </c>
      <c r="E409" s="165" t="str">
        <f>IF(ISBLANK('Beladung des Speichers'!A409),"",1/SUMIFS('Beladung des Speichers'!$C$17:$C$300,'Beladung des Speichers'!$A$17:$A$300,A409)*C409*SUMIF($A$17:$A$300,A409,'Beladung des Speichers'!$E$17:$E$300))</f>
        <v/>
      </c>
      <c r="F409" s="166" t="str">
        <f>IF(ISBLANK('Beladung des Speichers'!A409),"",IF(C409=0,"0,00",D409/C409*E409))</f>
        <v/>
      </c>
      <c r="G409" s="167" t="str">
        <f>IF(ISBLANK('Beladung des Speichers'!A409),"",SUMIFS('Beladung des Speichers'!$C$17:$C$300,'Beladung des Speichers'!$A$17:$A$300,A409))</f>
        <v/>
      </c>
      <c r="H409" s="124" t="str">
        <f>IF(ISBLANK('Beladung des Speichers'!A409),"",'Beladung des Speichers'!C409)</f>
        <v/>
      </c>
      <c r="I409" s="168" t="str">
        <f>IF(ISBLANK('Beladung des Speichers'!A409),"",SUMIFS('Beladung des Speichers'!$E$17:$E$1001,'Beladung des Speichers'!$A$17:$A$1001,'Ergebnis (detailliert)'!A409))</f>
        <v/>
      </c>
      <c r="J409" s="125" t="str">
        <f>IF(ISBLANK('Beladung des Speichers'!A409),"",'Beladung des Speichers'!E409)</f>
        <v/>
      </c>
      <c r="K409" s="168" t="str">
        <f>IF(ISBLANK('Beladung des Speichers'!A409),"",SUMIFS('Entladung des Speichers'!$C$17:$C$1001,'Entladung des Speichers'!$A$17:$A$1001,'Ergebnis (detailliert)'!A409))</f>
        <v/>
      </c>
      <c r="L409" s="169" t="str">
        <f t="shared" si="26"/>
        <v/>
      </c>
      <c r="M409" s="169" t="str">
        <f>IF(ISBLANK('Entladung des Speichers'!A409),"",'Entladung des Speichers'!C409)</f>
        <v/>
      </c>
      <c r="N409" s="168" t="str">
        <f>IF(ISBLANK('Beladung des Speichers'!A409),"",SUMIFS('Entladung des Speichers'!$E$17:$E$1001,'Entladung des Speichers'!$A$17:$A$1001,'Ergebnis (detailliert)'!$A$17:$A$300))</f>
        <v/>
      </c>
      <c r="O409" s="125" t="str">
        <f t="shared" si="27"/>
        <v/>
      </c>
      <c r="P409" s="20" t="str">
        <f>IFERROR(IF(A409="","",N409*'Ergebnis (detailliert)'!J409/'Ergebnis (detailliert)'!I409),0)</f>
        <v/>
      </c>
      <c r="Q409" s="106" t="str">
        <f t="shared" si="28"/>
        <v/>
      </c>
      <c r="R409" s="107" t="str">
        <f t="shared" si="29"/>
        <v/>
      </c>
      <c r="S409" s="108" t="str">
        <f>IF(A409="","",IF(LOOKUP(A409,Stammdaten!$A$17:$A$1001,Stammdaten!$G$17:$G$1001)="Nein",0,IF(ISBLANK('Beladung des Speichers'!A409),"",ROUND(MIN(J409,Q409)*-1,2))))</f>
        <v/>
      </c>
    </row>
    <row r="410" spans="1:19" x14ac:dyDescent="0.2">
      <c r="A410" s="109" t="str">
        <f>IF('Beladung des Speichers'!A410="","",'Beladung des Speichers'!A410)</f>
        <v/>
      </c>
      <c r="B410" s="109" t="str">
        <f>IF('Beladung des Speichers'!B410="","",'Beladung des Speichers'!B410)</f>
        <v/>
      </c>
      <c r="C410" s="163" t="str">
        <f>IF(ISBLANK('Beladung des Speichers'!A410),"",SUMIFS('Beladung des Speichers'!$C$17:$C$300,'Beladung des Speichers'!$A$17:$A$300,A410)-SUMIFS('Entladung des Speichers'!$C$17:$C$300,'Entladung des Speichers'!$A$17:$A$300,A410)+SUMIFS(Füllstände!$B$17:$B$299,Füllstände!$A$17:$A$299,A410)-SUMIFS(Füllstände!$C$17:$C$299,Füllstände!$A$17:$A$299,A410))</f>
        <v/>
      </c>
      <c r="D410" s="164" t="str">
        <f>IF(ISBLANK('Beladung des Speichers'!A410),"",C410*'Beladung des Speichers'!C410/SUMIFS('Beladung des Speichers'!$C$17:$C$300,'Beladung des Speichers'!$A$17:$A$300,A410))</f>
        <v/>
      </c>
      <c r="E410" s="165" t="str">
        <f>IF(ISBLANK('Beladung des Speichers'!A410),"",1/SUMIFS('Beladung des Speichers'!$C$17:$C$300,'Beladung des Speichers'!$A$17:$A$300,A410)*C410*SUMIF($A$17:$A$300,A410,'Beladung des Speichers'!$E$17:$E$300))</f>
        <v/>
      </c>
      <c r="F410" s="166" t="str">
        <f>IF(ISBLANK('Beladung des Speichers'!A410),"",IF(C410=0,"0,00",D410/C410*E410))</f>
        <v/>
      </c>
      <c r="G410" s="167" t="str">
        <f>IF(ISBLANK('Beladung des Speichers'!A410),"",SUMIFS('Beladung des Speichers'!$C$17:$C$300,'Beladung des Speichers'!$A$17:$A$300,A410))</f>
        <v/>
      </c>
      <c r="H410" s="124" t="str">
        <f>IF(ISBLANK('Beladung des Speichers'!A410),"",'Beladung des Speichers'!C410)</f>
        <v/>
      </c>
      <c r="I410" s="168" t="str">
        <f>IF(ISBLANK('Beladung des Speichers'!A410),"",SUMIFS('Beladung des Speichers'!$E$17:$E$1001,'Beladung des Speichers'!$A$17:$A$1001,'Ergebnis (detailliert)'!A410))</f>
        <v/>
      </c>
      <c r="J410" s="125" t="str">
        <f>IF(ISBLANK('Beladung des Speichers'!A410),"",'Beladung des Speichers'!E410)</f>
        <v/>
      </c>
      <c r="K410" s="168" t="str">
        <f>IF(ISBLANK('Beladung des Speichers'!A410),"",SUMIFS('Entladung des Speichers'!$C$17:$C$1001,'Entladung des Speichers'!$A$17:$A$1001,'Ergebnis (detailliert)'!A410))</f>
        <v/>
      </c>
      <c r="L410" s="169" t="str">
        <f t="shared" si="26"/>
        <v/>
      </c>
      <c r="M410" s="169" t="str">
        <f>IF(ISBLANK('Entladung des Speichers'!A410),"",'Entladung des Speichers'!C410)</f>
        <v/>
      </c>
      <c r="N410" s="168" t="str">
        <f>IF(ISBLANK('Beladung des Speichers'!A410),"",SUMIFS('Entladung des Speichers'!$E$17:$E$1001,'Entladung des Speichers'!$A$17:$A$1001,'Ergebnis (detailliert)'!$A$17:$A$300))</f>
        <v/>
      </c>
      <c r="O410" s="125" t="str">
        <f t="shared" si="27"/>
        <v/>
      </c>
      <c r="P410" s="20" t="str">
        <f>IFERROR(IF(A410="","",N410*'Ergebnis (detailliert)'!J410/'Ergebnis (detailliert)'!I410),0)</f>
        <v/>
      </c>
      <c r="Q410" s="106" t="str">
        <f t="shared" si="28"/>
        <v/>
      </c>
      <c r="R410" s="107" t="str">
        <f t="shared" si="29"/>
        <v/>
      </c>
      <c r="S410" s="108" t="str">
        <f>IF(A410="","",IF(LOOKUP(A410,Stammdaten!$A$17:$A$1001,Stammdaten!$G$17:$G$1001)="Nein",0,IF(ISBLANK('Beladung des Speichers'!A410),"",ROUND(MIN(J410,Q410)*-1,2))))</f>
        <v/>
      </c>
    </row>
    <row r="411" spans="1:19" x14ac:dyDescent="0.2">
      <c r="A411" s="109" t="str">
        <f>IF('Beladung des Speichers'!A411="","",'Beladung des Speichers'!A411)</f>
        <v/>
      </c>
      <c r="B411" s="109" t="str">
        <f>IF('Beladung des Speichers'!B411="","",'Beladung des Speichers'!B411)</f>
        <v/>
      </c>
      <c r="C411" s="163" t="str">
        <f>IF(ISBLANK('Beladung des Speichers'!A411),"",SUMIFS('Beladung des Speichers'!$C$17:$C$300,'Beladung des Speichers'!$A$17:$A$300,A411)-SUMIFS('Entladung des Speichers'!$C$17:$C$300,'Entladung des Speichers'!$A$17:$A$300,A411)+SUMIFS(Füllstände!$B$17:$B$299,Füllstände!$A$17:$A$299,A411)-SUMIFS(Füllstände!$C$17:$C$299,Füllstände!$A$17:$A$299,A411))</f>
        <v/>
      </c>
      <c r="D411" s="164" t="str">
        <f>IF(ISBLANK('Beladung des Speichers'!A411),"",C411*'Beladung des Speichers'!C411/SUMIFS('Beladung des Speichers'!$C$17:$C$300,'Beladung des Speichers'!$A$17:$A$300,A411))</f>
        <v/>
      </c>
      <c r="E411" s="165" t="str">
        <f>IF(ISBLANK('Beladung des Speichers'!A411),"",1/SUMIFS('Beladung des Speichers'!$C$17:$C$300,'Beladung des Speichers'!$A$17:$A$300,A411)*C411*SUMIF($A$17:$A$300,A411,'Beladung des Speichers'!$E$17:$E$300))</f>
        <v/>
      </c>
      <c r="F411" s="166" t="str">
        <f>IF(ISBLANK('Beladung des Speichers'!A411),"",IF(C411=0,"0,00",D411/C411*E411))</f>
        <v/>
      </c>
      <c r="G411" s="167" t="str">
        <f>IF(ISBLANK('Beladung des Speichers'!A411),"",SUMIFS('Beladung des Speichers'!$C$17:$C$300,'Beladung des Speichers'!$A$17:$A$300,A411))</f>
        <v/>
      </c>
      <c r="H411" s="124" t="str">
        <f>IF(ISBLANK('Beladung des Speichers'!A411),"",'Beladung des Speichers'!C411)</f>
        <v/>
      </c>
      <c r="I411" s="168" t="str">
        <f>IF(ISBLANK('Beladung des Speichers'!A411),"",SUMIFS('Beladung des Speichers'!$E$17:$E$1001,'Beladung des Speichers'!$A$17:$A$1001,'Ergebnis (detailliert)'!A411))</f>
        <v/>
      </c>
      <c r="J411" s="125" t="str">
        <f>IF(ISBLANK('Beladung des Speichers'!A411),"",'Beladung des Speichers'!E411)</f>
        <v/>
      </c>
      <c r="K411" s="168" t="str">
        <f>IF(ISBLANK('Beladung des Speichers'!A411),"",SUMIFS('Entladung des Speichers'!$C$17:$C$1001,'Entladung des Speichers'!$A$17:$A$1001,'Ergebnis (detailliert)'!A411))</f>
        <v/>
      </c>
      <c r="L411" s="169" t="str">
        <f t="shared" si="26"/>
        <v/>
      </c>
      <c r="M411" s="169" t="str">
        <f>IF(ISBLANK('Entladung des Speichers'!A411),"",'Entladung des Speichers'!C411)</f>
        <v/>
      </c>
      <c r="N411" s="168" t="str">
        <f>IF(ISBLANK('Beladung des Speichers'!A411),"",SUMIFS('Entladung des Speichers'!$E$17:$E$1001,'Entladung des Speichers'!$A$17:$A$1001,'Ergebnis (detailliert)'!$A$17:$A$300))</f>
        <v/>
      </c>
      <c r="O411" s="125" t="str">
        <f t="shared" si="27"/>
        <v/>
      </c>
      <c r="P411" s="20" t="str">
        <f>IFERROR(IF(A411="","",N411*'Ergebnis (detailliert)'!J411/'Ergebnis (detailliert)'!I411),0)</f>
        <v/>
      </c>
      <c r="Q411" s="106" t="str">
        <f t="shared" si="28"/>
        <v/>
      </c>
      <c r="R411" s="107" t="str">
        <f t="shared" si="29"/>
        <v/>
      </c>
      <c r="S411" s="108" t="str">
        <f>IF(A411="","",IF(LOOKUP(A411,Stammdaten!$A$17:$A$1001,Stammdaten!$G$17:$G$1001)="Nein",0,IF(ISBLANK('Beladung des Speichers'!A411),"",ROUND(MIN(J411,Q411)*-1,2))))</f>
        <v/>
      </c>
    </row>
    <row r="412" spans="1:19" x14ac:dyDescent="0.2">
      <c r="A412" s="109" t="str">
        <f>IF('Beladung des Speichers'!A412="","",'Beladung des Speichers'!A412)</f>
        <v/>
      </c>
      <c r="B412" s="109" t="str">
        <f>IF('Beladung des Speichers'!B412="","",'Beladung des Speichers'!B412)</f>
        <v/>
      </c>
      <c r="C412" s="163" t="str">
        <f>IF(ISBLANK('Beladung des Speichers'!A412),"",SUMIFS('Beladung des Speichers'!$C$17:$C$300,'Beladung des Speichers'!$A$17:$A$300,A412)-SUMIFS('Entladung des Speichers'!$C$17:$C$300,'Entladung des Speichers'!$A$17:$A$300,A412)+SUMIFS(Füllstände!$B$17:$B$299,Füllstände!$A$17:$A$299,A412)-SUMIFS(Füllstände!$C$17:$C$299,Füllstände!$A$17:$A$299,A412))</f>
        <v/>
      </c>
      <c r="D412" s="164" t="str">
        <f>IF(ISBLANK('Beladung des Speichers'!A412),"",C412*'Beladung des Speichers'!C412/SUMIFS('Beladung des Speichers'!$C$17:$C$300,'Beladung des Speichers'!$A$17:$A$300,A412))</f>
        <v/>
      </c>
      <c r="E412" s="165" t="str">
        <f>IF(ISBLANK('Beladung des Speichers'!A412),"",1/SUMIFS('Beladung des Speichers'!$C$17:$C$300,'Beladung des Speichers'!$A$17:$A$300,A412)*C412*SUMIF($A$17:$A$300,A412,'Beladung des Speichers'!$E$17:$E$300))</f>
        <v/>
      </c>
      <c r="F412" s="166" t="str">
        <f>IF(ISBLANK('Beladung des Speichers'!A412),"",IF(C412=0,"0,00",D412/C412*E412))</f>
        <v/>
      </c>
      <c r="G412" s="167" t="str">
        <f>IF(ISBLANK('Beladung des Speichers'!A412),"",SUMIFS('Beladung des Speichers'!$C$17:$C$300,'Beladung des Speichers'!$A$17:$A$300,A412))</f>
        <v/>
      </c>
      <c r="H412" s="124" t="str">
        <f>IF(ISBLANK('Beladung des Speichers'!A412),"",'Beladung des Speichers'!C412)</f>
        <v/>
      </c>
      <c r="I412" s="168" t="str">
        <f>IF(ISBLANK('Beladung des Speichers'!A412),"",SUMIFS('Beladung des Speichers'!$E$17:$E$1001,'Beladung des Speichers'!$A$17:$A$1001,'Ergebnis (detailliert)'!A412))</f>
        <v/>
      </c>
      <c r="J412" s="125" t="str">
        <f>IF(ISBLANK('Beladung des Speichers'!A412),"",'Beladung des Speichers'!E412)</f>
        <v/>
      </c>
      <c r="K412" s="168" t="str">
        <f>IF(ISBLANK('Beladung des Speichers'!A412),"",SUMIFS('Entladung des Speichers'!$C$17:$C$1001,'Entladung des Speichers'!$A$17:$A$1001,'Ergebnis (detailliert)'!A412))</f>
        <v/>
      </c>
      <c r="L412" s="169" t="str">
        <f t="shared" si="26"/>
        <v/>
      </c>
      <c r="M412" s="169" t="str">
        <f>IF(ISBLANK('Entladung des Speichers'!A412),"",'Entladung des Speichers'!C412)</f>
        <v/>
      </c>
      <c r="N412" s="168" t="str">
        <f>IF(ISBLANK('Beladung des Speichers'!A412),"",SUMIFS('Entladung des Speichers'!$E$17:$E$1001,'Entladung des Speichers'!$A$17:$A$1001,'Ergebnis (detailliert)'!$A$17:$A$300))</f>
        <v/>
      </c>
      <c r="O412" s="125" t="str">
        <f t="shared" si="27"/>
        <v/>
      </c>
      <c r="P412" s="20" t="str">
        <f>IFERROR(IF(A412="","",N412*'Ergebnis (detailliert)'!J412/'Ergebnis (detailliert)'!I412),0)</f>
        <v/>
      </c>
      <c r="Q412" s="106" t="str">
        <f t="shared" si="28"/>
        <v/>
      </c>
      <c r="R412" s="107" t="str">
        <f t="shared" si="29"/>
        <v/>
      </c>
      <c r="S412" s="108" t="str">
        <f>IF(A412="","",IF(LOOKUP(A412,Stammdaten!$A$17:$A$1001,Stammdaten!$G$17:$G$1001)="Nein",0,IF(ISBLANK('Beladung des Speichers'!A412),"",ROUND(MIN(J412,Q412)*-1,2))))</f>
        <v/>
      </c>
    </row>
    <row r="413" spans="1:19" x14ac:dyDescent="0.2">
      <c r="A413" s="109" t="str">
        <f>IF('Beladung des Speichers'!A413="","",'Beladung des Speichers'!A413)</f>
        <v/>
      </c>
      <c r="B413" s="109" t="str">
        <f>IF('Beladung des Speichers'!B413="","",'Beladung des Speichers'!B413)</f>
        <v/>
      </c>
      <c r="C413" s="163" t="str">
        <f>IF(ISBLANK('Beladung des Speichers'!A413),"",SUMIFS('Beladung des Speichers'!$C$17:$C$300,'Beladung des Speichers'!$A$17:$A$300,A413)-SUMIFS('Entladung des Speichers'!$C$17:$C$300,'Entladung des Speichers'!$A$17:$A$300,A413)+SUMIFS(Füllstände!$B$17:$B$299,Füllstände!$A$17:$A$299,A413)-SUMIFS(Füllstände!$C$17:$C$299,Füllstände!$A$17:$A$299,A413))</f>
        <v/>
      </c>
      <c r="D413" s="164" t="str">
        <f>IF(ISBLANK('Beladung des Speichers'!A413),"",C413*'Beladung des Speichers'!C413/SUMIFS('Beladung des Speichers'!$C$17:$C$300,'Beladung des Speichers'!$A$17:$A$300,A413))</f>
        <v/>
      </c>
      <c r="E413" s="165" t="str">
        <f>IF(ISBLANK('Beladung des Speichers'!A413),"",1/SUMIFS('Beladung des Speichers'!$C$17:$C$300,'Beladung des Speichers'!$A$17:$A$300,A413)*C413*SUMIF($A$17:$A$300,A413,'Beladung des Speichers'!$E$17:$E$300))</f>
        <v/>
      </c>
      <c r="F413" s="166" t="str">
        <f>IF(ISBLANK('Beladung des Speichers'!A413),"",IF(C413=0,"0,00",D413/C413*E413))</f>
        <v/>
      </c>
      <c r="G413" s="167" t="str">
        <f>IF(ISBLANK('Beladung des Speichers'!A413),"",SUMIFS('Beladung des Speichers'!$C$17:$C$300,'Beladung des Speichers'!$A$17:$A$300,A413))</f>
        <v/>
      </c>
      <c r="H413" s="124" t="str">
        <f>IF(ISBLANK('Beladung des Speichers'!A413),"",'Beladung des Speichers'!C413)</f>
        <v/>
      </c>
      <c r="I413" s="168" t="str">
        <f>IF(ISBLANK('Beladung des Speichers'!A413),"",SUMIFS('Beladung des Speichers'!$E$17:$E$1001,'Beladung des Speichers'!$A$17:$A$1001,'Ergebnis (detailliert)'!A413))</f>
        <v/>
      </c>
      <c r="J413" s="125" t="str">
        <f>IF(ISBLANK('Beladung des Speichers'!A413),"",'Beladung des Speichers'!E413)</f>
        <v/>
      </c>
      <c r="K413" s="168" t="str">
        <f>IF(ISBLANK('Beladung des Speichers'!A413),"",SUMIFS('Entladung des Speichers'!$C$17:$C$1001,'Entladung des Speichers'!$A$17:$A$1001,'Ergebnis (detailliert)'!A413))</f>
        <v/>
      </c>
      <c r="L413" s="169" t="str">
        <f t="shared" si="26"/>
        <v/>
      </c>
      <c r="M413" s="169" t="str">
        <f>IF(ISBLANK('Entladung des Speichers'!A413),"",'Entladung des Speichers'!C413)</f>
        <v/>
      </c>
      <c r="N413" s="168" t="str">
        <f>IF(ISBLANK('Beladung des Speichers'!A413),"",SUMIFS('Entladung des Speichers'!$E$17:$E$1001,'Entladung des Speichers'!$A$17:$A$1001,'Ergebnis (detailliert)'!$A$17:$A$300))</f>
        <v/>
      </c>
      <c r="O413" s="125" t="str">
        <f t="shared" si="27"/>
        <v/>
      </c>
      <c r="P413" s="20" t="str">
        <f>IFERROR(IF(A413="","",N413*'Ergebnis (detailliert)'!J413/'Ergebnis (detailliert)'!I413),0)</f>
        <v/>
      </c>
      <c r="Q413" s="106" t="str">
        <f t="shared" si="28"/>
        <v/>
      </c>
      <c r="R413" s="107" t="str">
        <f t="shared" si="29"/>
        <v/>
      </c>
      <c r="S413" s="108" t="str">
        <f>IF(A413="","",IF(LOOKUP(A413,Stammdaten!$A$17:$A$1001,Stammdaten!$G$17:$G$1001)="Nein",0,IF(ISBLANK('Beladung des Speichers'!A413),"",ROUND(MIN(J413,Q413)*-1,2))))</f>
        <v/>
      </c>
    </row>
    <row r="414" spans="1:19" x14ac:dyDescent="0.2">
      <c r="A414" s="109" t="str">
        <f>IF('Beladung des Speichers'!A414="","",'Beladung des Speichers'!A414)</f>
        <v/>
      </c>
      <c r="B414" s="109" t="str">
        <f>IF('Beladung des Speichers'!B414="","",'Beladung des Speichers'!B414)</f>
        <v/>
      </c>
      <c r="C414" s="163" t="str">
        <f>IF(ISBLANK('Beladung des Speichers'!A414),"",SUMIFS('Beladung des Speichers'!$C$17:$C$300,'Beladung des Speichers'!$A$17:$A$300,A414)-SUMIFS('Entladung des Speichers'!$C$17:$C$300,'Entladung des Speichers'!$A$17:$A$300,A414)+SUMIFS(Füllstände!$B$17:$B$299,Füllstände!$A$17:$A$299,A414)-SUMIFS(Füllstände!$C$17:$C$299,Füllstände!$A$17:$A$299,A414))</f>
        <v/>
      </c>
      <c r="D414" s="164" t="str">
        <f>IF(ISBLANK('Beladung des Speichers'!A414),"",C414*'Beladung des Speichers'!C414/SUMIFS('Beladung des Speichers'!$C$17:$C$300,'Beladung des Speichers'!$A$17:$A$300,A414))</f>
        <v/>
      </c>
      <c r="E414" s="165" t="str">
        <f>IF(ISBLANK('Beladung des Speichers'!A414),"",1/SUMIFS('Beladung des Speichers'!$C$17:$C$300,'Beladung des Speichers'!$A$17:$A$300,A414)*C414*SUMIF($A$17:$A$300,A414,'Beladung des Speichers'!$E$17:$E$300))</f>
        <v/>
      </c>
      <c r="F414" s="166" t="str">
        <f>IF(ISBLANK('Beladung des Speichers'!A414),"",IF(C414=0,"0,00",D414/C414*E414))</f>
        <v/>
      </c>
      <c r="G414" s="167" t="str">
        <f>IF(ISBLANK('Beladung des Speichers'!A414),"",SUMIFS('Beladung des Speichers'!$C$17:$C$300,'Beladung des Speichers'!$A$17:$A$300,A414))</f>
        <v/>
      </c>
      <c r="H414" s="124" t="str">
        <f>IF(ISBLANK('Beladung des Speichers'!A414),"",'Beladung des Speichers'!C414)</f>
        <v/>
      </c>
      <c r="I414" s="168" t="str">
        <f>IF(ISBLANK('Beladung des Speichers'!A414),"",SUMIFS('Beladung des Speichers'!$E$17:$E$1001,'Beladung des Speichers'!$A$17:$A$1001,'Ergebnis (detailliert)'!A414))</f>
        <v/>
      </c>
      <c r="J414" s="125" t="str">
        <f>IF(ISBLANK('Beladung des Speichers'!A414),"",'Beladung des Speichers'!E414)</f>
        <v/>
      </c>
      <c r="K414" s="168" t="str">
        <f>IF(ISBLANK('Beladung des Speichers'!A414),"",SUMIFS('Entladung des Speichers'!$C$17:$C$1001,'Entladung des Speichers'!$A$17:$A$1001,'Ergebnis (detailliert)'!A414))</f>
        <v/>
      </c>
      <c r="L414" s="169" t="str">
        <f t="shared" si="26"/>
        <v/>
      </c>
      <c r="M414" s="169" t="str">
        <f>IF(ISBLANK('Entladung des Speichers'!A414),"",'Entladung des Speichers'!C414)</f>
        <v/>
      </c>
      <c r="N414" s="168" t="str">
        <f>IF(ISBLANK('Beladung des Speichers'!A414),"",SUMIFS('Entladung des Speichers'!$E$17:$E$1001,'Entladung des Speichers'!$A$17:$A$1001,'Ergebnis (detailliert)'!$A$17:$A$300))</f>
        <v/>
      </c>
      <c r="O414" s="125" t="str">
        <f t="shared" si="27"/>
        <v/>
      </c>
      <c r="P414" s="20" t="str">
        <f>IFERROR(IF(A414="","",N414*'Ergebnis (detailliert)'!J414/'Ergebnis (detailliert)'!I414),0)</f>
        <v/>
      </c>
      <c r="Q414" s="106" t="str">
        <f t="shared" si="28"/>
        <v/>
      </c>
      <c r="R414" s="107" t="str">
        <f t="shared" si="29"/>
        <v/>
      </c>
      <c r="S414" s="108" t="str">
        <f>IF(A414="","",IF(LOOKUP(A414,Stammdaten!$A$17:$A$1001,Stammdaten!$G$17:$G$1001)="Nein",0,IF(ISBLANK('Beladung des Speichers'!A414),"",ROUND(MIN(J414,Q414)*-1,2))))</f>
        <v/>
      </c>
    </row>
    <row r="415" spans="1:19" x14ac:dyDescent="0.2">
      <c r="A415" s="109" t="str">
        <f>IF('Beladung des Speichers'!A415="","",'Beladung des Speichers'!A415)</f>
        <v/>
      </c>
      <c r="B415" s="109" t="str">
        <f>IF('Beladung des Speichers'!B415="","",'Beladung des Speichers'!B415)</f>
        <v/>
      </c>
      <c r="C415" s="163" t="str">
        <f>IF(ISBLANK('Beladung des Speichers'!A415),"",SUMIFS('Beladung des Speichers'!$C$17:$C$300,'Beladung des Speichers'!$A$17:$A$300,A415)-SUMIFS('Entladung des Speichers'!$C$17:$C$300,'Entladung des Speichers'!$A$17:$A$300,A415)+SUMIFS(Füllstände!$B$17:$B$299,Füllstände!$A$17:$A$299,A415)-SUMIFS(Füllstände!$C$17:$C$299,Füllstände!$A$17:$A$299,A415))</f>
        <v/>
      </c>
      <c r="D415" s="164" t="str">
        <f>IF(ISBLANK('Beladung des Speichers'!A415),"",C415*'Beladung des Speichers'!C415/SUMIFS('Beladung des Speichers'!$C$17:$C$300,'Beladung des Speichers'!$A$17:$A$300,A415))</f>
        <v/>
      </c>
      <c r="E415" s="165" t="str">
        <f>IF(ISBLANK('Beladung des Speichers'!A415),"",1/SUMIFS('Beladung des Speichers'!$C$17:$C$300,'Beladung des Speichers'!$A$17:$A$300,A415)*C415*SUMIF($A$17:$A$300,A415,'Beladung des Speichers'!$E$17:$E$300))</f>
        <v/>
      </c>
      <c r="F415" s="166" t="str">
        <f>IF(ISBLANK('Beladung des Speichers'!A415),"",IF(C415=0,"0,00",D415/C415*E415))</f>
        <v/>
      </c>
      <c r="G415" s="167" t="str">
        <f>IF(ISBLANK('Beladung des Speichers'!A415),"",SUMIFS('Beladung des Speichers'!$C$17:$C$300,'Beladung des Speichers'!$A$17:$A$300,A415))</f>
        <v/>
      </c>
      <c r="H415" s="124" t="str">
        <f>IF(ISBLANK('Beladung des Speichers'!A415),"",'Beladung des Speichers'!C415)</f>
        <v/>
      </c>
      <c r="I415" s="168" t="str">
        <f>IF(ISBLANK('Beladung des Speichers'!A415),"",SUMIFS('Beladung des Speichers'!$E$17:$E$1001,'Beladung des Speichers'!$A$17:$A$1001,'Ergebnis (detailliert)'!A415))</f>
        <v/>
      </c>
      <c r="J415" s="125" t="str">
        <f>IF(ISBLANK('Beladung des Speichers'!A415),"",'Beladung des Speichers'!E415)</f>
        <v/>
      </c>
      <c r="K415" s="168" t="str">
        <f>IF(ISBLANK('Beladung des Speichers'!A415),"",SUMIFS('Entladung des Speichers'!$C$17:$C$1001,'Entladung des Speichers'!$A$17:$A$1001,'Ergebnis (detailliert)'!A415))</f>
        <v/>
      </c>
      <c r="L415" s="169" t="str">
        <f t="shared" si="26"/>
        <v/>
      </c>
      <c r="M415" s="169" t="str">
        <f>IF(ISBLANK('Entladung des Speichers'!A415),"",'Entladung des Speichers'!C415)</f>
        <v/>
      </c>
      <c r="N415" s="168" t="str">
        <f>IF(ISBLANK('Beladung des Speichers'!A415),"",SUMIFS('Entladung des Speichers'!$E$17:$E$1001,'Entladung des Speichers'!$A$17:$A$1001,'Ergebnis (detailliert)'!$A$17:$A$300))</f>
        <v/>
      </c>
      <c r="O415" s="125" t="str">
        <f t="shared" si="27"/>
        <v/>
      </c>
      <c r="P415" s="20" t="str">
        <f>IFERROR(IF(A415="","",N415*'Ergebnis (detailliert)'!J415/'Ergebnis (detailliert)'!I415),0)</f>
        <v/>
      </c>
      <c r="Q415" s="106" t="str">
        <f t="shared" si="28"/>
        <v/>
      </c>
      <c r="R415" s="107" t="str">
        <f t="shared" si="29"/>
        <v/>
      </c>
      <c r="S415" s="108" t="str">
        <f>IF(A415="","",IF(LOOKUP(A415,Stammdaten!$A$17:$A$1001,Stammdaten!$G$17:$G$1001)="Nein",0,IF(ISBLANK('Beladung des Speichers'!A415),"",ROUND(MIN(J415,Q415)*-1,2))))</f>
        <v/>
      </c>
    </row>
    <row r="416" spans="1:19" x14ac:dyDescent="0.2">
      <c r="A416" s="109" t="str">
        <f>IF('Beladung des Speichers'!A416="","",'Beladung des Speichers'!A416)</f>
        <v/>
      </c>
      <c r="B416" s="109" t="str">
        <f>IF('Beladung des Speichers'!B416="","",'Beladung des Speichers'!B416)</f>
        <v/>
      </c>
      <c r="C416" s="163" t="str">
        <f>IF(ISBLANK('Beladung des Speichers'!A416),"",SUMIFS('Beladung des Speichers'!$C$17:$C$300,'Beladung des Speichers'!$A$17:$A$300,A416)-SUMIFS('Entladung des Speichers'!$C$17:$C$300,'Entladung des Speichers'!$A$17:$A$300,A416)+SUMIFS(Füllstände!$B$17:$B$299,Füllstände!$A$17:$A$299,A416)-SUMIFS(Füllstände!$C$17:$C$299,Füllstände!$A$17:$A$299,A416))</f>
        <v/>
      </c>
      <c r="D416" s="164" t="str">
        <f>IF(ISBLANK('Beladung des Speichers'!A416),"",C416*'Beladung des Speichers'!C416/SUMIFS('Beladung des Speichers'!$C$17:$C$300,'Beladung des Speichers'!$A$17:$A$300,A416))</f>
        <v/>
      </c>
      <c r="E416" s="165" t="str">
        <f>IF(ISBLANK('Beladung des Speichers'!A416),"",1/SUMIFS('Beladung des Speichers'!$C$17:$C$300,'Beladung des Speichers'!$A$17:$A$300,A416)*C416*SUMIF($A$17:$A$300,A416,'Beladung des Speichers'!$E$17:$E$300))</f>
        <v/>
      </c>
      <c r="F416" s="166" t="str">
        <f>IF(ISBLANK('Beladung des Speichers'!A416),"",IF(C416=0,"0,00",D416/C416*E416))</f>
        <v/>
      </c>
      <c r="G416" s="167" t="str">
        <f>IF(ISBLANK('Beladung des Speichers'!A416),"",SUMIFS('Beladung des Speichers'!$C$17:$C$300,'Beladung des Speichers'!$A$17:$A$300,A416))</f>
        <v/>
      </c>
      <c r="H416" s="124" t="str">
        <f>IF(ISBLANK('Beladung des Speichers'!A416),"",'Beladung des Speichers'!C416)</f>
        <v/>
      </c>
      <c r="I416" s="168" t="str">
        <f>IF(ISBLANK('Beladung des Speichers'!A416),"",SUMIFS('Beladung des Speichers'!$E$17:$E$1001,'Beladung des Speichers'!$A$17:$A$1001,'Ergebnis (detailliert)'!A416))</f>
        <v/>
      </c>
      <c r="J416" s="125" t="str">
        <f>IF(ISBLANK('Beladung des Speichers'!A416),"",'Beladung des Speichers'!E416)</f>
        <v/>
      </c>
      <c r="K416" s="168" t="str">
        <f>IF(ISBLANK('Beladung des Speichers'!A416),"",SUMIFS('Entladung des Speichers'!$C$17:$C$1001,'Entladung des Speichers'!$A$17:$A$1001,'Ergebnis (detailliert)'!A416))</f>
        <v/>
      </c>
      <c r="L416" s="169" t="str">
        <f t="shared" si="26"/>
        <v/>
      </c>
      <c r="M416" s="169" t="str">
        <f>IF(ISBLANK('Entladung des Speichers'!A416),"",'Entladung des Speichers'!C416)</f>
        <v/>
      </c>
      <c r="N416" s="168" t="str">
        <f>IF(ISBLANK('Beladung des Speichers'!A416),"",SUMIFS('Entladung des Speichers'!$E$17:$E$1001,'Entladung des Speichers'!$A$17:$A$1001,'Ergebnis (detailliert)'!$A$17:$A$300))</f>
        <v/>
      </c>
      <c r="O416" s="125" t="str">
        <f t="shared" si="27"/>
        <v/>
      </c>
      <c r="P416" s="20" t="str">
        <f>IFERROR(IF(A416="","",N416*'Ergebnis (detailliert)'!J416/'Ergebnis (detailliert)'!I416),0)</f>
        <v/>
      </c>
      <c r="Q416" s="106" t="str">
        <f t="shared" si="28"/>
        <v/>
      </c>
      <c r="R416" s="107" t="str">
        <f t="shared" si="29"/>
        <v/>
      </c>
      <c r="S416" s="108" t="str">
        <f>IF(A416="","",IF(LOOKUP(A416,Stammdaten!$A$17:$A$1001,Stammdaten!$G$17:$G$1001)="Nein",0,IF(ISBLANK('Beladung des Speichers'!A416),"",ROUND(MIN(J416,Q416)*-1,2))))</f>
        <v/>
      </c>
    </row>
    <row r="417" spans="1:19" x14ac:dyDescent="0.2">
      <c r="A417" s="109" t="str">
        <f>IF('Beladung des Speichers'!A417="","",'Beladung des Speichers'!A417)</f>
        <v/>
      </c>
      <c r="B417" s="109" t="str">
        <f>IF('Beladung des Speichers'!B417="","",'Beladung des Speichers'!B417)</f>
        <v/>
      </c>
      <c r="C417" s="163" t="str">
        <f>IF(ISBLANK('Beladung des Speichers'!A417),"",SUMIFS('Beladung des Speichers'!$C$17:$C$300,'Beladung des Speichers'!$A$17:$A$300,A417)-SUMIFS('Entladung des Speichers'!$C$17:$C$300,'Entladung des Speichers'!$A$17:$A$300,A417)+SUMIFS(Füllstände!$B$17:$B$299,Füllstände!$A$17:$A$299,A417)-SUMIFS(Füllstände!$C$17:$C$299,Füllstände!$A$17:$A$299,A417))</f>
        <v/>
      </c>
      <c r="D417" s="164" t="str">
        <f>IF(ISBLANK('Beladung des Speichers'!A417),"",C417*'Beladung des Speichers'!C417/SUMIFS('Beladung des Speichers'!$C$17:$C$300,'Beladung des Speichers'!$A$17:$A$300,A417))</f>
        <v/>
      </c>
      <c r="E417" s="165" t="str">
        <f>IF(ISBLANK('Beladung des Speichers'!A417),"",1/SUMIFS('Beladung des Speichers'!$C$17:$C$300,'Beladung des Speichers'!$A$17:$A$300,A417)*C417*SUMIF($A$17:$A$300,A417,'Beladung des Speichers'!$E$17:$E$300))</f>
        <v/>
      </c>
      <c r="F417" s="166" t="str">
        <f>IF(ISBLANK('Beladung des Speichers'!A417),"",IF(C417=0,"0,00",D417/C417*E417))</f>
        <v/>
      </c>
      <c r="G417" s="167" t="str">
        <f>IF(ISBLANK('Beladung des Speichers'!A417),"",SUMIFS('Beladung des Speichers'!$C$17:$C$300,'Beladung des Speichers'!$A$17:$A$300,A417))</f>
        <v/>
      </c>
      <c r="H417" s="124" t="str">
        <f>IF(ISBLANK('Beladung des Speichers'!A417),"",'Beladung des Speichers'!C417)</f>
        <v/>
      </c>
      <c r="I417" s="168" t="str">
        <f>IF(ISBLANK('Beladung des Speichers'!A417),"",SUMIFS('Beladung des Speichers'!$E$17:$E$1001,'Beladung des Speichers'!$A$17:$A$1001,'Ergebnis (detailliert)'!A417))</f>
        <v/>
      </c>
      <c r="J417" s="125" t="str">
        <f>IF(ISBLANK('Beladung des Speichers'!A417),"",'Beladung des Speichers'!E417)</f>
        <v/>
      </c>
      <c r="K417" s="168" t="str">
        <f>IF(ISBLANK('Beladung des Speichers'!A417),"",SUMIFS('Entladung des Speichers'!$C$17:$C$1001,'Entladung des Speichers'!$A$17:$A$1001,'Ergebnis (detailliert)'!A417))</f>
        <v/>
      </c>
      <c r="L417" s="169" t="str">
        <f t="shared" si="26"/>
        <v/>
      </c>
      <c r="M417" s="169" t="str">
        <f>IF(ISBLANK('Entladung des Speichers'!A417),"",'Entladung des Speichers'!C417)</f>
        <v/>
      </c>
      <c r="N417" s="168" t="str">
        <f>IF(ISBLANK('Beladung des Speichers'!A417),"",SUMIFS('Entladung des Speichers'!$E$17:$E$1001,'Entladung des Speichers'!$A$17:$A$1001,'Ergebnis (detailliert)'!$A$17:$A$300))</f>
        <v/>
      </c>
      <c r="O417" s="125" t="str">
        <f t="shared" si="27"/>
        <v/>
      </c>
      <c r="P417" s="20" t="str">
        <f>IFERROR(IF(A417="","",N417*'Ergebnis (detailliert)'!J417/'Ergebnis (detailliert)'!I417),0)</f>
        <v/>
      </c>
      <c r="Q417" s="106" t="str">
        <f t="shared" si="28"/>
        <v/>
      </c>
      <c r="R417" s="107" t="str">
        <f t="shared" si="29"/>
        <v/>
      </c>
      <c r="S417" s="108" t="str">
        <f>IF(A417="","",IF(LOOKUP(A417,Stammdaten!$A$17:$A$1001,Stammdaten!$G$17:$G$1001)="Nein",0,IF(ISBLANK('Beladung des Speichers'!A417),"",ROUND(MIN(J417,Q417)*-1,2))))</f>
        <v/>
      </c>
    </row>
    <row r="418" spans="1:19" x14ac:dyDescent="0.2">
      <c r="A418" s="109" t="str">
        <f>IF('Beladung des Speichers'!A418="","",'Beladung des Speichers'!A418)</f>
        <v/>
      </c>
      <c r="B418" s="109" t="str">
        <f>IF('Beladung des Speichers'!B418="","",'Beladung des Speichers'!B418)</f>
        <v/>
      </c>
      <c r="C418" s="163" t="str">
        <f>IF(ISBLANK('Beladung des Speichers'!A418),"",SUMIFS('Beladung des Speichers'!$C$17:$C$300,'Beladung des Speichers'!$A$17:$A$300,A418)-SUMIFS('Entladung des Speichers'!$C$17:$C$300,'Entladung des Speichers'!$A$17:$A$300,A418)+SUMIFS(Füllstände!$B$17:$B$299,Füllstände!$A$17:$A$299,A418)-SUMIFS(Füllstände!$C$17:$C$299,Füllstände!$A$17:$A$299,A418))</f>
        <v/>
      </c>
      <c r="D418" s="164" t="str">
        <f>IF(ISBLANK('Beladung des Speichers'!A418),"",C418*'Beladung des Speichers'!C418/SUMIFS('Beladung des Speichers'!$C$17:$C$300,'Beladung des Speichers'!$A$17:$A$300,A418))</f>
        <v/>
      </c>
      <c r="E418" s="165" t="str">
        <f>IF(ISBLANK('Beladung des Speichers'!A418),"",1/SUMIFS('Beladung des Speichers'!$C$17:$C$300,'Beladung des Speichers'!$A$17:$A$300,A418)*C418*SUMIF($A$17:$A$300,A418,'Beladung des Speichers'!$E$17:$E$300))</f>
        <v/>
      </c>
      <c r="F418" s="166" t="str">
        <f>IF(ISBLANK('Beladung des Speichers'!A418),"",IF(C418=0,"0,00",D418/C418*E418))</f>
        <v/>
      </c>
      <c r="G418" s="167" t="str">
        <f>IF(ISBLANK('Beladung des Speichers'!A418),"",SUMIFS('Beladung des Speichers'!$C$17:$C$300,'Beladung des Speichers'!$A$17:$A$300,A418))</f>
        <v/>
      </c>
      <c r="H418" s="124" t="str">
        <f>IF(ISBLANK('Beladung des Speichers'!A418),"",'Beladung des Speichers'!C418)</f>
        <v/>
      </c>
      <c r="I418" s="168" t="str">
        <f>IF(ISBLANK('Beladung des Speichers'!A418),"",SUMIFS('Beladung des Speichers'!$E$17:$E$1001,'Beladung des Speichers'!$A$17:$A$1001,'Ergebnis (detailliert)'!A418))</f>
        <v/>
      </c>
      <c r="J418" s="125" t="str">
        <f>IF(ISBLANK('Beladung des Speichers'!A418),"",'Beladung des Speichers'!E418)</f>
        <v/>
      </c>
      <c r="K418" s="168" t="str">
        <f>IF(ISBLANK('Beladung des Speichers'!A418),"",SUMIFS('Entladung des Speichers'!$C$17:$C$1001,'Entladung des Speichers'!$A$17:$A$1001,'Ergebnis (detailliert)'!A418))</f>
        <v/>
      </c>
      <c r="L418" s="169" t="str">
        <f t="shared" si="26"/>
        <v/>
      </c>
      <c r="M418" s="169" t="str">
        <f>IF(ISBLANK('Entladung des Speichers'!A418),"",'Entladung des Speichers'!C418)</f>
        <v/>
      </c>
      <c r="N418" s="168" t="str">
        <f>IF(ISBLANK('Beladung des Speichers'!A418),"",SUMIFS('Entladung des Speichers'!$E$17:$E$1001,'Entladung des Speichers'!$A$17:$A$1001,'Ergebnis (detailliert)'!$A$17:$A$300))</f>
        <v/>
      </c>
      <c r="O418" s="125" t="str">
        <f t="shared" si="27"/>
        <v/>
      </c>
      <c r="P418" s="20" t="str">
        <f>IFERROR(IF(A418="","",N418*'Ergebnis (detailliert)'!J418/'Ergebnis (detailliert)'!I418),0)</f>
        <v/>
      </c>
      <c r="Q418" s="106" t="str">
        <f t="shared" si="28"/>
        <v/>
      </c>
      <c r="R418" s="107" t="str">
        <f t="shared" si="29"/>
        <v/>
      </c>
      <c r="S418" s="108" t="str">
        <f>IF(A418="","",IF(LOOKUP(A418,Stammdaten!$A$17:$A$1001,Stammdaten!$G$17:$G$1001)="Nein",0,IF(ISBLANK('Beladung des Speichers'!A418),"",ROUND(MIN(J418,Q418)*-1,2))))</f>
        <v/>
      </c>
    </row>
    <row r="419" spans="1:19" x14ac:dyDescent="0.2">
      <c r="A419" s="109" t="str">
        <f>IF('Beladung des Speichers'!A419="","",'Beladung des Speichers'!A419)</f>
        <v/>
      </c>
      <c r="B419" s="109" t="str">
        <f>IF('Beladung des Speichers'!B419="","",'Beladung des Speichers'!B419)</f>
        <v/>
      </c>
      <c r="C419" s="163" t="str">
        <f>IF(ISBLANK('Beladung des Speichers'!A419),"",SUMIFS('Beladung des Speichers'!$C$17:$C$300,'Beladung des Speichers'!$A$17:$A$300,A419)-SUMIFS('Entladung des Speichers'!$C$17:$C$300,'Entladung des Speichers'!$A$17:$A$300,A419)+SUMIFS(Füllstände!$B$17:$B$299,Füllstände!$A$17:$A$299,A419)-SUMIFS(Füllstände!$C$17:$C$299,Füllstände!$A$17:$A$299,A419))</f>
        <v/>
      </c>
      <c r="D419" s="164" t="str">
        <f>IF(ISBLANK('Beladung des Speichers'!A419),"",C419*'Beladung des Speichers'!C419/SUMIFS('Beladung des Speichers'!$C$17:$C$300,'Beladung des Speichers'!$A$17:$A$300,A419))</f>
        <v/>
      </c>
      <c r="E419" s="165" t="str">
        <f>IF(ISBLANK('Beladung des Speichers'!A419),"",1/SUMIFS('Beladung des Speichers'!$C$17:$C$300,'Beladung des Speichers'!$A$17:$A$300,A419)*C419*SUMIF($A$17:$A$300,A419,'Beladung des Speichers'!$E$17:$E$300))</f>
        <v/>
      </c>
      <c r="F419" s="166" t="str">
        <f>IF(ISBLANK('Beladung des Speichers'!A419),"",IF(C419=0,"0,00",D419/C419*E419))</f>
        <v/>
      </c>
      <c r="G419" s="167" t="str">
        <f>IF(ISBLANK('Beladung des Speichers'!A419),"",SUMIFS('Beladung des Speichers'!$C$17:$C$300,'Beladung des Speichers'!$A$17:$A$300,A419))</f>
        <v/>
      </c>
      <c r="H419" s="124" t="str">
        <f>IF(ISBLANK('Beladung des Speichers'!A419),"",'Beladung des Speichers'!C419)</f>
        <v/>
      </c>
      <c r="I419" s="168" t="str">
        <f>IF(ISBLANK('Beladung des Speichers'!A419),"",SUMIFS('Beladung des Speichers'!$E$17:$E$1001,'Beladung des Speichers'!$A$17:$A$1001,'Ergebnis (detailliert)'!A419))</f>
        <v/>
      </c>
      <c r="J419" s="125" t="str">
        <f>IF(ISBLANK('Beladung des Speichers'!A419),"",'Beladung des Speichers'!E419)</f>
        <v/>
      </c>
      <c r="K419" s="168" t="str">
        <f>IF(ISBLANK('Beladung des Speichers'!A419),"",SUMIFS('Entladung des Speichers'!$C$17:$C$1001,'Entladung des Speichers'!$A$17:$A$1001,'Ergebnis (detailliert)'!A419))</f>
        <v/>
      </c>
      <c r="L419" s="169" t="str">
        <f t="shared" si="26"/>
        <v/>
      </c>
      <c r="M419" s="169" t="str">
        <f>IF(ISBLANK('Entladung des Speichers'!A419),"",'Entladung des Speichers'!C419)</f>
        <v/>
      </c>
      <c r="N419" s="168" t="str">
        <f>IF(ISBLANK('Beladung des Speichers'!A419),"",SUMIFS('Entladung des Speichers'!$E$17:$E$1001,'Entladung des Speichers'!$A$17:$A$1001,'Ergebnis (detailliert)'!$A$17:$A$300))</f>
        <v/>
      </c>
      <c r="O419" s="125" t="str">
        <f t="shared" si="27"/>
        <v/>
      </c>
      <c r="P419" s="20" t="str">
        <f>IFERROR(IF(A419="","",N419*'Ergebnis (detailliert)'!J419/'Ergebnis (detailliert)'!I419),0)</f>
        <v/>
      </c>
      <c r="Q419" s="106" t="str">
        <f t="shared" si="28"/>
        <v/>
      </c>
      <c r="R419" s="107" t="str">
        <f t="shared" si="29"/>
        <v/>
      </c>
      <c r="S419" s="108" t="str">
        <f>IF(A419="","",IF(LOOKUP(A419,Stammdaten!$A$17:$A$1001,Stammdaten!$G$17:$G$1001)="Nein",0,IF(ISBLANK('Beladung des Speichers'!A419),"",ROUND(MIN(J419,Q419)*-1,2))))</f>
        <v/>
      </c>
    </row>
    <row r="420" spans="1:19" x14ac:dyDescent="0.2">
      <c r="A420" s="109" t="str">
        <f>IF('Beladung des Speichers'!A420="","",'Beladung des Speichers'!A420)</f>
        <v/>
      </c>
      <c r="B420" s="109" t="str">
        <f>IF('Beladung des Speichers'!B420="","",'Beladung des Speichers'!B420)</f>
        <v/>
      </c>
      <c r="C420" s="163" t="str">
        <f>IF(ISBLANK('Beladung des Speichers'!A420),"",SUMIFS('Beladung des Speichers'!$C$17:$C$300,'Beladung des Speichers'!$A$17:$A$300,A420)-SUMIFS('Entladung des Speichers'!$C$17:$C$300,'Entladung des Speichers'!$A$17:$A$300,A420)+SUMIFS(Füllstände!$B$17:$B$299,Füllstände!$A$17:$A$299,A420)-SUMIFS(Füllstände!$C$17:$C$299,Füllstände!$A$17:$A$299,A420))</f>
        <v/>
      </c>
      <c r="D420" s="164" t="str">
        <f>IF(ISBLANK('Beladung des Speichers'!A420),"",C420*'Beladung des Speichers'!C420/SUMIFS('Beladung des Speichers'!$C$17:$C$300,'Beladung des Speichers'!$A$17:$A$300,A420))</f>
        <v/>
      </c>
      <c r="E420" s="165" t="str">
        <f>IF(ISBLANK('Beladung des Speichers'!A420),"",1/SUMIFS('Beladung des Speichers'!$C$17:$C$300,'Beladung des Speichers'!$A$17:$A$300,A420)*C420*SUMIF($A$17:$A$300,A420,'Beladung des Speichers'!$E$17:$E$300))</f>
        <v/>
      </c>
      <c r="F420" s="166" t="str">
        <f>IF(ISBLANK('Beladung des Speichers'!A420),"",IF(C420=0,"0,00",D420/C420*E420))</f>
        <v/>
      </c>
      <c r="G420" s="167" t="str">
        <f>IF(ISBLANK('Beladung des Speichers'!A420),"",SUMIFS('Beladung des Speichers'!$C$17:$C$300,'Beladung des Speichers'!$A$17:$A$300,A420))</f>
        <v/>
      </c>
      <c r="H420" s="124" t="str">
        <f>IF(ISBLANK('Beladung des Speichers'!A420),"",'Beladung des Speichers'!C420)</f>
        <v/>
      </c>
      <c r="I420" s="168" t="str">
        <f>IF(ISBLANK('Beladung des Speichers'!A420),"",SUMIFS('Beladung des Speichers'!$E$17:$E$1001,'Beladung des Speichers'!$A$17:$A$1001,'Ergebnis (detailliert)'!A420))</f>
        <v/>
      </c>
      <c r="J420" s="125" t="str">
        <f>IF(ISBLANK('Beladung des Speichers'!A420),"",'Beladung des Speichers'!E420)</f>
        <v/>
      </c>
      <c r="K420" s="168" t="str">
        <f>IF(ISBLANK('Beladung des Speichers'!A420),"",SUMIFS('Entladung des Speichers'!$C$17:$C$1001,'Entladung des Speichers'!$A$17:$A$1001,'Ergebnis (detailliert)'!A420))</f>
        <v/>
      </c>
      <c r="L420" s="169" t="str">
        <f t="shared" si="26"/>
        <v/>
      </c>
      <c r="M420" s="169" t="str">
        <f>IF(ISBLANK('Entladung des Speichers'!A420),"",'Entladung des Speichers'!C420)</f>
        <v/>
      </c>
      <c r="N420" s="168" t="str">
        <f>IF(ISBLANK('Beladung des Speichers'!A420),"",SUMIFS('Entladung des Speichers'!$E$17:$E$1001,'Entladung des Speichers'!$A$17:$A$1001,'Ergebnis (detailliert)'!$A$17:$A$300))</f>
        <v/>
      </c>
      <c r="O420" s="125" t="str">
        <f t="shared" si="27"/>
        <v/>
      </c>
      <c r="P420" s="20" t="str">
        <f>IFERROR(IF(A420="","",N420*'Ergebnis (detailliert)'!J420/'Ergebnis (detailliert)'!I420),0)</f>
        <v/>
      </c>
      <c r="Q420" s="106" t="str">
        <f t="shared" si="28"/>
        <v/>
      </c>
      <c r="R420" s="107" t="str">
        <f t="shared" si="29"/>
        <v/>
      </c>
      <c r="S420" s="108" t="str">
        <f>IF(A420="","",IF(LOOKUP(A420,Stammdaten!$A$17:$A$1001,Stammdaten!$G$17:$G$1001)="Nein",0,IF(ISBLANK('Beladung des Speichers'!A420),"",ROUND(MIN(J420,Q420)*-1,2))))</f>
        <v/>
      </c>
    </row>
    <row r="421" spans="1:19" x14ac:dyDescent="0.2">
      <c r="A421" s="109" t="str">
        <f>IF('Beladung des Speichers'!A421="","",'Beladung des Speichers'!A421)</f>
        <v/>
      </c>
      <c r="B421" s="109" t="str">
        <f>IF('Beladung des Speichers'!B421="","",'Beladung des Speichers'!B421)</f>
        <v/>
      </c>
      <c r="C421" s="163" t="str">
        <f>IF(ISBLANK('Beladung des Speichers'!A421),"",SUMIFS('Beladung des Speichers'!$C$17:$C$300,'Beladung des Speichers'!$A$17:$A$300,A421)-SUMIFS('Entladung des Speichers'!$C$17:$C$300,'Entladung des Speichers'!$A$17:$A$300,A421)+SUMIFS(Füllstände!$B$17:$B$299,Füllstände!$A$17:$A$299,A421)-SUMIFS(Füllstände!$C$17:$C$299,Füllstände!$A$17:$A$299,A421))</f>
        <v/>
      </c>
      <c r="D421" s="164" t="str">
        <f>IF(ISBLANK('Beladung des Speichers'!A421),"",C421*'Beladung des Speichers'!C421/SUMIFS('Beladung des Speichers'!$C$17:$C$300,'Beladung des Speichers'!$A$17:$A$300,A421))</f>
        <v/>
      </c>
      <c r="E421" s="165" t="str">
        <f>IF(ISBLANK('Beladung des Speichers'!A421),"",1/SUMIFS('Beladung des Speichers'!$C$17:$C$300,'Beladung des Speichers'!$A$17:$A$300,A421)*C421*SUMIF($A$17:$A$300,A421,'Beladung des Speichers'!$E$17:$E$300))</f>
        <v/>
      </c>
      <c r="F421" s="166" t="str">
        <f>IF(ISBLANK('Beladung des Speichers'!A421),"",IF(C421=0,"0,00",D421/C421*E421))</f>
        <v/>
      </c>
      <c r="G421" s="167" t="str">
        <f>IF(ISBLANK('Beladung des Speichers'!A421),"",SUMIFS('Beladung des Speichers'!$C$17:$C$300,'Beladung des Speichers'!$A$17:$A$300,A421))</f>
        <v/>
      </c>
      <c r="H421" s="124" t="str">
        <f>IF(ISBLANK('Beladung des Speichers'!A421),"",'Beladung des Speichers'!C421)</f>
        <v/>
      </c>
      <c r="I421" s="168" t="str">
        <f>IF(ISBLANK('Beladung des Speichers'!A421),"",SUMIFS('Beladung des Speichers'!$E$17:$E$1001,'Beladung des Speichers'!$A$17:$A$1001,'Ergebnis (detailliert)'!A421))</f>
        <v/>
      </c>
      <c r="J421" s="125" t="str">
        <f>IF(ISBLANK('Beladung des Speichers'!A421),"",'Beladung des Speichers'!E421)</f>
        <v/>
      </c>
      <c r="K421" s="168" t="str">
        <f>IF(ISBLANK('Beladung des Speichers'!A421),"",SUMIFS('Entladung des Speichers'!$C$17:$C$1001,'Entladung des Speichers'!$A$17:$A$1001,'Ergebnis (detailliert)'!A421))</f>
        <v/>
      </c>
      <c r="L421" s="169" t="str">
        <f t="shared" si="26"/>
        <v/>
      </c>
      <c r="M421" s="169" t="str">
        <f>IF(ISBLANK('Entladung des Speichers'!A421),"",'Entladung des Speichers'!C421)</f>
        <v/>
      </c>
      <c r="N421" s="168" t="str">
        <f>IF(ISBLANK('Beladung des Speichers'!A421),"",SUMIFS('Entladung des Speichers'!$E$17:$E$1001,'Entladung des Speichers'!$A$17:$A$1001,'Ergebnis (detailliert)'!$A$17:$A$300))</f>
        <v/>
      </c>
      <c r="O421" s="125" t="str">
        <f t="shared" si="27"/>
        <v/>
      </c>
      <c r="P421" s="20" t="str">
        <f>IFERROR(IF(A421="","",N421*'Ergebnis (detailliert)'!J421/'Ergebnis (detailliert)'!I421),0)</f>
        <v/>
      </c>
      <c r="Q421" s="106" t="str">
        <f t="shared" si="28"/>
        <v/>
      </c>
      <c r="R421" s="107" t="str">
        <f t="shared" si="29"/>
        <v/>
      </c>
      <c r="S421" s="108" t="str">
        <f>IF(A421="","",IF(LOOKUP(A421,Stammdaten!$A$17:$A$1001,Stammdaten!$G$17:$G$1001)="Nein",0,IF(ISBLANK('Beladung des Speichers'!A421),"",ROUND(MIN(J421,Q421)*-1,2))))</f>
        <v/>
      </c>
    </row>
    <row r="422" spans="1:19" x14ac:dyDescent="0.2">
      <c r="A422" s="109" t="str">
        <f>IF('Beladung des Speichers'!A422="","",'Beladung des Speichers'!A422)</f>
        <v/>
      </c>
      <c r="B422" s="109" t="str">
        <f>IF('Beladung des Speichers'!B422="","",'Beladung des Speichers'!B422)</f>
        <v/>
      </c>
      <c r="C422" s="163" t="str">
        <f>IF(ISBLANK('Beladung des Speichers'!A422),"",SUMIFS('Beladung des Speichers'!$C$17:$C$300,'Beladung des Speichers'!$A$17:$A$300,A422)-SUMIFS('Entladung des Speichers'!$C$17:$C$300,'Entladung des Speichers'!$A$17:$A$300,A422)+SUMIFS(Füllstände!$B$17:$B$299,Füllstände!$A$17:$A$299,A422)-SUMIFS(Füllstände!$C$17:$C$299,Füllstände!$A$17:$A$299,A422))</f>
        <v/>
      </c>
      <c r="D422" s="164" t="str">
        <f>IF(ISBLANK('Beladung des Speichers'!A422),"",C422*'Beladung des Speichers'!C422/SUMIFS('Beladung des Speichers'!$C$17:$C$300,'Beladung des Speichers'!$A$17:$A$300,A422))</f>
        <v/>
      </c>
      <c r="E422" s="165" t="str">
        <f>IF(ISBLANK('Beladung des Speichers'!A422),"",1/SUMIFS('Beladung des Speichers'!$C$17:$C$300,'Beladung des Speichers'!$A$17:$A$300,A422)*C422*SUMIF($A$17:$A$300,A422,'Beladung des Speichers'!$E$17:$E$300))</f>
        <v/>
      </c>
      <c r="F422" s="166" t="str">
        <f>IF(ISBLANK('Beladung des Speichers'!A422),"",IF(C422=0,"0,00",D422/C422*E422))</f>
        <v/>
      </c>
      <c r="G422" s="167" t="str">
        <f>IF(ISBLANK('Beladung des Speichers'!A422),"",SUMIFS('Beladung des Speichers'!$C$17:$C$300,'Beladung des Speichers'!$A$17:$A$300,A422))</f>
        <v/>
      </c>
      <c r="H422" s="124" t="str">
        <f>IF(ISBLANK('Beladung des Speichers'!A422),"",'Beladung des Speichers'!C422)</f>
        <v/>
      </c>
      <c r="I422" s="168" t="str">
        <f>IF(ISBLANK('Beladung des Speichers'!A422),"",SUMIFS('Beladung des Speichers'!$E$17:$E$1001,'Beladung des Speichers'!$A$17:$A$1001,'Ergebnis (detailliert)'!A422))</f>
        <v/>
      </c>
      <c r="J422" s="125" t="str">
        <f>IF(ISBLANK('Beladung des Speichers'!A422),"",'Beladung des Speichers'!E422)</f>
        <v/>
      </c>
      <c r="K422" s="168" t="str">
        <f>IF(ISBLANK('Beladung des Speichers'!A422),"",SUMIFS('Entladung des Speichers'!$C$17:$C$1001,'Entladung des Speichers'!$A$17:$A$1001,'Ergebnis (detailliert)'!A422))</f>
        <v/>
      </c>
      <c r="L422" s="169" t="str">
        <f t="shared" si="26"/>
        <v/>
      </c>
      <c r="M422" s="169" t="str">
        <f>IF(ISBLANK('Entladung des Speichers'!A422),"",'Entladung des Speichers'!C422)</f>
        <v/>
      </c>
      <c r="N422" s="168" t="str">
        <f>IF(ISBLANK('Beladung des Speichers'!A422),"",SUMIFS('Entladung des Speichers'!$E$17:$E$1001,'Entladung des Speichers'!$A$17:$A$1001,'Ergebnis (detailliert)'!$A$17:$A$300))</f>
        <v/>
      </c>
      <c r="O422" s="125" t="str">
        <f t="shared" si="27"/>
        <v/>
      </c>
      <c r="P422" s="20" t="str">
        <f>IFERROR(IF(A422="","",N422*'Ergebnis (detailliert)'!J422/'Ergebnis (detailliert)'!I422),0)</f>
        <v/>
      </c>
      <c r="Q422" s="106" t="str">
        <f t="shared" si="28"/>
        <v/>
      </c>
      <c r="R422" s="107" t="str">
        <f t="shared" si="29"/>
        <v/>
      </c>
      <c r="S422" s="108" t="str">
        <f>IF(A422="","",IF(LOOKUP(A422,Stammdaten!$A$17:$A$1001,Stammdaten!$G$17:$G$1001)="Nein",0,IF(ISBLANK('Beladung des Speichers'!A422),"",ROUND(MIN(J422,Q422)*-1,2))))</f>
        <v/>
      </c>
    </row>
    <row r="423" spans="1:19" x14ac:dyDescent="0.2">
      <c r="A423" s="109" t="str">
        <f>IF('Beladung des Speichers'!A423="","",'Beladung des Speichers'!A423)</f>
        <v/>
      </c>
      <c r="B423" s="109" t="str">
        <f>IF('Beladung des Speichers'!B423="","",'Beladung des Speichers'!B423)</f>
        <v/>
      </c>
      <c r="C423" s="163" t="str">
        <f>IF(ISBLANK('Beladung des Speichers'!A423),"",SUMIFS('Beladung des Speichers'!$C$17:$C$300,'Beladung des Speichers'!$A$17:$A$300,A423)-SUMIFS('Entladung des Speichers'!$C$17:$C$300,'Entladung des Speichers'!$A$17:$A$300,A423)+SUMIFS(Füllstände!$B$17:$B$299,Füllstände!$A$17:$A$299,A423)-SUMIFS(Füllstände!$C$17:$C$299,Füllstände!$A$17:$A$299,A423))</f>
        <v/>
      </c>
      <c r="D423" s="164" t="str">
        <f>IF(ISBLANK('Beladung des Speichers'!A423),"",C423*'Beladung des Speichers'!C423/SUMIFS('Beladung des Speichers'!$C$17:$C$300,'Beladung des Speichers'!$A$17:$A$300,A423))</f>
        <v/>
      </c>
      <c r="E423" s="165" t="str">
        <f>IF(ISBLANK('Beladung des Speichers'!A423),"",1/SUMIFS('Beladung des Speichers'!$C$17:$C$300,'Beladung des Speichers'!$A$17:$A$300,A423)*C423*SUMIF($A$17:$A$300,A423,'Beladung des Speichers'!$E$17:$E$300))</f>
        <v/>
      </c>
      <c r="F423" s="166" t="str">
        <f>IF(ISBLANK('Beladung des Speichers'!A423),"",IF(C423=0,"0,00",D423/C423*E423))</f>
        <v/>
      </c>
      <c r="G423" s="167" t="str">
        <f>IF(ISBLANK('Beladung des Speichers'!A423),"",SUMIFS('Beladung des Speichers'!$C$17:$C$300,'Beladung des Speichers'!$A$17:$A$300,A423))</f>
        <v/>
      </c>
      <c r="H423" s="124" t="str">
        <f>IF(ISBLANK('Beladung des Speichers'!A423),"",'Beladung des Speichers'!C423)</f>
        <v/>
      </c>
      <c r="I423" s="168" t="str">
        <f>IF(ISBLANK('Beladung des Speichers'!A423),"",SUMIFS('Beladung des Speichers'!$E$17:$E$1001,'Beladung des Speichers'!$A$17:$A$1001,'Ergebnis (detailliert)'!A423))</f>
        <v/>
      </c>
      <c r="J423" s="125" t="str">
        <f>IF(ISBLANK('Beladung des Speichers'!A423),"",'Beladung des Speichers'!E423)</f>
        <v/>
      </c>
      <c r="K423" s="168" t="str">
        <f>IF(ISBLANK('Beladung des Speichers'!A423),"",SUMIFS('Entladung des Speichers'!$C$17:$C$1001,'Entladung des Speichers'!$A$17:$A$1001,'Ergebnis (detailliert)'!A423))</f>
        <v/>
      </c>
      <c r="L423" s="169" t="str">
        <f t="shared" si="26"/>
        <v/>
      </c>
      <c r="M423" s="169" t="str">
        <f>IF(ISBLANK('Entladung des Speichers'!A423),"",'Entladung des Speichers'!C423)</f>
        <v/>
      </c>
      <c r="N423" s="168" t="str">
        <f>IF(ISBLANK('Beladung des Speichers'!A423),"",SUMIFS('Entladung des Speichers'!$E$17:$E$1001,'Entladung des Speichers'!$A$17:$A$1001,'Ergebnis (detailliert)'!$A$17:$A$300))</f>
        <v/>
      </c>
      <c r="O423" s="125" t="str">
        <f t="shared" si="27"/>
        <v/>
      </c>
      <c r="P423" s="20" t="str">
        <f>IFERROR(IF(A423="","",N423*'Ergebnis (detailliert)'!J423/'Ergebnis (detailliert)'!I423),0)</f>
        <v/>
      </c>
      <c r="Q423" s="106" t="str">
        <f t="shared" si="28"/>
        <v/>
      </c>
      <c r="R423" s="107" t="str">
        <f t="shared" si="29"/>
        <v/>
      </c>
      <c r="S423" s="108" t="str">
        <f>IF(A423="","",IF(LOOKUP(A423,Stammdaten!$A$17:$A$1001,Stammdaten!$G$17:$G$1001)="Nein",0,IF(ISBLANK('Beladung des Speichers'!A423),"",ROUND(MIN(J423,Q423)*-1,2))))</f>
        <v/>
      </c>
    </row>
    <row r="424" spans="1:19" x14ac:dyDescent="0.2">
      <c r="A424" s="109" t="str">
        <f>IF('Beladung des Speichers'!A424="","",'Beladung des Speichers'!A424)</f>
        <v/>
      </c>
      <c r="B424" s="109" t="str">
        <f>IF('Beladung des Speichers'!B424="","",'Beladung des Speichers'!B424)</f>
        <v/>
      </c>
      <c r="C424" s="163" t="str">
        <f>IF(ISBLANK('Beladung des Speichers'!A424),"",SUMIFS('Beladung des Speichers'!$C$17:$C$300,'Beladung des Speichers'!$A$17:$A$300,A424)-SUMIFS('Entladung des Speichers'!$C$17:$C$300,'Entladung des Speichers'!$A$17:$A$300,A424)+SUMIFS(Füllstände!$B$17:$B$299,Füllstände!$A$17:$A$299,A424)-SUMIFS(Füllstände!$C$17:$C$299,Füllstände!$A$17:$A$299,A424))</f>
        <v/>
      </c>
      <c r="D424" s="164" t="str">
        <f>IF(ISBLANK('Beladung des Speichers'!A424),"",C424*'Beladung des Speichers'!C424/SUMIFS('Beladung des Speichers'!$C$17:$C$300,'Beladung des Speichers'!$A$17:$A$300,A424))</f>
        <v/>
      </c>
      <c r="E424" s="165" t="str">
        <f>IF(ISBLANK('Beladung des Speichers'!A424),"",1/SUMIFS('Beladung des Speichers'!$C$17:$C$300,'Beladung des Speichers'!$A$17:$A$300,A424)*C424*SUMIF($A$17:$A$300,A424,'Beladung des Speichers'!$E$17:$E$300))</f>
        <v/>
      </c>
      <c r="F424" s="166" t="str">
        <f>IF(ISBLANK('Beladung des Speichers'!A424),"",IF(C424=0,"0,00",D424/C424*E424))</f>
        <v/>
      </c>
      <c r="G424" s="167" t="str">
        <f>IF(ISBLANK('Beladung des Speichers'!A424),"",SUMIFS('Beladung des Speichers'!$C$17:$C$300,'Beladung des Speichers'!$A$17:$A$300,A424))</f>
        <v/>
      </c>
      <c r="H424" s="124" t="str">
        <f>IF(ISBLANK('Beladung des Speichers'!A424),"",'Beladung des Speichers'!C424)</f>
        <v/>
      </c>
      <c r="I424" s="168" t="str">
        <f>IF(ISBLANK('Beladung des Speichers'!A424),"",SUMIFS('Beladung des Speichers'!$E$17:$E$1001,'Beladung des Speichers'!$A$17:$A$1001,'Ergebnis (detailliert)'!A424))</f>
        <v/>
      </c>
      <c r="J424" s="125" t="str">
        <f>IF(ISBLANK('Beladung des Speichers'!A424),"",'Beladung des Speichers'!E424)</f>
        <v/>
      </c>
      <c r="K424" s="168" t="str">
        <f>IF(ISBLANK('Beladung des Speichers'!A424),"",SUMIFS('Entladung des Speichers'!$C$17:$C$1001,'Entladung des Speichers'!$A$17:$A$1001,'Ergebnis (detailliert)'!A424))</f>
        <v/>
      </c>
      <c r="L424" s="169" t="str">
        <f t="shared" si="26"/>
        <v/>
      </c>
      <c r="M424" s="169" t="str">
        <f>IF(ISBLANK('Entladung des Speichers'!A424),"",'Entladung des Speichers'!C424)</f>
        <v/>
      </c>
      <c r="N424" s="168" t="str">
        <f>IF(ISBLANK('Beladung des Speichers'!A424),"",SUMIFS('Entladung des Speichers'!$E$17:$E$1001,'Entladung des Speichers'!$A$17:$A$1001,'Ergebnis (detailliert)'!$A$17:$A$300))</f>
        <v/>
      </c>
      <c r="O424" s="125" t="str">
        <f t="shared" si="27"/>
        <v/>
      </c>
      <c r="P424" s="20" t="str">
        <f>IFERROR(IF(A424="","",N424*'Ergebnis (detailliert)'!J424/'Ergebnis (detailliert)'!I424),0)</f>
        <v/>
      </c>
      <c r="Q424" s="106" t="str">
        <f t="shared" si="28"/>
        <v/>
      </c>
      <c r="R424" s="107" t="str">
        <f t="shared" si="29"/>
        <v/>
      </c>
      <c r="S424" s="108" t="str">
        <f>IF(A424="","",IF(LOOKUP(A424,Stammdaten!$A$17:$A$1001,Stammdaten!$G$17:$G$1001)="Nein",0,IF(ISBLANK('Beladung des Speichers'!A424),"",ROUND(MIN(J424,Q424)*-1,2))))</f>
        <v/>
      </c>
    </row>
    <row r="425" spans="1:19" x14ac:dyDescent="0.2">
      <c r="A425" s="109" t="str">
        <f>IF('Beladung des Speichers'!A425="","",'Beladung des Speichers'!A425)</f>
        <v/>
      </c>
      <c r="B425" s="109" t="str">
        <f>IF('Beladung des Speichers'!B425="","",'Beladung des Speichers'!B425)</f>
        <v/>
      </c>
      <c r="C425" s="163" t="str">
        <f>IF(ISBLANK('Beladung des Speichers'!A425),"",SUMIFS('Beladung des Speichers'!$C$17:$C$300,'Beladung des Speichers'!$A$17:$A$300,A425)-SUMIFS('Entladung des Speichers'!$C$17:$C$300,'Entladung des Speichers'!$A$17:$A$300,A425)+SUMIFS(Füllstände!$B$17:$B$299,Füllstände!$A$17:$A$299,A425)-SUMIFS(Füllstände!$C$17:$C$299,Füllstände!$A$17:$A$299,A425))</f>
        <v/>
      </c>
      <c r="D425" s="164" t="str">
        <f>IF(ISBLANK('Beladung des Speichers'!A425),"",C425*'Beladung des Speichers'!C425/SUMIFS('Beladung des Speichers'!$C$17:$C$300,'Beladung des Speichers'!$A$17:$A$300,A425))</f>
        <v/>
      </c>
      <c r="E425" s="165" t="str">
        <f>IF(ISBLANK('Beladung des Speichers'!A425),"",1/SUMIFS('Beladung des Speichers'!$C$17:$C$300,'Beladung des Speichers'!$A$17:$A$300,A425)*C425*SUMIF($A$17:$A$300,A425,'Beladung des Speichers'!$E$17:$E$300))</f>
        <v/>
      </c>
      <c r="F425" s="166" t="str">
        <f>IF(ISBLANK('Beladung des Speichers'!A425),"",IF(C425=0,"0,00",D425/C425*E425))</f>
        <v/>
      </c>
      <c r="G425" s="167" t="str">
        <f>IF(ISBLANK('Beladung des Speichers'!A425),"",SUMIFS('Beladung des Speichers'!$C$17:$C$300,'Beladung des Speichers'!$A$17:$A$300,A425))</f>
        <v/>
      </c>
      <c r="H425" s="124" t="str">
        <f>IF(ISBLANK('Beladung des Speichers'!A425),"",'Beladung des Speichers'!C425)</f>
        <v/>
      </c>
      <c r="I425" s="168" t="str">
        <f>IF(ISBLANK('Beladung des Speichers'!A425),"",SUMIFS('Beladung des Speichers'!$E$17:$E$1001,'Beladung des Speichers'!$A$17:$A$1001,'Ergebnis (detailliert)'!A425))</f>
        <v/>
      </c>
      <c r="J425" s="125" t="str">
        <f>IF(ISBLANK('Beladung des Speichers'!A425),"",'Beladung des Speichers'!E425)</f>
        <v/>
      </c>
      <c r="K425" s="168" t="str">
        <f>IF(ISBLANK('Beladung des Speichers'!A425),"",SUMIFS('Entladung des Speichers'!$C$17:$C$1001,'Entladung des Speichers'!$A$17:$A$1001,'Ergebnis (detailliert)'!A425))</f>
        <v/>
      </c>
      <c r="L425" s="169" t="str">
        <f t="shared" si="26"/>
        <v/>
      </c>
      <c r="M425" s="169" t="str">
        <f>IF(ISBLANK('Entladung des Speichers'!A425),"",'Entladung des Speichers'!C425)</f>
        <v/>
      </c>
      <c r="N425" s="168" t="str">
        <f>IF(ISBLANK('Beladung des Speichers'!A425),"",SUMIFS('Entladung des Speichers'!$E$17:$E$1001,'Entladung des Speichers'!$A$17:$A$1001,'Ergebnis (detailliert)'!$A$17:$A$300))</f>
        <v/>
      </c>
      <c r="O425" s="125" t="str">
        <f t="shared" si="27"/>
        <v/>
      </c>
      <c r="P425" s="20" t="str">
        <f>IFERROR(IF(A425="","",N425*'Ergebnis (detailliert)'!J425/'Ergebnis (detailliert)'!I425),0)</f>
        <v/>
      </c>
      <c r="Q425" s="106" t="str">
        <f t="shared" si="28"/>
        <v/>
      </c>
      <c r="R425" s="107" t="str">
        <f t="shared" si="29"/>
        <v/>
      </c>
      <c r="S425" s="108" t="str">
        <f>IF(A425="","",IF(LOOKUP(A425,Stammdaten!$A$17:$A$1001,Stammdaten!$G$17:$G$1001)="Nein",0,IF(ISBLANK('Beladung des Speichers'!A425),"",ROUND(MIN(J425,Q425)*-1,2))))</f>
        <v/>
      </c>
    </row>
    <row r="426" spans="1:19" x14ac:dyDescent="0.2">
      <c r="A426" s="109" t="str">
        <f>IF('Beladung des Speichers'!A426="","",'Beladung des Speichers'!A426)</f>
        <v/>
      </c>
      <c r="B426" s="109" t="str">
        <f>IF('Beladung des Speichers'!B426="","",'Beladung des Speichers'!B426)</f>
        <v/>
      </c>
      <c r="C426" s="163" t="str">
        <f>IF(ISBLANK('Beladung des Speichers'!A426),"",SUMIFS('Beladung des Speichers'!$C$17:$C$300,'Beladung des Speichers'!$A$17:$A$300,A426)-SUMIFS('Entladung des Speichers'!$C$17:$C$300,'Entladung des Speichers'!$A$17:$A$300,A426)+SUMIFS(Füllstände!$B$17:$B$299,Füllstände!$A$17:$A$299,A426)-SUMIFS(Füllstände!$C$17:$C$299,Füllstände!$A$17:$A$299,A426))</f>
        <v/>
      </c>
      <c r="D426" s="164" t="str">
        <f>IF(ISBLANK('Beladung des Speichers'!A426),"",C426*'Beladung des Speichers'!C426/SUMIFS('Beladung des Speichers'!$C$17:$C$300,'Beladung des Speichers'!$A$17:$A$300,A426))</f>
        <v/>
      </c>
      <c r="E426" s="165" t="str">
        <f>IF(ISBLANK('Beladung des Speichers'!A426),"",1/SUMIFS('Beladung des Speichers'!$C$17:$C$300,'Beladung des Speichers'!$A$17:$A$300,A426)*C426*SUMIF($A$17:$A$300,A426,'Beladung des Speichers'!$E$17:$E$300))</f>
        <v/>
      </c>
      <c r="F426" s="166" t="str">
        <f>IF(ISBLANK('Beladung des Speichers'!A426),"",IF(C426=0,"0,00",D426/C426*E426))</f>
        <v/>
      </c>
      <c r="G426" s="167" t="str">
        <f>IF(ISBLANK('Beladung des Speichers'!A426),"",SUMIFS('Beladung des Speichers'!$C$17:$C$300,'Beladung des Speichers'!$A$17:$A$300,A426))</f>
        <v/>
      </c>
      <c r="H426" s="124" t="str">
        <f>IF(ISBLANK('Beladung des Speichers'!A426),"",'Beladung des Speichers'!C426)</f>
        <v/>
      </c>
      <c r="I426" s="168" t="str">
        <f>IF(ISBLANK('Beladung des Speichers'!A426),"",SUMIFS('Beladung des Speichers'!$E$17:$E$1001,'Beladung des Speichers'!$A$17:$A$1001,'Ergebnis (detailliert)'!A426))</f>
        <v/>
      </c>
      <c r="J426" s="125" t="str">
        <f>IF(ISBLANK('Beladung des Speichers'!A426),"",'Beladung des Speichers'!E426)</f>
        <v/>
      </c>
      <c r="K426" s="168" t="str">
        <f>IF(ISBLANK('Beladung des Speichers'!A426),"",SUMIFS('Entladung des Speichers'!$C$17:$C$1001,'Entladung des Speichers'!$A$17:$A$1001,'Ergebnis (detailliert)'!A426))</f>
        <v/>
      </c>
      <c r="L426" s="169" t="str">
        <f t="shared" si="26"/>
        <v/>
      </c>
      <c r="M426" s="169" t="str">
        <f>IF(ISBLANK('Entladung des Speichers'!A426),"",'Entladung des Speichers'!C426)</f>
        <v/>
      </c>
      <c r="N426" s="168" t="str">
        <f>IF(ISBLANK('Beladung des Speichers'!A426),"",SUMIFS('Entladung des Speichers'!$E$17:$E$1001,'Entladung des Speichers'!$A$17:$A$1001,'Ergebnis (detailliert)'!$A$17:$A$300))</f>
        <v/>
      </c>
      <c r="O426" s="125" t="str">
        <f t="shared" si="27"/>
        <v/>
      </c>
      <c r="P426" s="20" t="str">
        <f>IFERROR(IF(A426="","",N426*'Ergebnis (detailliert)'!J426/'Ergebnis (detailliert)'!I426),0)</f>
        <v/>
      </c>
      <c r="Q426" s="106" t="str">
        <f t="shared" si="28"/>
        <v/>
      </c>
      <c r="R426" s="107" t="str">
        <f t="shared" si="29"/>
        <v/>
      </c>
      <c r="S426" s="108" t="str">
        <f>IF(A426="","",IF(LOOKUP(A426,Stammdaten!$A$17:$A$1001,Stammdaten!$G$17:$G$1001)="Nein",0,IF(ISBLANK('Beladung des Speichers'!A426),"",ROUND(MIN(J426,Q426)*-1,2))))</f>
        <v/>
      </c>
    </row>
    <row r="427" spans="1:19" x14ac:dyDescent="0.2">
      <c r="A427" s="109" t="str">
        <f>IF('Beladung des Speichers'!A427="","",'Beladung des Speichers'!A427)</f>
        <v/>
      </c>
      <c r="B427" s="109" t="str">
        <f>IF('Beladung des Speichers'!B427="","",'Beladung des Speichers'!B427)</f>
        <v/>
      </c>
      <c r="C427" s="163" t="str">
        <f>IF(ISBLANK('Beladung des Speichers'!A427),"",SUMIFS('Beladung des Speichers'!$C$17:$C$300,'Beladung des Speichers'!$A$17:$A$300,A427)-SUMIFS('Entladung des Speichers'!$C$17:$C$300,'Entladung des Speichers'!$A$17:$A$300,A427)+SUMIFS(Füllstände!$B$17:$B$299,Füllstände!$A$17:$A$299,A427)-SUMIFS(Füllstände!$C$17:$C$299,Füllstände!$A$17:$A$299,A427))</f>
        <v/>
      </c>
      <c r="D427" s="164" t="str">
        <f>IF(ISBLANK('Beladung des Speichers'!A427),"",C427*'Beladung des Speichers'!C427/SUMIFS('Beladung des Speichers'!$C$17:$C$300,'Beladung des Speichers'!$A$17:$A$300,A427))</f>
        <v/>
      </c>
      <c r="E427" s="165" t="str">
        <f>IF(ISBLANK('Beladung des Speichers'!A427),"",1/SUMIFS('Beladung des Speichers'!$C$17:$C$300,'Beladung des Speichers'!$A$17:$A$300,A427)*C427*SUMIF($A$17:$A$300,A427,'Beladung des Speichers'!$E$17:$E$300))</f>
        <v/>
      </c>
      <c r="F427" s="166" t="str">
        <f>IF(ISBLANK('Beladung des Speichers'!A427),"",IF(C427=0,"0,00",D427/C427*E427))</f>
        <v/>
      </c>
      <c r="G427" s="167" t="str">
        <f>IF(ISBLANK('Beladung des Speichers'!A427),"",SUMIFS('Beladung des Speichers'!$C$17:$C$300,'Beladung des Speichers'!$A$17:$A$300,A427))</f>
        <v/>
      </c>
      <c r="H427" s="124" t="str">
        <f>IF(ISBLANK('Beladung des Speichers'!A427),"",'Beladung des Speichers'!C427)</f>
        <v/>
      </c>
      <c r="I427" s="168" t="str">
        <f>IF(ISBLANK('Beladung des Speichers'!A427),"",SUMIFS('Beladung des Speichers'!$E$17:$E$1001,'Beladung des Speichers'!$A$17:$A$1001,'Ergebnis (detailliert)'!A427))</f>
        <v/>
      </c>
      <c r="J427" s="125" t="str">
        <f>IF(ISBLANK('Beladung des Speichers'!A427),"",'Beladung des Speichers'!E427)</f>
        <v/>
      </c>
      <c r="K427" s="168" t="str">
        <f>IF(ISBLANK('Beladung des Speichers'!A427),"",SUMIFS('Entladung des Speichers'!$C$17:$C$1001,'Entladung des Speichers'!$A$17:$A$1001,'Ergebnis (detailliert)'!A427))</f>
        <v/>
      </c>
      <c r="L427" s="169" t="str">
        <f t="shared" si="26"/>
        <v/>
      </c>
      <c r="M427" s="169" t="str">
        <f>IF(ISBLANK('Entladung des Speichers'!A427),"",'Entladung des Speichers'!C427)</f>
        <v/>
      </c>
      <c r="N427" s="168" t="str">
        <f>IF(ISBLANK('Beladung des Speichers'!A427),"",SUMIFS('Entladung des Speichers'!$E$17:$E$1001,'Entladung des Speichers'!$A$17:$A$1001,'Ergebnis (detailliert)'!$A$17:$A$300))</f>
        <v/>
      </c>
      <c r="O427" s="125" t="str">
        <f t="shared" si="27"/>
        <v/>
      </c>
      <c r="P427" s="20" t="str">
        <f>IFERROR(IF(A427="","",N427*'Ergebnis (detailliert)'!J427/'Ergebnis (detailliert)'!I427),0)</f>
        <v/>
      </c>
      <c r="Q427" s="106" t="str">
        <f t="shared" si="28"/>
        <v/>
      </c>
      <c r="R427" s="107" t="str">
        <f t="shared" si="29"/>
        <v/>
      </c>
      <c r="S427" s="108" t="str">
        <f>IF(A427="","",IF(LOOKUP(A427,Stammdaten!$A$17:$A$1001,Stammdaten!$G$17:$G$1001)="Nein",0,IF(ISBLANK('Beladung des Speichers'!A427),"",ROUND(MIN(J427,Q427)*-1,2))))</f>
        <v/>
      </c>
    </row>
    <row r="428" spans="1:19" x14ac:dyDescent="0.2">
      <c r="A428" s="109" t="str">
        <f>IF('Beladung des Speichers'!A428="","",'Beladung des Speichers'!A428)</f>
        <v/>
      </c>
      <c r="B428" s="109" t="str">
        <f>IF('Beladung des Speichers'!B428="","",'Beladung des Speichers'!B428)</f>
        <v/>
      </c>
      <c r="C428" s="163" t="str">
        <f>IF(ISBLANK('Beladung des Speichers'!A428),"",SUMIFS('Beladung des Speichers'!$C$17:$C$300,'Beladung des Speichers'!$A$17:$A$300,A428)-SUMIFS('Entladung des Speichers'!$C$17:$C$300,'Entladung des Speichers'!$A$17:$A$300,A428)+SUMIFS(Füllstände!$B$17:$B$299,Füllstände!$A$17:$A$299,A428)-SUMIFS(Füllstände!$C$17:$C$299,Füllstände!$A$17:$A$299,A428))</f>
        <v/>
      </c>
      <c r="D428" s="164" t="str">
        <f>IF(ISBLANK('Beladung des Speichers'!A428),"",C428*'Beladung des Speichers'!C428/SUMIFS('Beladung des Speichers'!$C$17:$C$300,'Beladung des Speichers'!$A$17:$A$300,A428))</f>
        <v/>
      </c>
      <c r="E428" s="165" t="str">
        <f>IF(ISBLANK('Beladung des Speichers'!A428),"",1/SUMIFS('Beladung des Speichers'!$C$17:$C$300,'Beladung des Speichers'!$A$17:$A$300,A428)*C428*SUMIF($A$17:$A$300,A428,'Beladung des Speichers'!$E$17:$E$300))</f>
        <v/>
      </c>
      <c r="F428" s="166" t="str">
        <f>IF(ISBLANK('Beladung des Speichers'!A428),"",IF(C428=0,"0,00",D428/C428*E428))</f>
        <v/>
      </c>
      <c r="G428" s="167" t="str">
        <f>IF(ISBLANK('Beladung des Speichers'!A428),"",SUMIFS('Beladung des Speichers'!$C$17:$C$300,'Beladung des Speichers'!$A$17:$A$300,A428))</f>
        <v/>
      </c>
      <c r="H428" s="124" t="str">
        <f>IF(ISBLANK('Beladung des Speichers'!A428),"",'Beladung des Speichers'!C428)</f>
        <v/>
      </c>
      <c r="I428" s="168" t="str">
        <f>IF(ISBLANK('Beladung des Speichers'!A428),"",SUMIFS('Beladung des Speichers'!$E$17:$E$1001,'Beladung des Speichers'!$A$17:$A$1001,'Ergebnis (detailliert)'!A428))</f>
        <v/>
      </c>
      <c r="J428" s="125" t="str">
        <f>IF(ISBLANK('Beladung des Speichers'!A428),"",'Beladung des Speichers'!E428)</f>
        <v/>
      </c>
      <c r="K428" s="168" t="str">
        <f>IF(ISBLANK('Beladung des Speichers'!A428),"",SUMIFS('Entladung des Speichers'!$C$17:$C$1001,'Entladung des Speichers'!$A$17:$A$1001,'Ergebnis (detailliert)'!A428))</f>
        <v/>
      </c>
      <c r="L428" s="169" t="str">
        <f t="shared" si="26"/>
        <v/>
      </c>
      <c r="M428" s="169" t="str">
        <f>IF(ISBLANK('Entladung des Speichers'!A428),"",'Entladung des Speichers'!C428)</f>
        <v/>
      </c>
      <c r="N428" s="168" t="str">
        <f>IF(ISBLANK('Beladung des Speichers'!A428),"",SUMIFS('Entladung des Speichers'!$E$17:$E$1001,'Entladung des Speichers'!$A$17:$A$1001,'Ergebnis (detailliert)'!$A$17:$A$300))</f>
        <v/>
      </c>
      <c r="O428" s="125" t="str">
        <f t="shared" si="27"/>
        <v/>
      </c>
      <c r="P428" s="20" t="str">
        <f>IFERROR(IF(A428="","",N428*'Ergebnis (detailliert)'!J428/'Ergebnis (detailliert)'!I428),0)</f>
        <v/>
      </c>
      <c r="Q428" s="106" t="str">
        <f t="shared" si="28"/>
        <v/>
      </c>
      <c r="R428" s="107" t="str">
        <f t="shared" si="29"/>
        <v/>
      </c>
      <c r="S428" s="108" t="str">
        <f>IF(A428="","",IF(LOOKUP(A428,Stammdaten!$A$17:$A$1001,Stammdaten!$G$17:$G$1001)="Nein",0,IF(ISBLANK('Beladung des Speichers'!A428),"",ROUND(MIN(J428,Q428)*-1,2))))</f>
        <v/>
      </c>
    </row>
    <row r="429" spans="1:19" x14ac:dyDescent="0.2">
      <c r="A429" s="109" t="str">
        <f>IF('Beladung des Speichers'!A429="","",'Beladung des Speichers'!A429)</f>
        <v/>
      </c>
      <c r="B429" s="109" t="str">
        <f>IF('Beladung des Speichers'!B429="","",'Beladung des Speichers'!B429)</f>
        <v/>
      </c>
      <c r="C429" s="163" t="str">
        <f>IF(ISBLANK('Beladung des Speichers'!A429),"",SUMIFS('Beladung des Speichers'!$C$17:$C$300,'Beladung des Speichers'!$A$17:$A$300,A429)-SUMIFS('Entladung des Speichers'!$C$17:$C$300,'Entladung des Speichers'!$A$17:$A$300,A429)+SUMIFS(Füllstände!$B$17:$B$299,Füllstände!$A$17:$A$299,A429)-SUMIFS(Füllstände!$C$17:$C$299,Füllstände!$A$17:$A$299,A429))</f>
        <v/>
      </c>
      <c r="D429" s="164" t="str">
        <f>IF(ISBLANK('Beladung des Speichers'!A429),"",C429*'Beladung des Speichers'!C429/SUMIFS('Beladung des Speichers'!$C$17:$C$300,'Beladung des Speichers'!$A$17:$A$300,A429))</f>
        <v/>
      </c>
      <c r="E429" s="165" t="str">
        <f>IF(ISBLANK('Beladung des Speichers'!A429),"",1/SUMIFS('Beladung des Speichers'!$C$17:$C$300,'Beladung des Speichers'!$A$17:$A$300,A429)*C429*SUMIF($A$17:$A$300,A429,'Beladung des Speichers'!$E$17:$E$300))</f>
        <v/>
      </c>
      <c r="F429" s="166" t="str">
        <f>IF(ISBLANK('Beladung des Speichers'!A429),"",IF(C429=0,"0,00",D429/C429*E429))</f>
        <v/>
      </c>
      <c r="G429" s="167" t="str">
        <f>IF(ISBLANK('Beladung des Speichers'!A429),"",SUMIFS('Beladung des Speichers'!$C$17:$C$300,'Beladung des Speichers'!$A$17:$A$300,A429))</f>
        <v/>
      </c>
      <c r="H429" s="124" t="str">
        <f>IF(ISBLANK('Beladung des Speichers'!A429),"",'Beladung des Speichers'!C429)</f>
        <v/>
      </c>
      <c r="I429" s="168" t="str">
        <f>IF(ISBLANK('Beladung des Speichers'!A429),"",SUMIFS('Beladung des Speichers'!$E$17:$E$1001,'Beladung des Speichers'!$A$17:$A$1001,'Ergebnis (detailliert)'!A429))</f>
        <v/>
      </c>
      <c r="J429" s="125" t="str">
        <f>IF(ISBLANK('Beladung des Speichers'!A429),"",'Beladung des Speichers'!E429)</f>
        <v/>
      </c>
      <c r="K429" s="168" t="str">
        <f>IF(ISBLANK('Beladung des Speichers'!A429),"",SUMIFS('Entladung des Speichers'!$C$17:$C$1001,'Entladung des Speichers'!$A$17:$A$1001,'Ergebnis (detailliert)'!A429))</f>
        <v/>
      </c>
      <c r="L429" s="169" t="str">
        <f t="shared" si="26"/>
        <v/>
      </c>
      <c r="M429" s="169" t="str">
        <f>IF(ISBLANK('Entladung des Speichers'!A429),"",'Entladung des Speichers'!C429)</f>
        <v/>
      </c>
      <c r="N429" s="168" t="str">
        <f>IF(ISBLANK('Beladung des Speichers'!A429),"",SUMIFS('Entladung des Speichers'!$E$17:$E$1001,'Entladung des Speichers'!$A$17:$A$1001,'Ergebnis (detailliert)'!$A$17:$A$300))</f>
        <v/>
      </c>
      <c r="O429" s="125" t="str">
        <f t="shared" si="27"/>
        <v/>
      </c>
      <c r="P429" s="20" t="str">
        <f>IFERROR(IF(A429="","",N429*'Ergebnis (detailliert)'!J429/'Ergebnis (detailliert)'!I429),0)</f>
        <v/>
      </c>
      <c r="Q429" s="106" t="str">
        <f t="shared" si="28"/>
        <v/>
      </c>
      <c r="R429" s="107" t="str">
        <f t="shared" si="29"/>
        <v/>
      </c>
      <c r="S429" s="108" t="str">
        <f>IF(A429="","",IF(LOOKUP(A429,Stammdaten!$A$17:$A$1001,Stammdaten!$G$17:$G$1001)="Nein",0,IF(ISBLANK('Beladung des Speichers'!A429),"",ROUND(MIN(J429,Q429)*-1,2))))</f>
        <v/>
      </c>
    </row>
    <row r="430" spans="1:19" x14ac:dyDescent="0.2">
      <c r="A430" s="109" t="str">
        <f>IF('Beladung des Speichers'!A430="","",'Beladung des Speichers'!A430)</f>
        <v/>
      </c>
      <c r="B430" s="109" t="str">
        <f>IF('Beladung des Speichers'!B430="","",'Beladung des Speichers'!B430)</f>
        <v/>
      </c>
      <c r="C430" s="163" t="str">
        <f>IF(ISBLANK('Beladung des Speichers'!A430),"",SUMIFS('Beladung des Speichers'!$C$17:$C$300,'Beladung des Speichers'!$A$17:$A$300,A430)-SUMIFS('Entladung des Speichers'!$C$17:$C$300,'Entladung des Speichers'!$A$17:$A$300,A430)+SUMIFS(Füllstände!$B$17:$B$299,Füllstände!$A$17:$A$299,A430)-SUMIFS(Füllstände!$C$17:$C$299,Füllstände!$A$17:$A$299,A430))</f>
        <v/>
      </c>
      <c r="D430" s="164" t="str">
        <f>IF(ISBLANK('Beladung des Speichers'!A430),"",C430*'Beladung des Speichers'!C430/SUMIFS('Beladung des Speichers'!$C$17:$C$300,'Beladung des Speichers'!$A$17:$A$300,A430))</f>
        <v/>
      </c>
      <c r="E430" s="165" t="str">
        <f>IF(ISBLANK('Beladung des Speichers'!A430),"",1/SUMIFS('Beladung des Speichers'!$C$17:$C$300,'Beladung des Speichers'!$A$17:$A$300,A430)*C430*SUMIF($A$17:$A$300,A430,'Beladung des Speichers'!$E$17:$E$300))</f>
        <v/>
      </c>
      <c r="F430" s="166" t="str">
        <f>IF(ISBLANK('Beladung des Speichers'!A430),"",IF(C430=0,"0,00",D430/C430*E430))</f>
        <v/>
      </c>
      <c r="G430" s="167" t="str">
        <f>IF(ISBLANK('Beladung des Speichers'!A430),"",SUMIFS('Beladung des Speichers'!$C$17:$C$300,'Beladung des Speichers'!$A$17:$A$300,A430))</f>
        <v/>
      </c>
      <c r="H430" s="124" t="str">
        <f>IF(ISBLANK('Beladung des Speichers'!A430),"",'Beladung des Speichers'!C430)</f>
        <v/>
      </c>
      <c r="I430" s="168" t="str">
        <f>IF(ISBLANK('Beladung des Speichers'!A430),"",SUMIFS('Beladung des Speichers'!$E$17:$E$1001,'Beladung des Speichers'!$A$17:$A$1001,'Ergebnis (detailliert)'!A430))</f>
        <v/>
      </c>
      <c r="J430" s="125" t="str">
        <f>IF(ISBLANK('Beladung des Speichers'!A430),"",'Beladung des Speichers'!E430)</f>
        <v/>
      </c>
      <c r="K430" s="168" t="str">
        <f>IF(ISBLANK('Beladung des Speichers'!A430),"",SUMIFS('Entladung des Speichers'!$C$17:$C$1001,'Entladung des Speichers'!$A$17:$A$1001,'Ergebnis (detailliert)'!A430))</f>
        <v/>
      </c>
      <c r="L430" s="169" t="str">
        <f t="shared" si="26"/>
        <v/>
      </c>
      <c r="M430" s="169" t="str">
        <f>IF(ISBLANK('Entladung des Speichers'!A430),"",'Entladung des Speichers'!C430)</f>
        <v/>
      </c>
      <c r="N430" s="168" t="str">
        <f>IF(ISBLANK('Beladung des Speichers'!A430),"",SUMIFS('Entladung des Speichers'!$E$17:$E$1001,'Entladung des Speichers'!$A$17:$A$1001,'Ergebnis (detailliert)'!$A$17:$A$300))</f>
        <v/>
      </c>
      <c r="O430" s="125" t="str">
        <f t="shared" si="27"/>
        <v/>
      </c>
      <c r="P430" s="20" t="str">
        <f>IFERROR(IF(A430="","",N430*'Ergebnis (detailliert)'!J430/'Ergebnis (detailliert)'!I430),0)</f>
        <v/>
      </c>
      <c r="Q430" s="106" t="str">
        <f t="shared" si="28"/>
        <v/>
      </c>
      <c r="R430" s="107" t="str">
        <f t="shared" si="29"/>
        <v/>
      </c>
      <c r="S430" s="108" t="str">
        <f>IF(A430="","",IF(LOOKUP(A430,Stammdaten!$A$17:$A$1001,Stammdaten!$G$17:$G$1001)="Nein",0,IF(ISBLANK('Beladung des Speichers'!A430),"",ROUND(MIN(J430,Q430)*-1,2))))</f>
        <v/>
      </c>
    </row>
    <row r="431" spans="1:19" x14ac:dyDescent="0.2">
      <c r="A431" s="109" t="str">
        <f>IF('Beladung des Speichers'!A431="","",'Beladung des Speichers'!A431)</f>
        <v/>
      </c>
      <c r="B431" s="109" t="str">
        <f>IF('Beladung des Speichers'!B431="","",'Beladung des Speichers'!B431)</f>
        <v/>
      </c>
      <c r="C431" s="163" t="str">
        <f>IF(ISBLANK('Beladung des Speichers'!A431),"",SUMIFS('Beladung des Speichers'!$C$17:$C$300,'Beladung des Speichers'!$A$17:$A$300,A431)-SUMIFS('Entladung des Speichers'!$C$17:$C$300,'Entladung des Speichers'!$A$17:$A$300,A431)+SUMIFS(Füllstände!$B$17:$B$299,Füllstände!$A$17:$A$299,A431)-SUMIFS(Füllstände!$C$17:$C$299,Füllstände!$A$17:$A$299,A431))</f>
        <v/>
      </c>
      <c r="D431" s="164" t="str">
        <f>IF(ISBLANK('Beladung des Speichers'!A431),"",C431*'Beladung des Speichers'!C431/SUMIFS('Beladung des Speichers'!$C$17:$C$300,'Beladung des Speichers'!$A$17:$A$300,A431))</f>
        <v/>
      </c>
      <c r="E431" s="165" t="str">
        <f>IF(ISBLANK('Beladung des Speichers'!A431),"",1/SUMIFS('Beladung des Speichers'!$C$17:$C$300,'Beladung des Speichers'!$A$17:$A$300,A431)*C431*SUMIF($A$17:$A$300,A431,'Beladung des Speichers'!$E$17:$E$300))</f>
        <v/>
      </c>
      <c r="F431" s="166" t="str">
        <f>IF(ISBLANK('Beladung des Speichers'!A431),"",IF(C431=0,"0,00",D431/C431*E431))</f>
        <v/>
      </c>
      <c r="G431" s="167" t="str">
        <f>IF(ISBLANK('Beladung des Speichers'!A431),"",SUMIFS('Beladung des Speichers'!$C$17:$C$300,'Beladung des Speichers'!$A$17:$A$300,A431))</f>
        <v/>
      </c>
      <c r="H431" s="124" t="str">
        <f>IF(ISBLANK('Beladung des Speichers'!A431),"",'Beladung des Speichers'!C431)</f>
        <v/>
      </c>
      <c r="I431" s="168" t="str">
        <f>IF(ISBLANK('Beladung des Speichers'!A431),"",SUMIFS('Beladung des Speichers'!$E$17:$E$1001,'Beladung des Speichers'!$A$17:$A$1001,'Ergebnis (detailliert)'!A431))</f>
        <v/>
      </c>
      <c r="J431" s="125" t="str">
        <f>IF(ISBLANK('Beladung des Speichers'!A431),"",'Beladung des Speichers'!E431)</f>
        <v/>
      </c>
      <c r="K431" s="168" t="str">
        <f>IF(ISBLANK('Beladung des Speichers'!A431),"",SUMIFS('Entladung des Speichers'!$C$17:$C$1001,'Entladung des Speichers'!$A$17:$A$1001,'Ergebnis (detailliert)'!A431))</f>
        <v/>
      </c>
      <c r="L431" s="169" t="str">
        <f t="shared" si="26"/>
        <v/>
      </c>
      <c r="M431" s="169" t="str">
        <f>IF(ISBLANK('Entladung des Speichers'!A431),"",'Entladung des Speichers'!C431)</f>
        <v/>
      </c>
      <c r="N431" s="168" t="str">
        <f>IF(ISBLANK('Beladung des Speichers'!A431),"",SUMIFS('Entladung des Speichers'!$E$17:$E$1001,'Entladung des Speichers'!$A$17:$A$1001,'Ergebnis (detailliert)'!$A$17:$A$300))</f>
        <v/>
      </c>
      <c r="O431" s="125" t="str">
        <f t="shared" si="27"/>
        <v/>
      </c>
      <c r="P431" s="20" t="str">
        <f>IFERROR(IF(A431="","",N431*'Ergebnis (detailliert)'!J431/'Ergebnis (detailliert)'!I431),0)</f>
        <v/>
      </c>
      <c r="Q431" s="106" t="str">
        <f t="shared" si="28"/>
        <v/>
      </c>
      <c r="R431" s="107" t="str">
        <f t="shared" si="29"/>
        <v/>
      </c>
      <c r="S431" s="108" t="str">
        <f>IF(A431="","",IF(LOOKUP(A431,Stammdaten!$A$17:$A$1001,Stammdaten!$G$17:$G$1001)="Nein",0,IF(ISBLANK('Beladung des Speichers'!A431),"",ROUND(MIN(J431,Q431)*-1,2))))</f>
        <v/>
      </c>
    </row>
    <row r="432" spans="1:19" x14ac:dyDescent="0.2">
      <c r="A432" s="109" t="str">
        <f>IF('Beladung des Speichers'!A432="","",'Beladung des Speichers'!A432)</f>
        <v/>
      </c>
      <c r="B432" s="109" t="str">
        <f>IF('Beladung des Speichers'!B432="","",'Beladung des Speichers'!B432)</f>
        <v/>
      </c>
      <c r="C432" s="163" t="str">
        <f>IF(ISBLANK('Beladung des Speichers'!A432),"",SUMIFS('Beladung des Speichers'!$C$17:$C$300,'Beladung des Speichers'!$A$17:$A$300,A432)-SUMIFS('Entladung des Speichers'!$C$17:$C$300,'Entladung des Speichers'!$A$17:$A$300,A432)+SUMIFS(Füllstände!$B$17:$B$299,Füllstände!$A$17:$A$299,A432)-SUMIFS(Füllstände!$C$17:$C$299,Füllstände!$A$17:$A$299,A432))</f>
        <v/>
      </c>
      <c r="D432" s="164" t="str">
        <f>IF(ISBLANK('Beladung des Speichers'!A432),"",C432*'Beladung des Speichers'!C432/SUMIFS('Beladung des Speichers'!$C$17:$C$300,'Beladung des Speichers'!$A$17:$A$300,A432))</f>
        <v/>
      </c>
      <c r="E432" s="165" t="str">
        <f>IF(ISBLANK('Beladung des Speichers'!A432),"",1/SUMIFS('Beladung des Speichers'!$C$17:$C$300,'Beladung des Speichers'!$A$17:$A$300,A432)*C432*SUMIF($A$17:$A$300,A432,'Beladung des Speichers'!$E$17:$E$300))</f>
        <v/>
      </c>
      <c r="F432" s="166" t="str">
        <f>IF(ISBLANK('Beladung des Speichers'!A432),"",IF(C432=0,"0,00",D432/C432*E432))</f>
        <v/>
      </c>
      <c r="G432" s="167" t="str">
        <f>IF(ISBLANK('Beladung des Speichers'!A432),"",SUMIFS('Beladung des Speichers'!$C$17:$C$300,'Beladung des Speichers'!$A$17:$A$300,A432))</f>
        <v/>
      </c>
      <c r="H432" s="124" t="str">
        <f>IF(ISBLANK('Beladung des Speichers'!A432),"",'Beladung des Speichers'!C432)</f>
        <v/>
      </c>
      <c r="I432" s="168" t="str">
        <f>IF(ISBLANK('Beladung des Speichers'!A432),"",SUMIFS('Beladung des Speichers'!$E$17:$E$1001,'Beladung des Speichers'!$A$17:$A$1001,'Ergebnis (detailliert)'!A432))</f>
        <v/>
      </c>
      <c r="J432" s="125" t="str">
        <f>IF(ISBLANK('Beladung des Speichers'!A432),"",'Beladung des Speichers'!E432)</f>
        <v/>
      </c>
      <c r="K432" s="168" t="str">
        <f>IF(ISBLANK('Beladung des Speichers'!A432),"",SUMIFS('Entladung des Speichers'!$C$17:$C$1001,'Entladung des Speichers'!$A$17:$A$1001,'Ergebnis (detailliert)'!A432))</f>
        <v/>
      </c>
      <c r="L432" s="169" t="str">
        <f t="shared" si="26"/>
        <v/>
      </c>
      <c r="M432" s="169" t="str">
        <f>IF(ISBLANK('Entladung des Speichers'!A432),"",'Entladung des Speichers'!C432)</f>
        <v/>
      </c>
      <c r="N432" s="168" t="str">
        <f>IF(ISBLANK('Beladung des Speichers'!A432),"",SUMIFS('Entladung des Speichers'!$E$17:$E$1001,'Entladung des Speichers'!$A$17:$A$1001,'Ergebnis (detailliert)'!$A$17:$A$300))</f>
        <v/>
      </c>
      <c r="O432" s="125" t="str">
        <f t="shared" si="27"/>
        <v/>
      </c>
      <c r="P432" s="20" t="str">
        <f>IFERROR(IF(A432="","",N432*'Ergebnis (detailliert)'!J432/'Ergebnis (detailliert)'!I432),0)</f>
        <v/>
      </c>
      <c r="Q432" s="106" t="str">
        <f t="shared" si="28"/>
        <v/>
      </c>
      <c r="R432" s="107" t="str">
        <f t="shared" si="29"/>
        <v/>
      </c>
      <c r="S432" s="108" t="str">
        <f>IF(A432="","",IF(LOOKUP(A432,Stammdaten!$A$17:$A$1001,Stammdaten!$G$17:$G$1001)="Nein",0,IF(ISBLANK('Beladung des Speichers'!A432),"",ROUND(MIN(J432,Q432)*-1,2))))</f>
        <v/>
      </c>
    </row>
    <row r="433" spans="1:19" x14ac:dyDescent="0.2">
      <c r="A433" s="109" t="str">
        <f>IF('Beladung des Speichers'!A433="","",'Beladung des Speichers'!A433)</f>
        <v/>
      </c>
      <c r="B433" s="109" t="str">
        <f>IF('Beladung des Speichers'!B433="","",'Beladung des Speichers'!B433)</f>
        <v/>
      </c>
      <c r="C433" s="163" t="str">
        <f>IF(ISBLANK('Beladung des Speichers'!A433),"",SUMIFS('Beladung des Speichers'!$C$17:$C$300,'Beladung des Speichers'!$A$17:$A$300,A433)-SUMIFS('Entladung des Speichers'!$C$17:$C$300,'Entladung des Speichers'!$A$17:$A$300,A433)+SUMIFS(Füllstände!$B$17:$B$299,Füllstände!$A$17:$A$299,A433)-SUMIFS(Füllstände!$C$17:$C$299,Füllstände!$A$17:$A$299,A433))</f>
        <v/>
      </c>
      <c r="D433" s="164" t="str">
        <f>IF(ISBLANK('Beladung des Speichers'!A433),"",C433*'Beladung des Speichers'!C433/SUMIFS('Beladung des Speichers'!$C$17:$C$300,'Beladung des Speichers'!$A$17:$A$300,A433))</f>
        <v/>
      </c>
      <c r="E433" s="165" t="str">
        <f>IF(ISBLANK('Beladung des Speichers'!A433),"",1/SUMIFS('Beladung des Speichers'!$C$17:$C$300,'Beladung des Speichers'!$A$17:$A$300,A433)*C433*SUMIF($A$17:$A$300,A433,'Beladung des Speichers'!$E$17:$E$300))</f>
        <v/>
      </c>
      <c r="F433" s="166" t="str">
        <f>IF(ISBLANK('Beladung des Speichers'!A433),"",IF(C433=0,"0,00",D433/C433*E433))</f>
        <v/>
      </c>
      <c r="G433" s="167" t="str">
        <f>IF(ISBLANK('Beladung des Speichers'!A433),"",SUMIFS('Beladung des Speichers'!$C$17:$C$300,'Beladung des Speichers'!$A$17:$A$300,A433))</f>
        <v/>
      </c>
      <c r="H433" s="124" t="str">
        <f>IF(ISBLANK('Beladung des Speichers'!A433),"",'Beladung des Speichers'!C433)</f>
        <v/>
      </c>
      <c r="I433" s="168" t="str">
        <f>IF(ISBLANK('Beladung des Speichers'!A433),"",SUMIFS('Beladung des Speichers'!$E$17:$E$1001,'Beladung des Speichers'!$A$17:$A$1001,'Ergebnis (detailliert)'!A433))</f>
        <v/>
      </c>
      <c r="J433" s="125" t="str">
        <f>IF(ISBLANK('Beladung des Speichers'!A433),"",'Beladung des Speichers'!E433)</f>
        <v/>
      </c>
      <c r="K433" s="168" t="str">
        <f>IF(ISBLANK('Beladung des Speichers'!A433),"",SUMIFS('Entladung des Speichers'!$C$17:$C$1001,'Entladung des Speichers'!$A$17:$A$1001,'Ergebnis (detailliert)'!A433))</f>
        <v/>
      </c>
      <c r="L433" s="169" t="str">
        <f t="shared" si="26"/>
        <v/>
      </c>
      <c r="M433" s="169" t="str">
        <f>IF(ISBLANK('Entladung des Speichers'!A433),"",'Entladung des Speichers'!C433)</f>
        <v/>
      </c>
      <c r="N433" s="168" t="str">
        <f>IF(ISBLANK('Beladung des Speichers'!A433),"",SUMIFS('Entladung des Speichers'!$E$17:$E$1001,'Entladung des Speichers'!$A$17:$A$1001,'Ergebnis (detailliert)'!$A$17:$A$300))</f>
        <v/>
      </c>
      <c r="O433" s="125" t="str">
        <f t="shared" si="27"/>
        <v/>
      </c>
      <c r="P433" s="20" t="str">
        <f>IFERROR(IF(A433="","",N433*'Ergebnis (detailliert)'!J433/'Ergebnis (detailliert)'!I433),0)</f>
        <v/>
      </c>
      <c r="Q433" s="106" t="str">
        <f t="shared" si="28"/>
        <v/>
      </c>
      <c r="R433" s="107" t="str">
        <f t="shared" si="29"/>
        <v/>
      </c>
      <c r="S433" s="108" t="str">
        <f>IF(A433="","",IF(LOOKUP(A433,Stammdaten!$A$17:$A$1001,Stammdaten!$G$17:$G$1001)="Nein",0,IF(ISBLANK('Beladung des Speichers'!A433),"",ROUND(MIN(J433,Q433)*-1,2))))</f>
        <v/>
      </c>
    </row>
    <row r="434" spans="1:19" x14ac:dyDescent="0.2">
      <c r="A434" s="109" t="str">
        <f>IF('Beladung des Speichers'!A434="","",'Beladung des Speichers'!A434)</f>
        <v/>
      </c>
      <c r="B434" s="109" t="str">
        <f>IF('Beladung des Speichers'!B434="","",'Beladung des Speichers'!B434)</f>
        <v/>
      </c>
      <c r="C434" s="163" t="str">
        <f>IF(ISBLANK('Beladung des Speichers'!A434),"",SUMIFS('Beladung des Speichers'!$C$17:$C$300,'Beladung des Speichers'!$A$17:$A$300,A434)-SUMIFS('Entladung des Speichers'!$C$17:$C$300,'Entladung des Speichers'!$A$17:$A$300,A434)+SUMIFS(Füllstände!$B$17:$B$299,Füllstände!$A$17:$A$299,A434)-SUMIFS(Füllstände!$C$17:$C$299,Füllstände!$A$17:$A$299,A434))</f>
        <v/>
      </c>
      <c r="D434" s="164" t="str">
        <f>IF(ISBLANK('Beladung des Speichers'!A434),"",C434*'Beladung des Speichers'!C434/SUMIFS('Beladung des Speichers'!$C$17:$C$300,'Beladung des Speichers'!$A$17:$A$300,A434))</f>
        <v/>
      </c>
      <c r="E434" s="165" t="str">
        <f>IF(ISBLANK('Beladung des Speichers'!A434),"",1/SUMIFS('Beladung des Speichers'!$C$17:$C$300,'Beladung des Speichers'!$A$17:$A$300,A434)*C434*SUMIF($A$17:$A$300,A434,'Beladung des Speichers'!$E$17:$E$300))</f>
        <v/>
      </c>
      <c r="F434" s="166" t="str">
        <f>IF(ISBLANK('Beladung des Speichers'!A434),"",IF(C434=0,"0,00",D434/C434*E434))</f>
        <v/>
      </c>
      <c r="G434" s="167" t="str">
        <f>IF(ISBLANK('Beladung des Speichers'!A434),"",SUMIFS('Beladung des Speichers'!$C$17:$C$300,'Beladung des Speichers'!$A$17:$A$300,A434))</f>
        <v/>
      </c>
      <c r="H434" s="124" t="str">
        <f>IF(ISBLANK('Beladung des Speichers'!A434),"",'Beladung des Speichers'!C434)</f>
        <v/>
      </c>
      <c r="I434" s="168" t="str">
        <f>IF(ISBLANK('Beladung des Speichers'!A434),"",SUMIFS('Beladung des Speichers'!$E$17:$E$1001,'Beladung des Speichers'!$A$17:$A$1001,'Ergebnis (detailliert)'!A434))</f>
        <v/>
      </c>
      <c r="J434" s="125" t="str">
        <f>IF(ISBLANK('Beladung des Speichers'!A434),"",'Beladung des Speichers'!E434)</f>
        <v/>
      </c>
      <c r="K434" s="168" t="str">
        <f>IF(ISBLANK('Beladung des Speichers'!A434),"",SUMIFS('Entladung des Speichers'!$C$17:$C$1001,'Entladung des Speichers'!$A$17:$A$1001,'Ergebnis (detailliert)'!A434))</f>
        <v/>
      </c>
      <c r="L434" s="169" t="str">
        <f t="shared" si="26"/>
        <v/>
      </c>
      <c r="M434" s="169" t="str">
        <f>IF(ISBLANK('Entladung des Speichers'!A434),"",'Entladung des Speichers'!C434)</f>
        <v/>
      </c>
      <c r="N434" s="168" t="str">
        <f>IF(ISBLANK('Beladung des Speichers'!A434),"",SUMIFS('Entladung des Speichers'!$E$17:$E$1001,'Entladung des Speichers'!$A$17:$A$1001,'Ergebnis (detailliert)'!$A$17:$A$300))</f>
        <v/>
      </c>
      <c r="O434" s="125" t="str">
        <f t="shared" si="27"/>
        <v/>
      </c>
      <c r="P434" s="20" t="str">
        <f>IFERROR(IF(A434="","",N434*'Ergebnis (detailliert)'!J434/'Ergebnis (detailliert)'!I434),0)</f>
        <v/>
      </c>
      <c r="Q434" s="106" t="str">
        <f t="shared" si="28"/>
        <v/>
      </c>
      <c r="R434" s="107" t="str">
        <f t="shared" si="29"/>
        <v/>
      </c>
      <c r="S434" s="108" t="str">
        <f>IF(A434="","",IF(LOOKUP(A434,Stammdaten!$A$17:$A$1001,Stammdaten!$G$17:$G$1001)="Nein",0,IF(ISBLANK('Beladung des Speichers'!A434),"",ROUND(MIN(J434,Q434)*-1,2))))</f>
        <v/>
      </c>
    </row>
    <row r="435" spans="1:19" x14ac:dyDescent="0.2">
      <c r="A435" s="109" t="str">
        <f>IF('Beladung des Speichers'!A435="","",'Beladung des Speichers'!A435)</f>
        <v/>
      </c>
      <c r="B435" s="109" t="str">
        <f>IF('Beladung des Speichers'!B435="","",'Beladung des Speichers'!B435)</f>
        <v/>
      </c>
      <c r="C435" s="163" t="str">
        <f>IF(ISBLANK('Beladung des Speichers'!A435),"",SUMIFS('Beladung des Speichers'!$C$17:$C$300,'Beladung des Speichers'!$A$17:$A$300,A435)-SUMIFS('Entladung des Speichers'!$C$17:$C$300,'Entladung des Speichers'!$A$17:$A$300,A435)+SUMIFS(Füllstände!$B$17:$B$299,Füllstände!$A$17:$A$299,A435)-SUMIFS(Füllstände!$C$17:$C$299,Füllstände!$A$17:$A$299,A435))</f>
        <v/>
      </c>
      <c r="D435" s="164" t="str">
        <f>IF(ISBLANK('Beladung des Speichers'!A435),"",C435*'Beladung des Speichers'!C435/SUMIFS('Beladung des Speichers'!$C$17:$C$300,'Beladung des Speichers'!$A$17:$A$300,A435))</f>
        <v/>
      </c>
      <c r="E435" s="165" t="str">
        <f>IF(ISBLANK('Beladung des Speichers'!A435),"",1/SUMIFS('Beladung des Speichers'!$C$17:$C$300,'Beladung des Speichers'!$A$17:$A$300,A435)*C435*SUMIF($A$17:$A$300,A435,'Beladung des Speichers'!$E$17:$E$300))</f>
        <v/>
      </c>
      <c r="F435" s="166" t="str">
        <f>IF(ISBLANK('Beladung des Speichers'!A435),"",IF(C435=0,"0,00",D435/C435*E435))</f>
        <v/>
      </c>
      <c r="G435" s="167" t="str">
        <f>IF(ISBLANK('Beladung des Speichers'!A435),"",SUMIFS('Beladung des Speichers'!$C$17:$C$300,'Beladung des Speichers'!$A$17:$A$300,A435))</f>
        <v/>
      </c>
      <c r="H435" s="124" t="str">
        <f>IF(ISBLANK('Beladung des Speichers'!A435),"",'Beladung des Speichers'!C435)</f>
        <v/>
      </c>
      <c r="I435" s="168" t="str">
        <f>IF(ISBLANK('Beladung des Speichers'!A435),"",SUMIFS('Beladung des Speichers'!$E$17:$E$1001,'Beladung des Speichers'!$A$17:$A$1001,'Ergebnis (detailliert)'!A435))</f>
        <v/>
      </c>
      <c r="J435" s="125" t="str">
        <f>IF(ISBLANK('Beladung des Speichers'!A435),"",'Beladung des Speichers'!E435)</f>
        <v/>
      </c>
      <c r="K435" s="168" t="str">
        <f>IF(ISBLANK('Beladung des Speichers'!A435),"",SUMIFS('Entladung des Speichers'!$C$17:$C$1001,'Entladung des Speichers'!$A$17:$A$1001,'Ergebnis (detailliert)'!A435))</f>
        <v/>
      </c>
      <c r="L435" s="169" t="str">
        <f t="shared" si="26"/>
        <v/>
      </c>
      <c r="M435" s="169" t="str">
        <f>IF(ISBLANK('Entladung des Speichers'!A435),"",'Entladung des Speichers'!C435)</f>
        <v/>
      </c>
      <c r="N435" s="168" t="str">
        <f>IF(ISBLANK('Beladung des Speichers'!A435),"",SUMIFS('Entladung des Speichers'!$E$17:$E$1001,'Entladung des Speichers'!$A$17:$A$1001,'Ergebnis (detailliert)'!$A$17:$A$300))</f>
        <v/>
      </c>
      <c r="O435" s="125" t="str">
        <f t="shared" si="27"/>
        <v/>
      </c>
      <c r="P435" s="20" t="str">
        <f>IFERROR(IF(A435="","",N435*'Ergebnis (detailliert)'!J435/'Ergebnis (detailliert)'!I435),0)</f>
        <v/>
      </c>
      <c r="Q435" s="106" t="str">
        <f t="shared" si="28"/>
        <v/>
      </c>
      <c r="R435" s="107" t="str">
        <f t="shared" si="29"/>
        <v/>
      </c>
      <c r="S435" s="108" t="str">
        <f>IF(A435="","",IF(LOOKUP(A435,Stammdaten!$A$17:$A$1001,Stammdaten!$G$17:$G$1001)="Nein",0,IF(ISBLANK('Beladung des Speichers'!A435),"",ROUND(MIN(J435,Q435)*-1,2))))</f>
        <v/>
      </c>
    </row>
    <row r="436" spans="1:19" x14ac:dyDescent="0.2">
      <c r="A436" s="109" t="str">
        <f>IF('Beladung des Speichers'!A436="","",'Beladung des Speichers'!A436)</f>
        <v/>
      </c>
      <c r="B436" s="109" t="str">
        <f>IF('Beladung des Speichers'!B436="","",'Beladung des Speichers'!B436)</f>
        <v/>
      </c>
      <c r="C436" s="163" t="str">
        <f>IF(ISBLANK('Beladung des Speichers'!A436),"",SUMIFS('Beladung des Speichers'!$C$17:$C$300,'Beladung des Speichers'!$A$17:$A$300,A436)-SUMIFS('Entladung des Speichers'!$C$17:$C$300,'Entladung des Speichers'!$A$17:$A$300,A436)+SUMIFS(Füllstände!$B$17:$B$299,Füllstände!$A$17:$A$299,A436)-SUMIFS(Füllstände!$C$17:$C$299,Füllstände!$A$17:$A$299,A436))</f>
        <v/>
      </c>
      <c r="D436" s="164" t="str">
        <f>IF(ISBLANK('Beladung des Speichers'!A436),"",C436*'Beladung des Speichers'!C436/SUMIFS('Beladung des Speichers'!$C$17:$C$300,'Beladung des Speichers'!$A$17:$A$300,A436))</f>
        <v/>
      </c>
      <c r="E436" s="165" t="str">
        <f>IF(ISBLANK('Beladung des Speichers'!A436),"",1/SUMIFS('Beladung des Speichers'!$C$17:$C$300,'Beladung des Speichers'!$A$17:$A$300,A436)*C436*SUMIF($A$17:$A$300,A436,'Beladung des Speichers'!$E$17:$E$300))</f>
        <v/>
      </c>
      <c r="F436" s="166" t="str">
        <f>IF(ISBLANK('Beladung des Speichers'!A436),"",IF(C436=0,"0,00",D436/C436*E436))</f>
        <v/>
      </c>
      <c r="G436" s="167" t="str">
        <f>IF(ISBLANK('Beladung des Speichers'!A436),"",SUMIFS('Beladung des Speichers'!$C$17:$C$300,'Beladung des Speichers'!$A$17:$A$300,A436))</f>
        <v/>
      </c>
      <c r="H436" s="124" t="str">
        <f>IF(ISBLANK('Beladung des Speichers'!A436),"",'Beladung des Speichers'!C436)</f>
        <v/>
      </c>
      <c r="I436" s="168" t="str">
        <f>IF(ISBLANK('Beladung des Speichers'!A436),"",SUMIFS('Beladung des Speichers'!$E$17:$E$1001,'Beladung des Speichers'!$A$17:$A$1001,'Ergebnis (detailliert)'!A436))</f>
        <v/>
      </c>
      <c r="J436" s="125" t="str">
        <f>IF(ISBLANK('Beladung des Speichers'!A436),"",'Beladung des Speichers'!E436)</f>
        <v/>
      </c>
      <c r="K436" s="168" t="str">
        <f>IF(ISBLANK('Beladung des Speichers'!A436),"",SUMIFS('Entladung des Speichers'!$C$17:$C$1001,'Entladung des Speichers'!$A$17:$A$1001,'Ergebnis (detailliert)'!A436))</f>
        <v/>
      </c>
      <c r="L436" s="169" t="str">
        <f t="shared" si="26"/>
        <v/>
      </c>
      <c r="M436" s="169" t="str">
        <f>IF(ISBLANK('Entladung des Speichers'!A436),"",'Entladung des Speichers'!C436)</f>
        <v/>
      </c>
      <c r="N436" s="168" t="str">
        <f>IF(ISBLANK('Beladung des Speichers'!A436),"",SUMIFS('Entladung des Speichers'!$E$17:$E$1001,'Entladung des Speichers'!$A$17:$A$1001,'Ergebnis (detailliert)'!$A$17:$A$300))</f>
        <v/>
      </c>
      <c r="O436" s="125" t="str">
        <f t="shared" si="27"/>
        <v/>
      </c>
      <c r="P436" s="20" t="str">
        <f>IFERROR(IF(A436="","",N436*'Ergebnis (detailliert)'!J436/'Ergebnis (detailliert)'!I436),0)</f>
        <v/>
      </c>
      <c r="Q436" s="106" t="str">
        <f t="shared" si="28"/>
        <v/>
      </c>
      <c r="R436" s="107" t="str">
        <f t="shared" si="29"/>
        <v/>
      </c>
      <c r="S436" s="108" t="str">
        <f>IF(A436="","",IF(LOOKUP(A436,Stammdaten!$A$17:$A$1001,Stammdaten!$G$17:$G$1001)="Nein",0,IF(ISBLANK('Beladung des Speichers'!A436),"",ROUND(MIN(J436,Q436)*-1,2))))</f>
        <v/>
      </c>
    </row>
    <row r="437" spans="1:19" x14ac:dyDescent="0.2">
      <c r="A437" s="109" t="str">
        <f>IF('Beladung des Speichers'!A437="","",'Beladung des Speichers'!A437)</f>
        <v/>
      </c>
      <c r="B437" s="109" t="str">
        <f>IF('Beladung des Speichers'!B437="","",'Beladung des Speichers'!B437)</f>
        <v/>
      </c>
      <c r="C437" s="163" t="str">
        <f>IF(ISBLANK('Beladung des Speichers'!A437),"",SUMIFS('Beladung des Speichers'!$C$17:$C$300,'Beladung des Speichers'!$A$17:$A$300,A437)-SUMIFS('Entladung des Speichers'!$C$17:$C$300,'Entladung des Speichers'!$A$17:$A$300,A437)+SUMIFS(Füllstände!$B$17:$B$299,Füllstände!$A$17:$A$299,A437)-SUMIFS(Füllstände!$C$17:$C$299,Füllstände!$A$17:$A$299,A437))</f>
        <v/>
      </c>
      <c r="D437" s="164" t="str">
        <f>IF(ISBLANK('Beladung des Speichers'!A437),"",C437*'Beladung des Speichers'!C437/SUMIFS('Beladung des Speichers'!$C$17:$C$300,'Beladung des Speichers'!$A$17:$A$300,A437))</f>
        <v/>
      </c>
      <c r="E437" s="165" t="str">
        <f>IF(ISBLANK('Beladung des Speichers'!A437),"",1/SUMIFS('Beladung des Speichers'!$C$17:$C$300,'Beladung des Speichers'!$A$17:$A$300,A437)*C437*SUMIF($A$17:$A$300,A437,'Beladung des Speichers'!$E$17:$E$300))</f>
        <v/>
      </c>
      <c r="F437" s="166" t="str">
        <f>IF(ISBLANK('Beladung des Speichers'!A437),"",IF(C437=0,"0,00",D437/C437*E437))</f>
        <v/>
      </c>
      <c r="G437" s="167" t="str">
        <f>IF(ISBLANK('Beladung des Speichers'!A437),"",SUMIFS('Beladung des Speichers'!$C$17:$C$300,'Beladung des Speichers'!$A$17:$A$300,A437))</f>
        <v/>
      </c>
      <c r="H437" s="124" t="str">
        <f>IF(ISBLANK('Beladung des Speichers'!A437),"",'Beladung des Speichers'!C437)</f>
        <v/>
      </c>
      <c r="I437" s="168" t="str">
        <f>IF(ISBLANK('Beladung des Speichers'!A437),"",SUMIFS('Beladung des Speichers'!$E$17:$E$1001,'Beladung des Speichers'!$A$17:$A$1001,'Ergebnis (detailliert)'!A437))</f>
        <v/>
      </c>
      <c r="J437" s="125" t="str">
        <f>IF(ISBLANK('Beladung des Speichers'!A437),"",'Beladung des Speichers'!E437)</f>
        <v/>
      </c>
      <c r="K437" s="168" t="str">
        <f>IF(ISBLANK('Beladung des Speichers'!A437),"",SUMIFS('Entladung des Speichers'!$C$17:$C$1001,'Entladung des Speichers'!$A$17:$A$1001,'Ergebnis (detailliert)'!A437))</f>
        <v/>
      </c>
      <c r="L437" s="169" t="str">
        <f t="shared" si="26"/>
        <v/>
      </c>
      <c r="M437" s="169" t="str">
        <f>IF(ISBLANK('Entladung des Speichers'!A437),"",'Entladung des Speichers'!C437)</f>
        <v/>
      </c>
      <c r="N437" s="168" t="str">
        <f>IF(ISBLANK('Beladung des Speichers'!A437),"",SUMIFS('Entladung des Speichers'!$E$17:$E$1001,'Entladung des Speichers'!$A$17:$A$1001,'Ergebnis (detailliert)'!$A$17:$A$300))</f>
        <v/>
      </c>
      <c r="O437" s="125" t="str">
        <f t="shared" si="27"/>
        <v/>
      </c>
      <c r="P437" s="20" t="str">
        <f>IFERROR(IF(A437="","",N437*'Ergebnis (detailliert)'!J437/'Ergebnis (detailliert)'!I437),0)</f>
        <v/>
      </c>
      <c r="Q437" s="106" t="str">
        <f t="shared" si="28"/>
        <v/>
      </c>
      <c r="R437" s="107" t="str">
        <f t="shared" si="29"/>
        <v/>
      </c>
      <c r="S437" s="108" t="str">
        <f>IF(A437="","",IF(LOOKUP(A437,Stammdaten!$A$17:$A$1001,Stammdaten!$G$17:$G$1001)="Nein",0,IF(ISBLANK('Beladung des Speichers'!A437),"",ROUND(MIN(J437,Q437)*-1,2))))</f>
        <v/>
      </c>
    </row>
    <row r="438" spans="1:19" x14ac:dyDescent="0.2">
      <c r="A438" s="109" t="str">
        <f>IF('Beladung des Speichers'!A438="","",'Beladung des Speichers'!A438)</f>
        <v/>
      </c>
      <c r="B438" s="109" t="str">
        <f>IF('Beladung des Speichers'!B438="","",'Beladung des Speichers'!B438)</f>
        <v/>
      </c>
      <c r="C438" s="163" t="str">
        <f>IF(ISBLANK('Beladung des Speichers'!A438),"",SUMIFS('Beladung des Speichers'!$C$17:$C$300,'Beladung des Speichers'!$A$17:$A$300,A438)-SUMIFS('Entladung des Speichers'!$C$17:$C$300,'Entladung des Speichers'!$A$17:$A$300,A438)+SUMIFS(Füllstände!$B$17:$B$299,Füllstände!$A$17:$A$299,A438)-SUMIFS(Füllstände!$C$17:$C$299,Füllstände!$A$17:$A$299,A438))</f>
        <v/>
      </c>
      <c r="D438" s="164" t="str">
        <f>IF(ISBLANK('Beladung des Speichers'!A438),"",C438*'Beladung des Speichers'!C438/SUMIFS('Beladung des Speichers'!$C$17:$C$300,'Beladung des Speichers'!$A$17:$A$300,A438))</f>
        <v/>
      </c>
      <c r="E438" s="165" t="str">
        <f>IF(ISBLANK('Beladung des Speichers'!A438),"",1/SUMIFS('Beladung des Speichers'!$C$17:$C$300,'Beladung des Speichers'!$A$17:$A$300,A438)*C438*SUMIF($A$17:$A$300,A438,'Beladung des Speichers'!$E$17:$E$300))</f>
        <v/>
      </c>
      <c r="F438" s="166" t="str">
        <f>IF(ISBLANK('Beladung des Speichers'!A438),"",IF(C438=0,"0,00",D438/C438*E438))</f>
        <v/>
      </c>
      <c r="G438" s="167" t="str">
        <f>IF(ISBLANK('Beladung des Speichers'!A438),"",SUMIFS('Beladung des Speichers'!$C$17:$C$300,'Beladung des Speichers'!$A$17:$A$300,A438))</f>
        <v/>
      </c>
      <c r="H438" s="124" t="str">
        <f>IF(ISBLANK('Beladung des Speichers'!A438),"",'Beladung des Speichers'!C438)</f>
        <v/>
      </c>
      <c r="I438" s="168" t="str">
        <f>IF(ISBLANK('Beladung des Speichers'!A438),"",SUMIFS('Beladung des Speichers'!$E$17:$E$1001,'Beladung des Speichers'!$A$17:$A$1001,'Ergebnis (detailliert)'!A438))</f>
        <v/>
      </c>
      <c r="J438" s="125" t="str">
        <f>IF(ISBLANK('Beladung des Speichers'!A438),"",'Beladung des Speichers'!E438)</f>
        <v/>
      </c>
      <c r="K438" s="168" t="str">
        <f>IF(ISBLANK('Beladung des Speichers'!A438),"",SUMIFS('Entladung des Speichers'!$C$17:$C$1001,'Entladung des Speichers'!$A$17:$A$1001,'Ergebnis (detailliert)'!A438))</f>
        <v/>
      </c>
      <c r="L438" s="169" t="str">
        <f t="shared" si="26"/>
        <v/>
      </c>
      <c r="M438" s="169" t="str">
        <f>IF(ISBLANK('Entladung des Speichers'!A438),"",'Entladung des Speichers'!C438)</f>
        <v/>
      </c>
      <c r="N438" s="168" t="str">
        <f>IF(ISBLANK('Beladung des Speichers'!A438),"",SUMIFS('Entladung des Speichers'!$E$17:$E$1001,'Entladung des Speichers'!$A$17:$A$1001,'Ergebnis (detailliert)'!$A$17:$A$300))</f>
        <v/>
      </c>
      <c r="O438" s="125" t="str">
        <f t="shared" si="27"/>
        <v/>
      </c>
      <c r="P438" s="20" t="str">
        <f>IFERROR(IF(A438="","",N438*'Ergebnis (detailliert)'!J438/'Ergebnis (detailliert)'!I438),0)</f>
        <v/>
      </c>
      <c r="Q438" s="106" t="str">
        <f t="shared" si="28"/>
        <v/>
      </c>
      <c r="R438" s="107" t="str">
        <f t="shared" si="29"/>
        <v/>
      </c>
      <c r="S438" s="108" t="str">
        <f>IF(A438="","",IF(LOOKUP(A438,Stammdaten!$A$17:$A$1001,Stammdaten!$G$17:$G$1001)="Nein",0,IF(ISBLANK('Beladung des Speichers'!A438),"",ROUND(MIN(J438,Q438)*-1,2))))</f>
        <v/>
      </c>
    </row>
    <row r="439" spans="1:19" x14ac:dyDescent="0.2">
      <c r="A439" s="109" t="str">
        <f>IF('Beladung des Speichers'!A439="","",'Beladung des Speichers'!A439)</f>
        <v/>
      </c>
      <c r="B439" s="109" t="str">
        <f>IF('Beladung des Speichers'!B439="","",'Beladung des Speichers'!B439)</f>
        <v/>
      </c>
      <c r="C439" s="163" t="str">
        <f>IF(ISBLANK('Beladung des Speichers'!A439),"",SUMIFS('Beladung des Speichers'!$C$17:$C$300,'Beladung des Speichers'!$A$17:$A$300,A439)-SUMIFS('Entladung des Speichers'!$C$17:$C$300,'Entladung des Speichers'!$A$17:$A$300,A439)+SUMIFS(Füllstände!$B$17:$B$299,Füllstände!$A$17:$A$299,A439)-SUMIFS(Füllstände!$C$17:$C$299,Füllstände!$A$17:$A$299,A439))</f>
        <v/>
      </c>
      <c r="D439" s="164" t="str">
        <f>IF(ISBLANK('Beladung des Speichers'!A439),"",C439*'Beladung des Speichers'!C439/SUMIFS('Beladung des Speichers'!$C$17:$C$300,'Beladung des Speichers'!$A$17:$A$300,A439))</f>
        <v/>
      </c>
      <c r="E439" s="165" t="str">
        <f>IF(ISBLANK('Beladung des Speichers'!A439),"",1/SUMIFS('Beladung des Speichers'!$C$17:$C$300,'Beladung des Speichers'!$A$17:$A$300,A439)*C439*SUMIF($A$17:$A$300,A439,'Beladung des Speichers'!$E$17:$E$300))</f>
        <v/>
      </c>
      <c r="F439" s="166" t="str">
        <f>IF(ISBLANK('Beladung des Speichers'!A439),"",IF(C439=0,"0,00",D439/C439*E439))</f>
        <v/>
      </c>
      <c r="G439" s="167" t="str">
        <f>IF(ISBLANK('Beladung des Speichers'!A439),"",SUMIFS('Beladung des Speichers'!$C$17:$C$300,'Beladung des Speichers'!$A$17:$A$300,A439))</f>
        <v/>
      </c>
      <c r="H439" s="124" t="str">
        <f>IF(ISBLANK('Beladung des Speichers'!A439),"",'Beladung des Speichers'!C439)</f>
        <v/>
      </c>
      <c r="I439" s="168" t="str">
        <f>IF(ISBLANK('Beladung des Speichers'!A439),"",SUMIFS('Beladung des Speichers'!$E$17:$E$1001,'Beladung des Speichers'!$A$17:$A$1001,'Ergebnis (detailliert)'!A439))</f>
        <v/>
      </c>
      <c r="J439" s="125" t="str">
        <f>IF(ISBLANK('Beladung des Speichers'!A439),"",'Beladung des Speichers'!E439)</f>
        <v/>
      </c>
      <c r="K439" s="168" t="str">
        <f>IF(ISBLANK('Beladung des Speichers'!A439),"",SUMIFS('Entladung des Speichers'!$C$17:$C$1001,'Entladung des Speichers'!$A$17:$A$1001,'Ergebnis (detailliert)'!A439))</f>
        <v/>
      </c>
      <c r="L439" s="169" t="str">
        <f t="shared" si="26"/>
        <v/>
      </c>
      <c r="M439" s="169" t="str">
        <f>IF(ISBLANK('Entladung des Speichers'!A439),"",'Entladung des Speichers'!C439)</f>
        <v/>
      </c>
      <c r="N439" s="168" t="str">
        <f>IF(ISBLANK('Beladung des Speichers'!A439),"",SUMIFS('Entladung des Speichers'!$E$17:$E$1001,'Entladung des Speichers'!$A$17:$A$1001,'Ergebnis (detailliert)'!$A$17:$A$300))</f>
        <v/>
      </c>
      <c r="O439" s="125" t="str">
        <f t="shared" si="27"/>
        <v/>
      </c>
      <c r="P439" s="20" t="str">
        <f>IFERROR(IF(A439="","",N439*'Ergebnis (detailliert)'!J439/'Ergebnis (detailliert)'!I439),0)</f>
        <v/>
      </c>
      <c r="Q439" s="106" t="str">
        <f t="shared" si="28"/>
        <v/>
      </c>
      <c r="R439" s="107" t="str">
        <f t="shared" si="29"/>
        <v/>
      </c>
      <c r="S439" s="108" t="str">
        <f>IF(A439="","",IF(LOOKUP(A439,Stammdaten!$A$17:$A$1001,Stammdaten!$G$17:$G$1001)="Nein",0,IF(ISBLANK('Beladung des Speichers'!A439),"",ROUND(MIN(J439,Q439)*-1,2))))</f>
        <v/>
      </c>
    </row>
    <row r="440" spans="1:19" x14ac:dyDescent="0.2">
      <c r="A440" s="109" t="str">
        <f>IF('Beladung des Speichers'!A440="","",'Beladung des Speichers'!A440)</f>
        <v/>
      </c>
      <c r="B440" s="109" t="str">
        <f>IF('Beladung des Speichers'!B440="","",'Beladung des Speichers'!B440)</f>
        <v/>
      </c>
      <c r="C440" s="163" t="str">
        <f>IF(ISBLANK('Beladung des Speichers'!A440),"",SUMIFS('Beladung des Speichers'!$C$17:$C$300,'Beladung des Speichers'!$A$17:$A$300,A440)-SUMIFS('Entladung des Speichers'!$C$17:$C$300,'Entladung des Speichers'!$A$17:$A$300,A440)+SUMIFS(Füllstände!$B$17:$B$299,Füllstände!$A$17:$A$299,A440)-SUMIFS(Füllstände!$C$17:$C$299,Füllstände!$A$17:$A$299,A440))</f>
        <v/>
      </c>
      <c r="D440" s="164" t="str">
        <f>IF(ISBLANK('Beladung des Speichers'!A440),"",C440*'Beladung des Speichers'!C440/SUMIFS('Beladung des Speichers'!$C$17:$C$300,'Beladung des Speichers'!$A$17:$A$300,A440))</f>
        <v/>
      </c>
      <c r="E440" s="165" t="str">
        <f>IF(ISBLANK('Beladung des Speichers'!A440),"",1/SUMIFS('Beladung des Speichers'!$C$17:$C$300,'Beladung des Speichers'!$A$17:$A$300,A440)*C440*SUMIF($A$17:$A$300,A440,'Beladung des Speichers'!$E$17:$E$300))</f>
        <v/>
      </c>
      <c r="F440" s="166" t="str">
        <f>IF(ISBLANK('Beladung des Speichers'!A440),"",IF(C440=0,"0,00",D440/C440*E440))</f>
        <v/>
      </c>
      <c r="G440" s="167" t="str">
        <f>IF(ISBLANK('Beladung des Speichers'!A440),"",SUMIFS('Beladung des Speichers'!$C$17:$C$300,'Beladung des Speichers'!$A$17:$A$300,A440))</f>
        <v/>
      </c>
      <c r="H440" s="124" t="str">
        <f>IF(ISBLANK('Beladung des Speichers'!A440),"",'Beladung des Speichers'!C440)</f>
        <v/>
      </c>
      <c r="I440" s="168" t="str">
        <f>IF(ISBLANK('Beladung des Speichers'!A440),"",SUMIFS('Beladung des Speichers'!$E$17:$E$1001,'Beladung des Speichers'!$A$17:$A$1001,'Ergebnis (detailliert)'!A440))</f>
        <v/>
      </c>
      <c r="J440" s="125" t="str">
        <f>IF(ISBLANK('Beladung des Speichers'!A440),"",'Beladung des Speichers'!E440)</f>
        <v/>
      </c>
      <c r="K440" s="168" t="str">
        <f>IF(ISBLANK('Beladung des Speichers'!A440),"",SUMIFS('Entladung des Speichers'!$C$17:$C$1001,'Entladung des Speichers'!$A$17:$A$1001,'Ergebnis (detailliert)'!A440))</f>
        <v/>
      </c>
      <c r="L440" s="169" t="str">
        <f t="shared" si="26"/>
        <v/>
      </c>
      <c r="M440" s="169" t="str">
        <f>IF(ISBLANK('Entladung des Speichers'!A440),"",'Entladung des Speichers'!C440)</f>
        <v/>
      </c>
      <c r="N440" s="168" t="str">
        <f>IF(ISBLANK('Beladung des Speichers'!A440),"",SUMIFS('Entladung des Speichers'!$E$17:$E$1001,'Entladung des Speichers'!$A$17:$A$1001,'Ergebnis (detailliert)'!$A$17:$A$300))</f>
        <v/>
      </c>
      <c r="O440" s="125" t="str">
        <f t="shared" si="27"/>
        <v/>
      </c>
      <c r="P440" s="20" t="str">
        <f>IFERROR(IF(A440="","",N440*'Ergebnis (detailliert)'!J440/'Ergebnis (detailliert)'!I440),0)</f>
        <v/>
      </c>
      <c r="Q440" s="106" t="str">
        <f t="shared" si="28"/>
        <v/>
      </c>
      <c r="R440" s="107" t="str">
        <f t="shared" si="29"/>
        <v/>
      </c>
      <c r="S440" s="108" t="str">
        <f>IF(A440="","",IF(LOOKUP(A440,Stammdaten!$A$17:$A$1001,Stammdaten!$G$17:$G$1001)="Nein",0,IF(ISBLANK('Beladung des Speichers'!A440),"",ROUND(MIN(J440,Q440)*-1,2))))</f>
        <v/>
      </c>
    </row>
    <row r="441" spans="1:19" x14ac:dyDescent="0.2">
      <c r="A441" s="109" t="str">
        <f>IF('Beladung des Speichers'!A441="","",'Beladung des Speichers'!A441)</f>
        <v/>
      </c>
      <c r="B441" s="109" t="str">
        <f>IF('Beladung des Speichers'!B441="","",'Beladung des Speichers'!B441)</f>
        <v/>
      </c>
      <c r="C441" s="163" t="str">
        <f>IF(ISBLANK('Beladung des Speichers'!A441),"",SUMIFS('Beladung des Speichers'!$C$17:$C$300,'Beladung des Speichers'!$A$17:$A$300,A441)-SUMIFS('Entladung des Speichers'!$C$17:$C$300,'Entladung des Speichers'!$A$17:$A$300,A441)+SUMIFS(Füllstände!$B$17:$B$299,Füllstände!$A$17:$A$299,A441)-SUMIFS(Füllstände!$C$17:$C$299,Füllstände!$A$17:$A$299,A441))</f>
        <v/>
      </c>
      <c r="D441" s="164" t="str">
        <f>IF(ISBLANK('Beladung des Speichers'!A441),"",C441*'Beladung des Speichers'!C441/SUMIFS('Beladung des Speichers'!$C$17:$C$300,'Beladung des Speichers'!$A$17:$A$300,A441))</f>
        <v/>
      </c>
      <c r="E441" s="165" t="str">
        <f>IF(ISBLANK('Beladung des Speichers'!A441),"",1/SUMIFS('Beladung des Speichers'!$C$17:$C$300,'Beladung des Speichers'!$A$17:$A$300,A441)*C441*SUMIF($A$17:$A$300,A441,'Beladung des Speichers'!$E$17:$E$300))</f>
        <v/>
      </c>
      <c r="F441" s="166" t="str">
        <f>IF(ISBLANK('Beladung des Speichers'!A441),"",IF(C441=0,"0,00",D441/C441*E441))</f>
        <v/>
      </c>
      <c r="G441" s="167" t="str">
        <f>IF(ISBLANK('Beladung des Speichers'!A441),"",SUMIFS('Beladung des Speichers'!$C$17:$C$300,'Beladung des Speichers'!$A$17:$A$300,A441))</f>
        <v/>
      </c>
      <c r="H441" s="124" t="str">
        <f>IF(ISBLANK('Beladung des Speichers'!A441),"",'Beladung des Speichers'!C441)</f>
        <v/>
      </c>
      <c r="I441" s="168" t="str">
        <f>IF(ISBLANK('Beladung des Speichers'!A441),"",SUMIFS('Beladung des Speichers'!$E$17:$E$1001,'Beladung des Speichers'!$A$17:$A$1001,'Ergebnis (detailliert)'!A441))</f>
        <v/>
      </c>
      <c r="J441" s="125" t="str">
        <f>IF(ISBLANK('Beladung des Speichers'!A441),"",'Beladung des Speichers'!E441)</f>
        <v/>
      </c>
      <c r="K441" s="168" t="str">
        <f>IF(ISBLANK('Beladung des Speichers'!A441),"",SUMIFS('Entladung des Speichers'!$C$17:$C$1001,'Entladung des Speichers'!$A$17:$A$1001,'Ergebnis (detailliert)'!A441))</f>
        <v/>
      </c>
      <c r="L441" s="169" t="str">
        <f t="shared" si="26"/>
        <v/>
      </c>
      <c r="M441" s="169" t="str">
        <f>IF(ISBLANK('Entladung des Speichers'!A441),"",'Entladung des Speichers'!C441)</f>
        <v/>
      </c>
      <c r="N441" s="168" t="str">
        <f>IF(ISBLANK('Beladung des Speichers'!A441),"",SUMIFS('Entladung des Speichers'!$E$17:$E$1001,'Entladung des Speichers'!$A$17:$A$1001,'Ergebnis (detailliert)'!$A$17:$A$300))</f>
        <v/>
      </c>
      <c r="O441" s="125" t="str">
        <f t="shared" si="27"/>
        <v/>
      </c>
      <c r="P441" s="20" t="str">
        <f>IFERROR(IF(A441="","",N441*'Ergebnis (detailliert)'!J441/'Ergebnis (detailliert)'!I441),0)</f>
        <v/>
      </c>
      <c r="Q441" s="106" t="str">
        <f t="shared" si="28"/>
        <v/>
      </c>
      <c r="R441" s="107" t="str">
        <f t="shared" si="29"/>
        <v/>
      </c>
      <c r="S441" s="108" t="str">
        <f>IF(A441="","",IF(LOOKUP(A441,Stammdaten!$A$17:$A$1001,Stammdaten!$G$17:$G$1001)="Nein",0,IF(ISBLANK('Beladung des Speichers'!A441),"",ROUND(MIN(J441,Q441)*-1,2))))</f>
        <v/>
      </c>
    </row>
    <row r="442" spans="1:19" x14ac:dyDescent="0.2">
      <c r="A442" s="109" t="str">
        <f>IF('Beladung des Speichers'!A442="","",'Beladung des Speichers'!A442)</f>
        <v/>
      </c>
      <c r="B442" s="109" t="str">
        <f>IF('Beladung des Speichers'!B442="","",'Beladung des Speichers'!B442)</f>
        <v/>
      </c>
      <c r="C442" s="163" t="str">
        <f>IF(ISBLANK('Beladung des Speichers'!A442),"",SUMIFS('Beladung des Speichers'!$C$17:$C$300,'Beladung des Speichers'!$A$17:$A$300,A442)-SUMIFS('Entladung des Speichers'!$C$17:$C$300,'Entladung des Speichers'!$A$17:$A$300,A442)+SUMIFS(Füllstände!$B$17:$B$299,Füllstände!$A$17:$A$299,A442)-SUMIFS(Füllstände!$C$17:$C$299,Füllstände!$A$17:$A$299,A442))</f>
        <v/>
      </c>
      <c r="D442" s="164" t="str">
        <f>IF(ISBLANK('Beladung des Speichers'!A442),"",C442*'Beladung des Speichers'!C442/SUMIFS('Beladung des Speichers'!$C$17:$C$300,'Beladung des Speichers'!$A$17:$A$300,A442))</f>
        <v/>
      </c>
      <c r="E442" s="165" t="str">
        <f>IF(ISBLANK('Beladung des Speichers'!A442),"",1/SUMIFS('Beladung des Speichers'!$C$17:$C$300,'Beladung des Speichers'!$A$17:$A$300,A442)*C442*SUMIF($A$17:$A$300,A442,'Beladung des Speichers'!$E$17:$E$300))</f>
        <v/>
      </c>
      <c r="F442" s="166" t="str">
        <f>IF(ISBLANK('Beladung des Speichers'!A442),"",IF(C442=0,"0,00",D442/C442*E442))</f>
        <v/>
      </c>
      <c r="G442" s="167" t="str">
        <f>IF(ISBLANK('Beladung des Speichers'!A442),"",SUMIFS('Beladung des Speichers'!$C$17:$C$300,'Beladung des Speichers'!$A$17:$A$300,A442))</f>
        <v/>
      </c>
      <c r="H442" s="124" t="str">
        <f>IF(ISBLANK('Beladung des Speichers'!A442),"",'Beladung des Speichers'!C442)</f>
        <v/>
      </c>
      <c r="I442" s="168" t="str">
        <f>IF(ISBLANK('Beladung des Speichers'!A442),"",SUMIFS('Beladung des Speichers'!$E$17:$E$1001,'Beladung des Speichers'!$A$17:$A$1001,'Ergebnis (detailliert)'!A442))</f>
        <v/>
      </c>
      <c r="J442" s="125" t="str">
        <f>IF(ISBLANK('Beladung des Speichers'!A442),"",'Beladung des Speichers'!E442)</f>
        <v/>
      </c>
      <c r="K442" s="168" t="str">
        <f>IF(ISBLANK('Beladung des Speichers'!A442),"",SUMIFS('Entladung des Speichers'!$C$17:$C$1001,'Entladung des Speichers'!$A$17:$A$1001,'Ergebnis (detailliert)'!A442))</f>
        <v/>
      </c>
      <c r="L442" s="169" t="str">
        <f t="shared" si="26"/>
        <v/>
      </c>
      <c r="M442" s="169" t="str">
        <f>IF(ISBLANK('Entladung des Speichers'!A442),"",'Entladung des Speichers'!C442)</f>
        <v/>
      </c>
      <c r="N442" s="168" t="str">
        <f>IF(ISBLANK('Beladung des Speichers'!A442),"",SUMIFS('Entladung des Speichers'!$E$17:$E$1001,'Entladung des Speichers'!$A$17:$A$1001,'Ergebnis (detailliert)'!$A$17:$A$300))</f>
        <v/>
      </c>
      <c r="O442" s="125" t="str">
        <f t="shared" si="27"/>
        <v/>
      </c>
      <c r="P442" s="20" t="str">
        <f>IFERROR(IF(A442="","",N442*'Ergebnis (detailliert)'!J442/'Ergebnis (detailliert)'!I442),0)</f>
        <v/>
      </c>
      <c r="Q442" s="106" t="str">
        <f t="shared" si="28"/>
        <v/>
      </c>
      <c r="R442" s="107" t="str">
        <f t="shared" si="29"/>
        <v/>
      </c>
      <c r="S442" s="108" t="str">
        <f>IF(A442="","",IF(LOOKUP(A442,Stammdaten!$A$17:$A$1001,Stammdaten!$G$17:$G$1001)="Nein",0,IF(ISBLANK('Beladung des Speichers'!A442),"",ROUND(MIN(J442,Q442)*-1,2))))</f>
        <v/>
      </c>
    </row>
    <row r="443" spans="1:19" x14ac:dyDescent="0.2">
      <c r="A443" s="109" t="str">
        <f>IF('Beladung des Speichers'!A443="","",'Beladung des Speichers'!A443)</f>
        <v/>
      </c>
      <c r="B443" s="109" t="str">
        <f>IF('Beladung des Speichers'!B443="","",'Beladung des Speichers'!B443)</f>
        <v/>
      </c>
      <c r="C443" s="163" t="str">
        <f>IF(ISBLANK('Beladung des Speichers'!A443),"",SUMIFS('Beladung des Speichers'!$C$17:$C$300,'Beladung des Speichers'!$A$17:$A$300,A443)-SUMIFS('Entladung des Speichers'!$C$17:$C$300,'Entladung des Speichers'!$A$17:$A$300,A443)+SUMIFS(Füllstände!$B$17:$B$299,Füllstände!$A$17:$A$299,A443)-SUMIFS(Füllstände!$C$17:$C$299,Füllstände!$A$17:$A$299,A443))</f>
        <v/>
      </c>
      <c r="D443" s="164" t="str">
        <f>IF(ISBLANK('Beladung des Speichers'!A443),"",C443*'Beladung des Speichers'!C443/SUMIFS('Beladung des Speichers'!$C$17:$C$300,'Beladung des Speichers'!$A$17:$A$300,A443))</f>
        <v/>
      </c>
      <c r="E443" s="165" t="str">
        <f>IF(ISBLANK('Beladung des Speichers'!A443),"",1/SUMIFS('Beladung des Speichers'!$C$17:$C$300,'Beladung des Speichers'!$A$17:$A$300,A443)*C443*SUMIF($A$17:$A$300,A443,'Beladung des Speichers'!$E$17:$E$300))</f>
        <v/>
      </c>
      <c r="F443" s="166" t="str">
        <f>IF(ISBLANK('Beladung des Speichers'!A443),"",IF(C443=0,"0,00",D443/C443*E443))</f>
        <v/>
      </c>
      <c r="G443" s="167" t="str">
        <f>IF(ISBLANK('Beladung des Speichers'!A443),"",SUMIFS('Beladung des Speichers'!$C$17:$C$300,'Beladung des Speichers'!$A$17:$A$300,A443))</f>
        <v/>
      </c>
      <c r="H443" s="124" t="str">
        <f>IF(ISBLANK('Beladung des Speichers'!A443),"",'Beladung des Speichers'!C443)</f>
        <v/>
      </c>
      <c r="I443" s="168" t="str">
        <f>IF(ISBLANK('Beladung des Speichers'!A443),"",SUMIFS('Beladung des Speichers'!$E$17:$E$1001,'Beladung des Speichers'!$A$17:$A$1001,'Ergebnis (detailliert)'!A443))</f>
        <v/>
      </c>
      <c r="J443" s="125" t="str">
        <f>IF(ISBLANK('Beladung des Speichers'!A443),"",'Beladung des Speichers'!E443)</f>
        <v/>
      </c>
      <c r="K443" s="168" t="str">
        <f>IF(ISBLANK('Beladung des Speichers'!A443),"",SUMIFS('Entladung des Speichers'!$C$17:$C$1001,'Entladung des Speichers'!$A$17:$A$1001,'Ergebnis (detailliert)'!A443))</f>
        <v/>
      </c>
      <c r="L443" s="169" t="str">
        <f t="shared" si="26"/>
        <v/>
      </c>
      <c r="M443" s="169" t="str">
        <f>IF(ISBLANK('Entladung des Speichers'!A443),"",'Entladung des Speichers'!C443)</f>
        <v/>
      </c>
      <c r="N443" s="168" t="str">
        <f>IF(ISBLANK('Beladung des Speichers'!A443),"",SUMIFS('Entladung des Speichers'!$E$17:$E$1001,'Entladung des Speichers'!$A$17:$A$1001,'Ergebnis (detailliert)'!$A$17:$A$300))</f>
        <v/>
      </c>
      <c r="O443" s="125" t="str">
        <f t="shared" si="27"/>
        <v/>
      </c>
      <c r="P443" s="20" t="str">
        <f>IFERROR(IF(A443="","",N443*'Ergebnis (detailliert)'!J443/'Ergebnis (detailliert)'!I443),0)</f>
        <v/>
      </c>
      <c r="Q443" s="106" t="str">
        <f t="shared" si="28"/>
        <v/>
      </c>
      <c r="R443" s="107" t="str">
        <f t="shared" si="29"/>
        <v/>
      </c>
      <c r="S443" s="108" t="str">
        <f>IF(A443="","",IF(LOOKUP(A443,Stammdaten!$A$17:$A$1001,Stammdaten!$G$17:$G$1001)="Nein",0,IF(ISBLANK('Beladung des Speichers'!A443),"",ROUND(MIN(J443,Q443)*-1,2))))</f>
        <v/>
      </c>
    </row>
    <row r="444" spans="1:19" x14ac:dyDescent="0.2">
      <c r="A444" s="109" t="str">
        <f>IF('Beladung des Speichers'!A444="","",'Beladung des Speichers'!A444)</f>
        <v/>
      </c>
      <c r="B444" s="109" t="str">
        <f>IF('Beladung des Speichers'!B444="","",'Beladung des Speichers'!B444)</f>
        <v/>
      </c>
      <c r="C444" s="163" t="str">
        <f>IF(ISBLANK('Beladung des Speichers'!A444),"",SUMIFS('Beladung des Speichers'!$C$17:$C$300,'Beladung des Speichers'!$A$17:$A$300,A444)-SUMIFS('Entladung des Speichers'!$C$17:$C$300,'Entladung des Speichers'!$A$17:$A$300,A444)+SUMIFS(Füllstände!$B$17:$B$299,Füllstände!$A$17:$A$299,A444)-SUMIFS(Füllstände!$C$17:$C$299,Füllstände!$A$17:$A$299,A444))</f>
        <v/>
      </c>
      <c r="D444" s="164" t="str">
        <f>IF(ISBLANK('Beladung des Speichers'!A444),"",C444*'Beladung des Speichers'!C444/SUMIFS('Beladung des Speichers'!$C$17:$C$300,'Beladung des Speichers'!$A$17:$A$300,A444))</f>
        <v/>
      </c>
      <c r="E444" s="165" t="str">
        <f>IF(ISBLANK('Beladung des Speichers'!A444),"",1/SUMIFS('Beladung des Speichers'!$C$17:$C$300,'Beladung des Speichers'!$A$17:$A$300,A444)*C444*SUMIF($A$17:$A$300,A444,'Beladung des Speichers'!$E$17:$E$300))</f>
        <v/>
      </c>
      <c r="F444" s="166" t="str">
        <f>IF(ISBLANK('Beladung des Speichers'!A444),"",IF(C444=0,"0,00",D444/C444*E444))</f>
        <v/>
      </c>
      <c r="G444" s="167" t="str">
        <f>IF(ISBLANK('Beladung des Speichers'!A444),"",SUMIFS('Beladung des Speichers'!$C$17:$C$300,'Beladung des Speichers'!$A$17:$A$300,A444))</f>
        <v/>
      </c>
      <c r="H444" s="124" t="str">
        <f>IF(ISBLANK('Beladung des Speichers'!A444),"",'Beladung des Speichers'!C444)</f>
        <v/>
      </c>
      <c r="I444" s="168" t="str">
        <f>IF(ISBLANK('Beladung des Speichers'!A444),"",SUMIFS('Beladung des Speichers'!$E$17:$E$1001,'Beladung des Speichers'!$A$17:$A$1001,'Ergebnis (detailliert)'!A444))</f>
        <v/>
      </c>
      <c r="J444" s="125" t="str">
        <f>IF(ISBLANK('Beladung des Speichers'!A444),"",'Beladung des Speichers'!E444)</f>
        <v/>
      </c>
      <c r="K444" s="168" t="str">
        <f>IF(ISBLANK('Beladung des Speichers'!A444),"",SUMIFS('Entladung des Speichers'!$C$17:$C$1001,'Entladung des Speichers'!$A$17:$A$1001,'Ergebnis (detailliert)'!A444))</f>
        <v/>
      </c>
      <c r="L444" s="169" t="str">
        <f t="shared" si="26"/>
        <v/>
      </c>
      <c r="M444" s="169" t="str">
        <f>IF(ISBLANK('Entladung des Speichers'!A444),"",'Entladung des Speichers'!C444)</f>
        <v/>
      </c>
      <c r="N444" s="168" t="str">
        <f>IF(ISBLANK('Beladung des Speichers'!A444),"",SUMIFS('Entladung des Speichers'!$E$17:$E$1001,'Entladung des Speichers'!$A$17:$A$1001,'Ergebnis (detailliert)'!$A$17:$A$300))</f>
        <v/>
      </c>
      <c r="O444" s="125" t="str">
        <f t="shared" si="27"/>
        <v/>
      </c>
      <c r="P444" s="20" t="str">
        <f>IFERROR(IF(A444="","",N444*'Ergebnis (detailliert)'!J444/'Ergebnis (detailliert)'!I444),0)</f>
        <v/>
      </c>
      <c r="Q444" s="106" t="str">
        <f t="shared" si="28"/>
        <v/>
      </c>
      <c r="R444" s="107" t="str">
        <f t="shared" si="29"/>
        <v/>
      </c>
      <c r="S444" s="108" t="str">
        <f>IF(A444="","",IF(LOOKUP(A444,Stammdaten!$A$17:$A$1001,Stammdaten!$G$17:$G$1001)="Nein",0,IF(ISBLANK('Beladung des Speichers'!A444),"",ROUND(MIN(J444,Q444)*-1,2))))</f>
        <v/>
      </c>
    </row>
    <row r="445" spans="1:19" x14ac:dyDescent="0.2">
      <c r="A445" s="109" t="str">
        <f>IF('Beladung des Speichers'!A445="","",'Beladung des Speichers'!A445)</f>
        <v/>
      </c>
      <c r="B445" s="109" t="str">
        <f>IF('Beladung des Speichers'!B445="","",'Beladung des Speichers'!B445)</f>
        <v/>
      </c>
      <c r="C445" s="163" t="str">
        <f>IF(ISBLANK('Beladung des Speichers'!A445),"",SUMIFS('Beladung des Speichers'!$C$17:$C$300,'Beladung des Speichers'!$A$17:$A$300,A445)-SUMIFS('Entladung des Speichers'!$C$17:$C$300,'Entladung des Speichers'!$A$17:$A$300,A445)+SUMIFS(Füllstände!$B$17:$B$299,Füllstände!$A$17:$A$299,A445)-SUMIFS(Füllstände!$C$17:$C$299,Füllstände!$A$17:$A$299,A445))</f>
        <v/>
      </c>
      <c r="D445" s="164" t="str">
        <f>IF(ISBLANK('Beladung des Speichers'!A445),"",C445*'Beladung des Speichers'!C445/SUMIFS('Beladung des Speichers'!$C$17:$C$300,'Beladung des Speichers'!$A$17:$A$300,A445))</f>
        <v/>
      </c>
      <c r="E445" s="165" t="str">
        <f>IF(ISBLANK('Beladung des Speichers'!A445),"",1/SUMIFS('Beladung des Speichers'!$C$17:$C$300,'Beladung des Speichers'!$A$17:$A$300,A445)*C445*SUMIF($A$17:$A$300,A445,'Beladung des Speichers'!$E$17:$E$300))</f>
        <v/>
      </c>
      <c r="F445" s="166" t="str">
        <f>IF(ISBLANK('Beladung des Speichers'!A445),"",IF(C445=0,"0,00",D445/C445*E445))</f>
        <v/>
      </c>
      <c r="G445" s="167" t="str">
        <f>IF(ISBLANK('Beladung des Speichers'!A445),"",SUMIFS('Beladung des Speichers'!$C$17:$C$300,'Beladung des Speichers'!$A$17:$A$300,A445))</f>
        <v/>
      </c>
      <c r="H445" s="124" t="str">
        <f>IF(ISBLANK('Beladung des Speichers'!A445),"",'Beladung des Speichers'!C445)</f>
        <v/>
      </c>
      <c r="I445" s="168" t="str">
        <f>IF(ISBLANK('Beladung des Speichers'!A445),"",SUMIFS('Beladung des Speichers'!$E$17:$E$1001,'Beladung des Speichers'!$A$17:$A$1001,'Ergebnis (detailliert)'!A445))</f>
        <v/>
      </c>
      <c r="J445" s="125" t="str">
        <f>IF(ISBLANK('Beladung des Speichers'!A445),"",'Beladung des Speichers'!E445)</f>
        <v/>
      </c>
      <c r="K445" s="168" t="str">
        <f>IF(ISBLANK('Beladung des Speichers'!A445),"",SUMIFS('Entladung des Speichers'!$C$17:$C$1001,'Entladung des Speichers'!$A$17:$A$1001,'Ergebnis (detailliert)'!A445))</f>
        <v/>
      </c>
      <c r="L445" s="169" t="str">
        <f t="shared" si="26"/>
        <v/>
      </c>
      <c r="M445" s="169" t="str">
        <f>IF(ISBLANK('Entladung des Speichers'!A445),"",'Entladung des Speichers'!C445)</f>
        <v/>
      </c>
      <c r="N445" s="168" t="str">
        <f>IF(ISBLANK('Beladung des Speichers'!A445),"",SUMIFS('Entladung des Speichers'!$E$17:$E$1001,'Entladung des Speichers'!$A$17:$A$1001,'Ergebnis (detailliert)'!$A$17:$A$300))</f>
        <v/>
      </c>
      <c r="O445" s="125" t="str">
        <f t="shared" si="27"/>
        <v/>
      </c>
      <c r="P445" s="20" t="str">
        <f>IFERROR(IF(A445="","",N445*'Ergebnis (detailliert)'!J445/'Ergebnis (detailliert)'!I445),0)</f>
        <v/>
      </c>
      <c r="Q445" s="106" t="str">
        <f t="shared" si="28"/>
        <v/>
      </c>
      <c r="R445" s="107" t="str">
        <f t="shared" si="29"/>
        <v/>
      </c>
      <c r="S445" s="108" t="str">
        <f>IF(A445="","",IF(LOOKUP(A445,Stammdaten!$A$17:$A$1001,Stammdaten!$G$17:$G$1001)="Nein",0,IF(ISBLANK('Beladung des Speichers'!A445),"",ROUND(MIN(J445,Q445)*-1,2))))</f>
        <v/>
      </c>
    </row>
    <row r="446" spans="1:19" x14ac:dyDescent="0.2">
      <c r="A446" s="109" t="str">
        <f>IF('Beladung des Speichers'!A446="","",'Beladung des Speichers'!A446)</f>
        <v/>
      </c>
      <c r="B446" s="109" t="str">
        <f>IF('Beladung des Speichers'!B446="","",'Beladung des Speichers'!B446)</f>
        <v/>
      </c>
      <c r="C446" s="163" t="str">
        <f>IF(ISBLANK('Beladung des Speichers'!A446),"",SUMIFS('Beladung des Speichers'!$C$17:$C$300,'Beladung des Speichers'!$A$17:$A$300,A446)-SUMIFS('Entladung des Speichers'!$C$17:$C$300,'Entladung des Speichers'!$A$17:$A$300,A446)+SUMIFS(Füllstände!$B$17:$B$299,Füllstände!$A$17:$A$299,A446)-SUMIFS(Füllstände!$C$17:$C$299,Füllstände!$A$17:$A$299,A446))</f>
        <v/>
      </c>
      <c r="D446" s="164" t="str">
        <f>IF(ISBLANK('Beladung des Speichers'!A446),"",C446*'Beladung des Speichers'!C446/SUMIFS('Beladung des Speichers'!$C$17:$C$300,'Beladung des Speichers'!$A$17:$A$300,A446))</f>
        <v/>
      </c>
      <c r="E446" s="165" t="str">
        <f>IF(ISBLANK('Beladung des Speichers'!A446),"",1/SUMIFS('Beladung des Speichers'!$C$17:$C$300,'Beladung des Speichers'!$A$17:$A$300,A446)*C446*SUMIF($A$17:$A$300,A446,'Beladung des Speichers'!$E$17:$E$300))</f>
        <v/>
      </c>
      <c r="F446" s="166" t="str">
        <f>IF(ISBLANK('Beladung des Speichers'!A446),"",IF(C446=0,"0,00",D446/C446*E446))</f>
        <v/>
      </c>
      <c r="G446" s="167" t="str">
        <f>IF(ISBLANK('Beladung des Speichers'!A446),"",SUMIFS('Beladung des Speichers'!$C$17:$C$300,'Beladung des Speichers'!$A$17:$A$300,A446))</f>
        <v/>
      </c>
      <c r="H446" s="124" t="str">
        <f>IF(ISBLANK('Beladung des Speichers'!A446),"",'Beladung des Speichers'!C446)</f>
        <v/>
      </c>
      <c r="I446" s="168" t="str">
        <f>IF(ISBLANK('Beladung des Speichers'!A446),"",SUMIFS('Beladung des Speichers'!$E$17:$E$1001,'Beladung des Speichers'!$A$17:$A$1001,'Ergebnis (detailliert)'!A446))</f>
        <v/>
      </c>
      <c r="J446" s="125" t="str">
        <f>IF(ISBLANK('Beladung des Speichers'!A446),"",'Beladung des Speichers'!E446)</f>
        <v/>
      </c>
      <c r="K446" s="168" t="str">
        <f>IF(ISBLANK('Beladung des Speichers'!A446),"",SUMIFS('Entladung des Speichers'!$C$17:$C$1001,'Entladung des Speichers'!$A$17:$A$1001,'Ergebnis (detailliert)'!A446))</f>
        <v/>
      </c>
      <c r="L446" s="169" t="str">
        <f t="shared" si="26"/>
        <v/>
      </c>
      <c r="M446" s="169" t="str">
        <f>IF(ISBLANK('Entladung des Speichers'!A446),"",'Entladung des Speichers'!C446)</f>
        <v/>
      </c>
      <c r="N446" s="168" t="str">
        <f>IF(ISBLANK('Beladung des Speichers'!A446),"",SUMIFS('Entladung des Speichers'!$E$17:$E$1001,'Entladung des Speichers'!$A$17:$A$1001,'Ergebnis (detailliert)'!$A$17:$A$300))</f>
        <v/>
      </c>
      <c r="O446" s="125" t="str">
        <f t="shared" si="27"/>
        <v/>
      </c>
      <c r="P446" s="20" t="str">
        <f>IFERROR(IF(A446="","",N446*'Ergebnis (detailliert)'!J446/'Ergebnis (detailliert)'!I446),0)</f>
        <v/>
      </c>
      <c r="Q446" s="106" t="str">
        <f t="shared" si="28"/>
        <v/>
      </c>
      <c r="R446" s="107" t="str">
        <f t="shared" si="29"/>
        <v/>
      </c>
      <c r="S446" s="108" t="str">
        <f>IF(A446="","",IF(LOOKUP(A446,Stammdaten!$A$17:$A$1001,Stammdaten!$G$17:$G$1001)="Nein",0,IF(ISBLANK('Beladung des Speichers'!A446),"",ROUND(MIN(J446,Q446)*-1,2))))</f>
        <v/>
      </c>
    </row>
    <row r="447" spans="1:19" x14ac:dyDescent="0.2">
      <c r="A447" s="109" t="str">
        <f>IF('Beladung des Speichers'!A447="","",'Beladung des Speichers'!A447)</f>
        <v/>
      </c>
      <c r="B447" s="109" t="str">
        <f>IF('Beladung des Speichers'!B447="","",'Beladung des Speichers'!B447)</f>
        <v/>
      </c>
      <c r="C447" s="163" t="str">
        <f>IF(ISBLANK('Beladung des Speichers'!A447),"",SUMIFS('Beladung des Speichers'!$C$17:$C$300,'Beladung des Speichers'!$A$17:$A$300,A447)-SUMIFS('Entladung des Speichers'!$C$17:$C$300,'Entladung des Speichers'!$A$17:$A$300,A447)+SUMIFS(Füllstände!$B$17:$B$299,Füllstände!$A$17:$A$299,A447)-SUMIFS(Füllstände!$C$17:$C$299,Füllstände!$A$17:$A$299,A447))</f>
        <v/>
      </c>
      <c r="D447" s="164" t="str">
        <f>IF(ISBLANK('Beladung des Speichers'!A447),"",C447*'Beladung des Speichers'!C447/SUMIFS('Beladung des Speichers'!$C$17:$C$300,'Beladung des Speichers'!$A$17:$A$300,A447))</f>
        <v/>
      </c>
      <c r="E447" s="165" t="str">
        <f>IF(ISBLANK('Beladung des Speichers'!A447),"",1/SUMIFS('Beladung des Speichers'!$C$17:$C$300,'Beladung des Speichers'!$A$17:$A$300,A447)*C447*SUMIF($A$17:$A$300,A447,'Beladung des Speichers'!$E$17:$E$300))</f>
        <v/>
      </c>
      <c r="F447" s="166" t="str">
        <f>IF(ISBLANK('Beladung des Speichers'!A447),"",IF(C447=0,"0,00",D447/C447*E447))</f>
        <v/>
      </c>
      <c r="G447" s="167" t="str">
        <f>IF(ISBLANK('Beladung des Speichers'!A447),"",SUMIFS('Beladung des Speichers'!$C$17:$C$300,'Beladung des Speichers'!$A$17:$A$300,A447))</f>
        <v/>
      </c>
      <c r="H447" s="124" t="str">
        <f>IF(ISBLANK('Beladung des Speichers'!A447),"",'Beladung des Speichers'!C447)</f>
        <v/>
      </c>
      <c r="I447" s="168" t="str">
        <f>IF(ISBLANK('Beladung des Speichers'!A447),"",SUMIFS('Beladung des Speichers'!$E$17:$E$1001,'Beladung des Speichers'!$A$17:$A$1001,'Ergebnis (detailliert)'!A447))</f>
        <v/>
      </c>
      <c r="J447" s="125" t="str">
        <f>IF(ISBLANK('Beladung des Speichers'!A447),"",'Beladung des Speichers'!E447)</f>
        <v/>
      </c>
      <c r="K447" s="168" t="str">
        <f>IF(ISBLANK('Beladung des Speichers'!A447),"",SUMIFS('Entladung des Speichers'!$C$17:$C$1001,'Entladung des Speichers'!$A$17:$A$1001,'Ergebnis (detailliert)'!A447))</f>
        <v/>
      </c>
      <c r="L447" s="169" t="str">
        <f t="shared" si="26"/>
        <v/>
      </c>
      <c r="M447" s="169" t="str">
        <f>IF(ISBLANK('Entladung des Speichers'!A447),"",'Entladung des Speichers'!C447)</f>
        <v/>
      </c>
      <c r="N447" s="168" t="str">
        <f>IF(ISBLANK('Beladung des Speichers'!A447),"",SUMIFS('Entladung des Speichers'!$E$17:$E$1001,'Entladung des Speichers'!$A$17:$A$1001,'Ergebnis (detailliert)'!$A$17:$A$300))</f>
        <v/>
      </c>
      <c r="O447" s="125" t="str">
        <f t="shared" si="27"/>
        <v/>
      </c>
      <c r="P447" s="20" t="str">
        <f>IFERROR(IF(A447="","",N447*'Ergebnis (detailliert)'!J447/'Ergebnis (detailliert)'!I447),0)</f>
        <v/>
      </c>
      <c r="Q447" s="106" t="str">
        <f t="shared" si="28"/>
        <v/>
      </c>
      <c r="R447" s="107" t="str">
        <f t="shared" si="29"/>
        <v/>
      </c>
      <c r="S447" s="108" t="str">
        <f>IF(A447="","",IF(LOOKUP(A447,Stammdaten!$A$17:$A$1001,Stammdaten!$G$17:$G$1001)="Nein",0,IF(ISBLANK('Beladung des Speichers'!A447),"",ROUND(MIN(J447,Q447)*-1,2))))</f>
        <v/>
      </c>
    </row>
    <row r="448" spans="1:19" x14ac:dyDescent="0.2">
      <c r="A448" s="109" t="str">
        <f>IF('Beladung des Speichers'!A448="","",'Beladung des Speichers'!A448)</f>
        <v/>
      </c>
      <c r="B448" s="109" t="str">
        <f>IF('Beladung des Speichers'!B448="","",'Beladung des Speichers'!B448)</f>
        <v/>
      </c>
      <c r="C448" s="163" t="str">
        <f>IF(ISBLANK('Beladung des Speichers'!A448),"",SUMIFS('Beladung des Speichers'!$C$17:$C$300,'Beladung des Speichers'!$A$17:$A$300,A448)-SUMIFS('Entladung des Speichers'!$C$17:$C$300,'Entladung des Speichers'!$A$17:$A$300,A448)+SUMIFS(Füllstände!$B$17:$B$299,Füllstände!$A$17:$A$299,A448)-SUMIFS(Füllstände!$C$17:$C$299,Füllstände!$A$17:$A$299,A448))</f>
        <v/>
      </c>
      <c r="D448" s="164" t="str">
        <f>IF(ISBLANK('Beladung des Speichers'!A448),"",C448*'Beladung des Speichers'!C448/SUMIFS('Beladung des Speichers'!$C$17:$C$300,'Beladung des Speichers'!$A$17:$A$300,A448))</f>
        <v/>
      </c>
      <c r="E448" s="165" t="str">
        <f>IF(ISBLANK('Beladung des Speichers'!A448),"",1/SUMIFS('Beladung des Speichers'!$C$17:$C$300,'Beladung des Speichers'!$A$17:$A$300,A448)*C448*SUMIF($A$17:$A$300,A448,'Beladung des Speichers'!$E$17:$E$300))</f>
        <v/>
      </c>
      <c r="F448" s="166" t="str">
        <f>IF(ISBLANK('Beladung des Speichers'!A448),"",IF(C448=0,"0,00",D448/C448*E448))</f>
        <v/>
      </c>
      <c r="G448" s="167" t="str">
        <f>IF(ISBLANK('Beladung des Speichers'!A448),"",SUMIFS('Beladung des Speichers'!$C$17:$C$300,'Beladung des Speichers'!$A$17:$A$300,A448))</f>
        <v/>
      </c>
      <c r="H448" s="124" t="str">
        <f>IF(ISBLANK('Beladung des Speichers'!A448),"",'Beladung des Speichers'!C448)</f>
        <v/>
      </c>
      <c r="I448" s="168" t="str">
        <f>IF(ISBLANK('Beladung des Speichers'!A448),"",SUMIFS('Beladung des Speichers'!$E$17:$E$1001,'Beladung des Speichers'!$A$17:$A$1001,'Ergebnis (detailliert)'!A448))</f>
        <v/>
      </c>
      <c r="J448" s="125" t="str">
        <f>IF(ISBLANK('Beladung des Speichers'!A448),"",'Beladung des Speichers'!E448)</f>
        <v/>
      </c>
      <c r="K448" s="168" t="str">
        <f>IF(ISBLANK('Beladung des Speichers'!A448),"",SUMIFS('Entladung des Speichers'!$C$17:$C$1001,'Entladung des Speichers'!$A$17:$A$1001,'Ergebnis (detailliert)'!A448))</f>
        <v/>
      </c>
      <c r="L448" s="169" t="str">
        <f t="shared" si="26"/>
        <v/>
      </c>
      <c r="M448" s="169" t="str">
        <f>IF(ISBLANK('Entladung des Speichers'!A448),"",'Entladung des Speichers'!C448)</f>
        <v/>
      </c>
      <c r="N448" s="168" t="str">
        <f>IF(ISBLANK('Beladung des Speichers'!A448),"",SUMIFS('Entladung des Speichers'!$E$17:$E$1001,'Entladung des Speichers'!$A$17:$A$1001,'Ergebnis (detailliert)'!$A$17:$A$300))</f>
        <v/>
      </c>
      <c r="O448" s="125" t="str">
        <f t="shared" si="27"/>
        <v/>
      </c>
      <c r="P448" s="20" t="str">
        <f>IFERROR(IF(A448="","",N448*'Ergebnis (detailliert)'!J448/'Ergebnis (detailliert)'!I448),0)</f>
        <v/>
      </c>
      <c r="Q448" s="106" t="str">
        <f t="shared" si="28"/>
        <v/>
      </c>
      <c r="R448" s="107" t="str">
        <f t="shared" si="29"/>
        <v/>
      </c>
      <c r="S448" s="108" t="str">
        <f>IF(A448="","",IF(LOOKUP(A448,Stammdaten!$A$17:$A$1001,Stammdaten!$G$17:$G$1001)="Nein",0,IF(ISBLANK('Beladung des Speichers'!A448),"",ROUND(MIN(J448,Q448)*-1,2))))</f>
        <v/>
      </c>
    </row>
    <row r="449" spans="1:19" x14ac:dyDescent="0.2">
      <c r="A449" s="109" t="str">
        <f>IF('Beladung des Speichers'!A449="","",'Beladung des Speichers'!A449)</f>
        <v/>
      </c>
      <c r="B449" s="109" t="str">
        <f>IF('Beladung des Speichers'!B449="","",'Beladung des Speichers'!B449)</f>
        <v/>
      </c>
      <c r="C449" s="163" t="str">
        <f>IF(ISBLANK('Beladung des Speichers'!A449),"",SUMIFS('Beladung des Speichers'!$C$17:$C$300,'Beladung des Speichers'!$A$17:$A$300,A449)-SUMIFS('Entladung des Speichers'!$C$17:$C$300,'Entladung des Speichers'!$A$17:$A$300,A449)+SUMIFS(Füllstände!$B$17:$B$299,Füllstände!$A$17:$A$299,A449)-SUMIFS(Füllstände!$C$17:$C$299,Füllstände!$A$17:$A$299,A449))</f>
        <v/>
      </c>
      <c r="D449" s="164" t="str">
        <f>IF(ISBLANK('Beladung des Speichers'!A449),"",C449*'Beladung des Speichers'!C449/SUMIFS('Beladung des Speichers'!$C$17:$C$300,'Beladung des Speichers'!$A$17:$A$300,A449))</f>
        <v/>
      </c>
      <c r="E449" s="165" t="str">
        <f>IF(ISBLANK('Beladung des Speichers'!A449),"",1/SUMIFS('Beladung des Speichers'!$C$17:$C$300,'Beladung des Speichers'!$A$17:$A$300,A449)*C449*SUMIF($A$17:$A$300,A449,'Beladung des Speichers'!$E$17:$E$300))</f>
        <v/>
      </c>
      <c r="F449" s="166" t="str">
        <f>IF(ISBLANK('Beladung des Speichers'!A449),"",IF(C449=0,"0,00",D449/C449*E449))</f>
        <v/>
      </c>
      <c r="G449" s="167" t="str">
        <f>IF(ISBLANK('Beladung des Speichers'!A449),"",SUMIFS('Beladung des Speichers'!$C$17:$C$300,'Beladung des Speichers'!$A$17:$A$300,A449))</f>
        <v/>
      </c>
      <c r="H449" s="124" t="str">
        <f>IF(ISBLANK('Beladung des Speichers'!A449),"",'Beladung des Speichers'!C449)</f>
        <v/>
      </c>
      <c r="I449" s="168" t="str">
        <f>IF(ISBLANK('Beladung des Speichers'!A449),"",SUMIFS('Beladung des Speichers'!$E$17:$E$1001,'Beladung des Speichers'!$A$17:$A$1001,'Ergebnis (detailliert)'!A449))</f>
        <v/>
      </c>
      <c r="J449" s="125" t="str">
        <f>IF(ISBLANK('Beladung des Speichers'!A449),"",'Beladung des Speichers'!E449)</f>
        <v/>
      </c>
      <c r="K449" s="168" t="str">
        <f>IF(ISBLANK('Beladung des Speichers'!A449),"",SUMIFS('Entladung des Speichers'!$C$17:$C$1001,'Entladung des Speichers'!$A$17:$A$1001,'Ergebnis (detailliert)'!A449))</f>
        <v/>
      </c>
      <c r="L449" s="169" t="str">
        <f t="shared" si="26"/>
        <v/>
      </c>
      <c r="M449" s="169" t="str">
        <f>IF(ISBLANK('Entladung des Speichers'!A449),"",'Entladung des Speichers'!C449)</f>
        <v/>
      </c>
      <c r="N449" s="168" t="str">
        <f>IF(ISBLANK('Beladung des Speichers'!A449),"",SUMIFS('Entladung des Speichers'!$E$17:$E$1001,'Entladung des Speichers'!$A$17:$A$1001,'Ergebnis (detailliert)'!$A$17:$A$300))</f>
        <v/>
      </c>
      <c r="O449" s="125" t="str">
        <f t="shared" si="27"/>
        <v/>
      </c>
      <c r="P449" s="20" t="str">
        <f>IFERROR(IF(A449="","",N449*'Ergebnis (detailliert)'!J449/'Ergebnis (detailliert)'!I449),0)</f>
        <v/>
      </c>
      <c r="Q449" s="106" t="str">
        <f t="shared" si="28"/>
        <v/>
      </c>
      <c r="R449" s="107" t="str">
        <f t="shared" si="29"/>
        <v/>
      </c>
      <c r="S449" s="108" t="str">
        <f>IF(A449="","",IF(LOOKUP(A449,Stammdaten!$A$17:$A$1001,Stammdaten!$G$17:$G$1001)="Nein",0,IF(ISBLANK('Beladung des Speichers'!A449),"",ROUND(MIN(J449,Q449)*-1,2))))</f>
        <v/>
      </c>
    </row>
    <row r="450" spans="1:19" x14ac:dyDescent="0.2">
      <c r="A450" s="109" t="str">
        <f>IF('Beladung des Speichers'!A450="","",'Beladung des Speichers'!A450)</f>
        <v/>
      </c>
      <c r="B450" s="109" t="str">
        <f>IF('Beladung des Speichers'!B450="","",'Beladung des Speichers'!B450)</f>
        <v/>
      </c>
      <c r="C450" s="163" t="str">
        <f>IF(ISBLANK('Beladung des Speichers'!A450),"",SUMIFS('Beladung des Speichers'!$C$17:$C$300,'Beladung des Speichers'!$A$17:$A$300,A450)-SUMIFS('Entladung des Speichers'!$C$17:$C$300,'Entladung des Speichers'!$A$17:$A$300,A450)+SUMIFS(Füllstände!$B$17:$B$299,Füllstände!$A$17:$A$299,A450)-SUMIFS(Füllstände!$C$17:$C$299,Füllstände!$A$17:$A$299,A450))</f>
        <v/>
      </c>
      <c r="D450" s="164" t="str">
        <f>IF(ISBLANK('Beladung des Speichers'!A450),"",C450*'Beladung des Speichers'!C450/SUMIFS('Beladung des Speichers'!$C$17:$C$300,'Beladung des Speichers'!$A$17:$A$300,A450))</f>
        <v/>
      </c>
      <c r="E450" s="165" t="str">
        <f>IF(ISBLANK('Beladung des Speichers'!A450),"",1/SUMIFS('Beladung des Speichers'!$C$17:$C$300,'Beladung des Speichers'!$A$17:$A$300,A450)*C450*SUMIF($A$17:$A$300,A450,'Beladung des Speichers'!$E$17:$E$300))</f>
        <v/>
      </c>
      <c r="F450" s="166" t="str">
        <f>IF(ISBLANK('Beladung des Speichers'!A450),"",IF(C450=0,"0,00",D450/C450*E450))</f>
        <v/>
      </c>
      <c r="G450" s="167" t="str">
        <f>IF(ISBLANK('Beladung des Speichers'!A450),"",SUMIFS('Beladung des Speichers'!$C$17:$C$300,'Beladung des Speichers'!$A$17:$A$300,A450))</f>
        <v/>
      </c>
      <c r="H450" s="124" t="str">
        <f>IF(ISBLANK('Beladung des Speichers'!A450),"",'Beladung des Speichers'!C450)</f>
        <v/>
      </c>
      <c r="I450" s="168" t="str">
        <f>IF(ISBLANK('Beladung des Speichers'!A450),"",SUMIFS('Beladung des Speichers'!$E$17:$E$1001,'Beladung des Speichers'!$A$17:$A$1001,'Ergebnis (detailliert)'!A450))</f>
        <v/>
      </c>
      <c r="J450" s="125" t="str">
        <f>IF(ISBLANK('Beladung des Speichers'!A450),"",'Beladung des Speichers'!E450)</f>
        <v/>
      </c>
      <c r="K450" s="168" t="str">
        <f>IF(ISBLANK('Beladung des Speichers'!A450),"",SUMIFS('Entladung des Speichers'!$C$17:$C$1001,'Entladung des Speichers'!$A$17:$A$1001,'Ergebnis (detailliert)'!A450))</f>
        <v/>
      </c>
      <c r="L450" s="169" t="str">
        <f t="shared" si="26"/>
        <v/>
      </c>
      <c r="M450" s="169" t="str">
        <f>IF(ISBLANK('Entladung des Speichers'!A450),"",'Entladung des Speichers'!C450)</f>
        <v/>
      </c>
      <c r="N450" s="168" t="str">
        <f>IF(ISBLANK('Beladung des Speichers'!A450),"",SUMIFS('Entladung des Speichers'!$E$17:$E$1001,'Entladung des Speichers'!$A$17:$A$1001,'Ergebnis (detailliert)'!$A$17:$A$300))</f>
        <v/>
      </c>
      <c r="O450" s="125" t="str">
        <f t="shared" si="27"/>
        <v/>
      </c>
      <c r="P450" s="20" t="str">
        <f>IFERROR(IF(A450="","",N450*'Ergebnis (detailliert)'!J450/'Ergebnis (detailliert)'!I450),0)</f>
        <v/>
      </c>
      <c r="Q450" s="106" t="str">
        <f t="shared" si="28"/>
        <v/>
      </c>
      <c r="R450" s="107" t="str">
        <f t="shared" si="29"/>
        <v/>
      </c>
      <c r="S450" s="108" t="str">
        <f>IF(A450="","",IF(LOOKUP(A450,Stammdaten!$A$17:$A$1001,Stammdaten!$G$17:$G$1001)="Nein",0,IF(ISBLANK('Beladung des Speichers'!A450),"",ROUND(MIN(J450,Q450)*-1,2))))</f>
        <v/>
      </c>
    </row>
    <row r="451" spans="1:19" x14ac:dyDescent="0.2">
      <c r="A451" s="109" t="str">
        <f>IF('Beladung des Speichers'!A451="","",'Beladung des Speichers'!A451)</f>
        <v/>
      </c>
      <c r="B451" s="109" t="str">
        <f>IF('Beladung des Speichers'!B451="","",'Beladung des Speichers'!B451)</f>
        <v/>
      </c>
      <c r="C451" s="163" t="str">
        <f>IF(ISBLANK('Beladung des Speichers'!A451),"",SUMIFS('Beladung des Speichers'!$C$17:$C$300,'Beladung des Speichers'!$A$17:$A$300,A451)-SUMIFS('Entladung des Speichers'!$C$17:$C$300,'Entladung des Speichers'!$A$17:$A$300,A451)+SUMIFS(Füllstände!$B$17:$B$299,Füllstände!$A$17:$A$299,A451)-SUMIFS(Füllstände!$C$17:$C$299,Füllstände!$A$17:$A$299,A451))</f>
        <v/>
      </c>
      <c r="D451" s="164" t="str">
        <f>IF(ISBLANK('Beladung des Speichers'!A451),"",C451*'Beladung des Speichers'!C451/SUMIFS('Beladung des Speichers'!$C$17:$C$300,'Beladung des Speichers'!$A$17:$A$300,A451))</f>
        <v/>
      </c>
      <c r="E451" s="165" t="str">
        <f>IF(ISBLANK('Beladung des Speichers'!A451),"",1/SUMIFS('Beladung des Speichers'!$C$17:$C$300,'Beladung des Speichers'!$A$17:$A$300,A451)*C451*SUMIF($A$17:$A$300,A451,'Beladung des Speichers'!$E$17:$E$300))</f>
        <v/>
      </c>
      <c r="F451" s="166" t="str">
        <f>IF(ISBLANK('Beladung des Speichers'!A451),"",IF(C451=0,"0,00",D451/C451*E451))</f>
        <v/>
      </c>
      <c r="G451" s="167" t="str">
        <f>IF(ISBLANK('Beladung des Speichers'!A451),"",SUMIFS('Beladung des Speichers'!$C$17:$C$300,'Beladung des Speichers'!$A$17:$A$300,A451))</f>
        <v/>
      </c>
      <c r="H451" s="124" t="str">
        <f>IF(ISBLANK('Beladung des Speichers'!A451),"",'Beladung des Speichers'!C451)</f>
        <v/>
      </c>
      <c r="I451" s="168" t="str">
        <f>IF(ISBLANK('Beladung des Speichers'!A451),"",SUMIFS('Beladung des Speichers'!$E$17:$E$1001,'Beladung des Speichers'!$A$17:$A$1001,'Ergebnis (detailliert)'!A451))</f>
        <v/>
      </c>
      <c r="J451" s="125" t="str">
        <f>IF(ISBLANK('Beladung des Speichers'!A451),"",'Beladung des Speichers'!E451)</f>
        <v/>
      </c>
      <c r="K451" s="168" t="str">
        <f>IF(ISBLANK('Beladung des Speichers'!A451),"",SUMIFS('Entladung des Speichers'!$C$17:$C$1001,'Entladung des Speichers'!$A$17:$A$1001,'Ergebnis (detailliert)'!A451))</f>
        <v/>
      </c>
      <c r="L451" s="169" t="str">
        <f t="shared" si="26"/>
        <v/>
      </c>
      <c r="M451" s="169" t="str">
        <f>IF(ISBLANK('Entladung des Speichers'!A451),"",'Entladung des Speichers'!C451)</f>
        <v/>
      </c>
      <c r="N451" s="168" t="str">
        <f>IF(ISBLANK('Beladung des Speichers'!A451),"",SUMIFS('Entladung des Speichers'!$E$17:$E$1001,'Entladung des Speichers'!$A$17:$A$1001,'Ergebnis (detailliert)'!$A$17:$A$300))</f>
        <v/>
      </c>
      <c r="O451" s="125" t="str">
        <f t="shared" si="27"/>
        <v/>
      </c>
      <c r="P451" s="20" t="str">
        <f>IFERROR(IF(A451="","",N451*'Ergebnis (detailliert)'!J451/'Ergebnis (detailliert)'!I451),0)</f>
        <v/>
      </c>
      <c r="Q451" s="106" t="str">
        <f t="shared" si="28"/>
        <v/>
      </c>
      <c r="R451" s="107" t="str">
        <f t="shared" si="29"/>
        <v/>
      </c>
      <c r="S451" s="108" t="str">
        <f>IF(A451="","",IF(LOOKUP(A451,Stammdaten!$A$17:$A$1001,Stammdaten!$G$17:$G$1001)="Nein",0,IF(ISBLANK('Beladung des Speichers'!A451),"",ROUND(MIN(J451,Q451)*-1,2))))</f>
        <v/>
      </c>
    </row>
    <row r="452" spans="1:19" x14ac:dyDescent="0.2">
      <c r="A452" s="109" t="str">
        <f>IF('Beladung des Speichers'!A452="","",'Beladung des Speichers'!A452)</f>
        <v/>
      </c>
      <c r="B452" s="109" t="str">
        <f>IF('Beladung des Speichers'!B452="","",'Beladung des Speichers'!B452)</f>
        <v/>
      </c>
      <c r="C452" s="163" t="str">
        <f>IF(ISBLANK('Beladung des Speichers'!A452),"",SUMIFS('Beladung des Speichers'!$C$17:$C$300,'Beladung des Speichers'!$A$17:$A$300,A452)-SUMIFS('Entladung des Speichers'!$C$17:$C$300,'Entladung des Speichers'!$A$17:$A$300,A452)+SUMIFS(Füllstände!$B$17:$B$299,Füllstände!$A$17:$A$299,A452)-SUMIFS(Füllstände!$C$17:$C$299,Füllstände!$A$17:$A$299,A452))</f>
        <v/>
      </c>
      <c r="D452" s="164" t="str">
        <f>IF(ISBLANK('Beladung des Speichers'!A452),"",C452*'Beladung des Speichers'!C452/SUMIFS('Beladung des Speichers'!$C$17:$C$300,'Beladung des Speichers'!$A$17:$A$300,A452))</f>
        <v/>
      </c>
      <c r="E452" s="165" t="str">
        <f>IF(ISBLANK('Beladung des Speichers'!A452),"",1/SUMIFS('Beladung des Speichers'!$C$17:$C$300,'Beladung des Speichers'!$A$17:$A$300,A452)*C452*SUMIF($A$17:$A$300,A452,'Beladung des Speichers'!$E$17:$E$300))</f>
        <v/>
      </c>
      <c r="F452" s="166" t="str">
        <f>IF(ISBLANK('Beladung des Speichers'!A452),"",IF(C452=0,"0,00",D452/C452*E452))</f>
        <v/>
      </c>
      <c r="G452" s="167" t="str">
        <f>IF(ISBLANK('Beladung des Speichers'!A452),"",SUMIFS('Beladung des Speichers'!$C$17:$C$300,'Beladung des Speichers'!$A$17:$A$300,A452))</f>
        <v/>
      </c>
      <c r="H452" s="124" t="str">
        <f>IF(ISBLANK('Beladung des Speichers'!A452),"",'Beladung des Speichers'!C452)</f>
        <v/>
      </c>
      <c r="I452" s="168" t="str">
        <f>IF(ISBLANK('Beladung des Speichers'!A452),"",SUMIFS('Beladung des Speichers'!$E$17:$E$1001,'Beladung des Speichers'!$A$17:$A$1001,'Ergebnis (detailliert)'!A452))</f>
        <v/>
      </c>
      <c r="J452" s="125" t="str">
        <f>IF(ISBLANK('Beladung des Speichers'!A452),"",'Beladung des Speichers'!E452)</f>
        <v/>
      </c>
      <c r="K452" s="168" t="str">
        <f>IF(ISBLANK('Beladung des Speichers'!A452),"",SUMIFS('Entladung des Speichers'!$C$17:$C$1001,'Entladung des Speichers'!$A$17:$A$1001,'Ergebnis (detailliert)'!A452))</f>
        <v/>
      </c>
      <c r="L452" s="169" t="str">
        <f t="shared" si="26"/>
        <v/>
      </c>
      <c r="M452" s="169" t="str">
        <f>IF(ISBLANK('Entladung des Speichers'!A452),"",'Entladung des Speichers'!C452)</f>
        <v/>
      </c>
      <c r="N452" s="168" t="str">
        <f>IF(ISBLANK('Beladung des Speichers'!A452),"",SUMIFS('Entladung des Speichers'!$E$17:$E$1001,'Entladung des Speichers'!$A$17:$A$1001,'Ergebnis (detailliert)'!$A$17:$A$300))</f>
        <v/>
      </c>
      <c r="O452" s="125" t="str">
        <f t="shared" si="27"/>
        <v/>
      </c>
      <c r="P452" s="20" t="str">
        <f>IFERROR(IF(A452="","",N452*'Ergebnis (detailliert)'!J452/'Ergebnis (detailliert)'!I452),0)</f>
        <v/>
      </c>
      <c r="Q452" s="106" t="str">
        <f t="shared" si="28"/>
        <v/>
      </c>
      <c r="R452" s="107" t="str">
        <f t="shared" si="29"/>
        <v/>
      </c>
      <c r="S452" s="108" t="str">
        <f>IF(A452="","",IF(LOOKUP(A452,Stammdaten!$A$17:$A$1001,Stammdaten!$G$17:$G$1001)="Nein",0,IF(ISBLANK('Beladung des Speichers'!A452),"",ROUND(MIN(J452,Q452)*-1,2))))</f>
        <v/>
      </c>
    </row>
    <row r="453" spans="1:19" x14ac:dyDescent="0.2">
      <c r="A453" s="109" t="str">
        <f>IF('Beladung des Speichers'!A453="","",'Beladung des Speichers'!A453)</f>
        <v/>
      </c>
      <c r="B453" s="109" t="str">
        <f>IF('Beladung des Speichers'!B453="","",'Beladung des Speichers'!B453)</f>
        <v/>
      </c>
      <c r="C453" s="163" t="str">
        <f>IF(ISBLANK('Beladung des Speichers'!A453),"",SUMIFS('Beladung des Speichers'!$C$17:$C$300,'Beladung des Speichers'!$A$17:$A$300,A453)-SUMIFS('Entladung des Speichers'!$C$17:$C$300,'Entladung des Speichers'!$A$17:$A$300,A453)+SUMIFS(Füllstände!$B$17:$B$299,Füllstände!$A$17:$A$299,A453)-SUMIFS(Füllstände!$C$17:$C$299,Füllstände!$A$17:$A$299,A453))</f>
        <v/>
      </c>
      <c r="D453" s="164" t="str">
        <f>IF(ISBLANK('Beladung des Speichers'!A453),"",C453*'Beladung des Speichers'!C453/SUMIFS('Beladung des Speichers'!$C$17:$C$300,'Beladung des Speichers'!$A$17:$A$300,A453))</f>
        <v/>
      </c>
      <c r="E453" s="165" t="str">
        <f>IF(ISBLANK('Beladung des Speichers'!A453),"",1/SUMIFS('Beladung des Speichers'!$C$17:$C$300,'Beladung des Speichers'!$A$17:$A$300,A453)*C453*SUMIF($A$17:$A$300,A453,'Beladung des Speichers'!$E$17:$E$300))</f>
        <v/>
      </c>
      <c r="F453" s="166" t="str">
        <f>IF(ISBLANK('Beladung des Speichers'!A453),"",IF(C453=0,"0,00",D453/C453*E453))</f>
        <v/>
      </c>
      <c r="G453" s="167" t="str">
        <f>IF(ISBLANK('Beladung des Speichers'!A453),"",SUMIFS('Beladung des Speichers'!$C$17:$C$300,'Beladung des Speichers'!$A$17:$A$300,A453))</f>
        <v/>
      </c>
      <c r="H453" s="124" t="str">
        <f>IF(ISBLANK('Beladung des Speichers'!A453),"",'Beladung des Speichers'!C453)</f>
        <v/>
      </c>
      <c r="I453" s="168" t="str">
        <f>IF(ISBLANK('Beladung des Speichers'!A453),"",SUMIFS('Beladung des Speichers'!$E$17:$E$1001,'Beladung des Speichers'!$A$17:$A$1001,'Ergebnis (detailliert)'!A453))</f>
        <v/>
      </c>
      <c r="J453" s="125" t="str">
        <f>IF(ISBLANK('Beladung des Speichers'!A453),"",'Beladung des Speichers'!E453)</f>
        <v/>
      </c>
      <c r="K453" s="168" t="str">
        <f>IF(ISBLANK('Beladung des Speichers'!A453),"",SUMIFS('Entladung des Speichers'!$C$17:$C$1001,'Entladung des Speichers'!$A$17:$A$1001,'Ergebnis (detailliert)'!A453))</f>
        <v/>
      </c>
      <c r="L453" s="169" t="str">
        <f t="shared" si="26"/>
        <v/>
      </c>
      <c r="M453" s="169" t="str">
        <f>IF(ISBLANK('Entladung des Speichers'!A453),"",'Entladung des Speichers'!C453)</f>
        <v/>
      </c>
      <c r="N453" s="168" t="str">
        <f>IF(ISBLANK('Beladung des Speichers'!A453),"",SUMIFS('Entladung des Speichers'!$E$17:$E$1001,'Entladung des Speichers'!$A$17:$A$1001,'Ergebnis (detailliert)'!$A$17:$A$300))</f>
        <v/>
      </c>
      <c r="O453" s="125" t="str">
        <f t="shared" si="27"/>
        <v/>
      </c>
      <c r="P453" s="20" t="str">
        <f>IFERROR(IF(A453="","",N453*'Ergebnis (detailliert)'!J453/'Ergebnis (detailliert)'!I453),0)</f>
        <v/>
      </c>
      <c r="Q453" s="106" t="str">
        <f t="shared" si="28"/>
        <v/>
      </c>
      <c r="R453" s="107" t="str">
        <f t="shared" si="29"/>
        <v/>
      </c>
      <c r="S453" s="108" t="str">
        <f>IF(A453="","",IF(LOOKUP(A453,Stammdaten!$A$17:$A$1001,Stammdaten!$G$17:$G$1001)="Nein",0,IF(ISBLANK('Beladung des Speichers'!A453),"",ROUND(MIN(J453,Q453)*-1,2))))</f>
        <v/>
      </c>
    </row>
    <row r="454" spans="1:19" x14ac:dyDescent="0.2">
      <c r="A454" s="109" t="str">
        <f>IF('Beladung des Speichers'!A454="","",'Beladung des Speichers'!A454)</f>
        <v/>
      </c>
      <c r="B454" s="109" t="str">
        <f>IF('Beladung des Speichers'!B454="","",'Beladung des Speichers'!B454)</f>
        <v/>
      </c>
      <c r="C454" s="163" t="str">
        <f>IF(ISBLANK('Beladung des Speichers'!A454),"",SUMIFS('Beladung des Speichers'!$C$17:$C$300,'Beladung des Speichers'!$A$17:$A$300,A454)-SUMIFS('Entladung des Speichers'!$C$17:$C$300,'Entladung des Speichers'!$A$17:$A$300,A454)+SUMIFS(Füllstände!$B$17:$B$299,Füllstände!$A$17:$A$299,A454)-SUMIFS(Füllstände!$C$17:$C$299,Füllstände!$A$17:$A$299,A454))</f>
        <v/>
      </c>
      <c r="D454" s="164" t="str">
        <f>IF(ISBLANK('Beladung des Speichers'!A454),"",C454*'Beladung des Speichers'!C454/SUMIFS('Beladung des Speichers'!$C$17:$C$300,'Beladung des Speichers'!$A$17:$A$300,A454))</f>
        <v/>
      </c>
      <c r="E454" s="165" t="str">
        <f>IF(ISBLANK('Beladung des Speichers'!A454),"",1/SUMIFS('Beladung des Speichers'!$C$17:$C$300,'Beladung des Speichers'!$A$17:$A$300,A454)*C454*SUMIF($A$17:$A$300,A454,'Beladung des Speichers'!$E$17:$E$300))</f>
        <v/>
      </c>
      <c r="F454" s="166" t="str">
        <f>IF(ISBLANK('Beladung des Speichers'!A454),"",IF(C454=0,"0,00",D454/C454*E454))</f>
        <v/>
      </c>
      <c r="G454" s="167" t="str">
        <f>IF(ISBLANK('Beladung des Speichers'!A454),"",SUMIFS('Beladung des Speichers'!$C$17:$C$300,'Beladung des Speichers'!$A$17:$A$300,A454))</f>
        <v/>
      </c>
      <c r="H454" s="124" t="str">
        <f>IF(ISBLANK('Beladung des Speichers'!A454),"",'Beladung des Speichers'!C454)</f>
        <v/>
      </c>
      <c r="I454" s="168" t="str">
        <f>IF(ISBLANK('Beladung des Speichers'!A454),"",SUMIFS('Beladung des Speichers'!$E$17:$E$1001,'Beladung des Speichers'!$A$17:$A$1001,'Ergebnis (detailliert)'!A454))</f>
        <v/>
      </c>
      <c r="J454" s="125" t="str">
        <f>IF(ISBLANK('Beladung des Speichers'!A454),"",'Beladung des Speichers'!E454)</f>
        <v/>
      </c>
      <c r="K454" s="168" t="str">
        <f>IF(ISBLANK('Beladung des Speichers'!A454),"",SUMIFS('Entladung des Speichers'!$C$17:$C$1001,'Entladung des Speichers'!$A$17:$A$1001,'Ergebnis (detailliert)'!A454))</f>
        <v/>
      </c>
      <c r="L454" s="169" t="str">
        <f t="shared" si="26"/>
        <v/>
      </c>
      <c r="M454" s="169" t="str">
        <f>IF(ISBLANK('Entladung des Speichers'!A454),"",'Entladung des Speichers'!C454)</f>
        <v/>
      </c>
      <c r="N454" s="168" t="str">
        <f>IF(ISBLANK('Beladung des Speichers'!A454),"",SUMIFS('Entladung des Speichers'!$E$17:$E$1001,'Entladung des Speichers'!$A$17:$A$1001,'Ergebnis (detailliert)'!$A$17:$A$300))</f>
        <v/>
      </c>
      <c r="O454" s="125" t="str">
        <f t="shared" si="27"/>
        <v/>
      </c>
      <c r="P454" s="20" t="str">
        <f>IFERROR(IF(A454="","",N454*'Ergebnis (detailliert)'!J454/'Ergebnis (detailliert)'!I454),0)</f>
        <v/>
      </c>
      <c r="Q454" s="106" t="str">
        <f t="shared" si="28"/>
        <v/>
      </c>
      <c r="R454" s="107" t="str">
        <f t="shared" si="29"/>
        <v/>
      </c>
      <c r="S454" s="108" t="str">
        <f>IF(A454="","",IF(LOOKUP(A454,Stammdaten!$A$17:$A$1001,Stammdaten!$G$17:$G$1001)="Nein",0,IF(ISBLANK('Beladung des Speichers'!A454),"",ROUND(MIN(J454,Q454)*-1,2))))</f>
        <v/>
      </c>
    </row>
    <row r="455" spans="1:19" x14ac:dyDescent="0.2">
      <c r="A455" s="109" t="str">
        <f>IF('Beladung des Speichers'!A455="","",'Beladung des Speichers'!A455)</f>
        <v/>
      </c>
      <c r="B455" s="109" t="str">
        <f>IF('Beladung des Speichers'!B455="","",'Beladung des Speichers'!B455)</f>
        <v/>
      </c>
      <c r="C455" s="163" t="str">
        <f>IF(ISBLANK('Beladung des Speichers'!A455),"",SUMIFS('Beladung des Speichers'!$C$17:$C$300,'Beladung des Speichers'!$A$17:$A$300,A455)-SUMIFS('Entladung des Speichers'!$C$17:$C$300,'Entladung des Speichers'!$A$17:$A$300,A455)+SUMIFS(Füllstände!$B$17:$B$299,Füllstände!$A$17:$A$299,A455)-SUMIFS(Füllstände!$C$17:$C$299,Füllstände!$A$17:$A$299,A455))</f>
        <v/>
      </c>
      <c r="D455" s="164" t="str">
        <f>IF(ISBLANK('Beladung des Speichers'!A455),"",C455*'Beladung des Speichers'!C455/SUMIFS('Beladung des Speichers'!$C$17:$C$300,'Beladung des Speichers'!$A$17:$A$300,A455))</f>
        <v/>
      </c>
      <c r="E455" s="165" t="str">
        <f>IF(ISBLANK('Beladung des Speichers'!A455),"",1/SUMIFS('Beladung des Speichers'!$C$17:$C$300,'Beladung des Speichers'!$A$17:$A$300,A455)*C455*SUMIF($A$17:$A$300,A455,'Beladung des Speichers'!$E$17:$E$300))</f>
        <v/>
      </c>
      <c r="F455" s="166" t="str">
        <f>IF(ISBLANK('Beladung des Speichers'!A455),"",IF(C455=0,"0,00",D455/C455*E455))</f>
        <v/>
      </c>
      <c r="G455" s="167" t="str">
        <f>IF(ISBLANK('Beladung des Speichers'!A455),"",SUMIFS('Beladung des Speichers'!$C$17:$C$300,'Beladung des Speichers'!$A$17:$A$300,A455))</f>
        <v/>
      </c>
      <c r="H455" s="124" t="str">
        <f>IF(ISBLANK('Beladung des Speichers'!A455),"",'Beladung des Speichers'!C455)</f>
        <v/>
      </c>
      <c r="I455" s="168" t="str">
        <f>IF(ISBLANK('Beladung des Speichers'!A455),"",SUMIFS('Beladung des Speichers'!$E$17:$E$1001,'Beladung des Speichers'!$A$17:$A$1001,'Ergebnis (detailliert)'!A455))</f>
        <v/>
      </c>
      <c r="J455" s="125" t="str">
        <f>IF(ISBLANK('Beladung des Speichers'!A455),"",'Beladung des Speichers'!E455)</f>
        <v/>
      </c>
      <c r="K455" s="168" t="str">
        <f>IF(ISBLANK('Beladung des Speichers'!A455),"",SUMIFS('Entladung des Speichers'!$C$17:$C$1001,'Entladung des Speichers'!$A$17:$A$1001,'Ergebnis (detailliert)'!A455))</f>
        <v/>
      </c>
      <c r="L455" s="169" t="str">
        <f t="shared" si="26"/>
        <v/>
      </c>
      <c r="M455" s="169" t="str">
        <f>IF(ISBLANK('Entladung des Speichers'!A455),"",'Entladung des Speichers'!C455)</f>
        <v/>
      </c>
      <c r="N455" s="168" t="str">
        <f>IF(ISBLANK('Beladung des Speichers'!A455),"",SUMIFS('Entladung des Speichers'!$E$17:$E$1001,'Entladung des Speichers'!$A$17:$A$1001,'Ergebnis (detailliert)'!$A$17:$A$300))</f>
        <v/>
      </c>
      <c r="O455" s="125" t="str">
        <f t="shared" si="27"/>
        <v/>
      </c>
      <c r="P455" s="20" t="str">
        <f>IFERROR(IF(A455="","",N455*'Ergebnis (detailliert)'!J455/'Ergebnis (detailliert)'!I455),0)</f>
        <v/>
      </c>
      <c r="Q455" s="106" t="str">
        <f t="shared" si="28"/>
        <v/>
      </c>
      <c r="R455" s="107" t="str">
        <f t="shared" si="29"/>
        <v/>
      </c>
      <c r="S455" s="108" t="str">
        <f>IF(A455="","",IF(LOOKUP(A455,Stammdaten!$A$17:$A$1001,Stammdaten!$G$17:$G$1001)="Nein",0,IF(ISBLANK('Beladung des Speichers'!A455),"",ROUND(MIN(J455,Q455)*-1,2))))</f>
        <v/>
      </c>
    </row>
    <row r="456" spans="1:19" x14ac:dyDescent="0.2">
      <c r="A456" s="109" t="str">
        <f>IF('Beladung des Speichers'!A456="","",'Beladung des Speichers'!A456)</f>
        <v/>
      </c>
      <c r="B456" s="109" t="str">
        <f>IF('Beladung des Speichers'!B456="","",'Beladung des Speichers'!B456)</f>
        <v/>
      </c>
      <c r="C456" s="163" t="str">
        <f>IF(ISBLANK('Beladung des Speichers'!A456),"",SUMIFS('Beladung des Speichers'!$C$17:$C$300,'Beladung des Speichers'!$A$17:$A$300,A456)-SUMIFS('Entladung des Speichers'!$C$17:$C$300,'Entladung des Speichers'!$A$17:$A$300,A456)+SUMIFS(Füllstände!$B$17:$B$299,Füllstände!$A$17:$A$299,A456)-SUMIFS(Füllstände!$C$17:$C$299,Füllstände!$A$17:$A$299,A456))</f>
        <v/>
      </c>
      <c r="D456" s="164" t="str">
        <f>IF(ISBLANK('Beladung des Speichers'!A456),"",C456*'Beladung des Speichers'!C456/SUMIFS('Beladung des Speichers'!$C$17:$C$300,'Beladung des Speichers'!$A$17:$A$300,A456))</f>
        <v/>
      </c>
      <c r="E456" s="165" t="str">
        <f>IF(ISBLANK('Beladung des Speichers'!A456),"",1/SUMIFS('Beladung des Speichers'!$C$17:$C$300,'Beladung des Speichers'!$A$17:$A$300,A456)*C456*SUMIF($A$17:$A$300,A456,'Beladung des Speichers'!$E$17:$E$300))</f>
        <v/>
      </c>
      <c r="F456" s="166" t="str">
        <f>IF(ISBLANK('Beladung des Speichers'!A456),"",IF(C456=0,"0,00",D456/C456*E456))</f>
        <v/>
      </c>
      <c r="G456" s="167" t="str">
        <f>IF(ISBLANK('Beladung des Speichers'!A456),"",SUMIFS('Beladung des Speichers'!$C$17:$C$300,'Beladung des Speichers'!$A$17:$A$300,A456))</f>
        <v/>
      </c>
      <c r="H456" s="124" t="str">
        <f>IF(ISBLANK('Beladung des Speichers'!A456),"",'Beladung des Speichers'!C456)</f>
        <v/>
      </c>
      <c r="I456" s="168" t="str">
        <f>IF(ISBLANK('Beladung des Speichers'!A456),"",SUMIFS('Beladung des Speichers'!$E$17:$E$1001,'Beladung des Speichers'!$A$17:$A$1001,'Ergebnis (detailliert)'!A456))</f>
        <v/>
      </c>
      <c r="J456" s="125" t="str">
        <f>IF(ISBLANK('Beladung des Speichers'!A456),"",'Beladung des Speichers'!E456)</f>
        <v/>
      </c>
      <c r="K456" s="168" t="str">
        <f>IF(ISBLANK('Beladung des Speichers'!A456),"",SUMIFS('Entladung des Speichers'!$C$17:$C$1001,'Entladung des Speichers'!$A$17:$A$1001,'Ergebnis (detailliert)'!A456))</f>
        <v/>
      </c>
      <c r="L456" s="169" t="str">
        <f t="shared" si="26"/>
        <v/>
      </c>
      <c r="M456" s="169" t="str">
        <f>IF(ISBLANK('Entladung des Speichers'!A456),"",'Entladung des Speichers'!C456)</f>
        <v/>
      </c>
      <c r="N456" s="168" t="str">
        <f>IF(ISBLANK('Beladung des Speichers'!A456),"",SUMIFS('Entladung des Speichers'!$E$17:$E$1001,'Entladung des Speichers'!$A$17:$A$1001,'Ergebnis (detailliert)'!$A$17:$A$300))</f>
        <v/>
      </c>
      <c r="O456" s="125" t="str">
        <f t="shared" si="27"/>
        <v/>
      </c>
      <c r="P456" s="20" t="str">
        <f>IFERROR(IF(A456="","",N456*'Ergebnis (detailliert)'!J456/'Ergebnis (detailliert)'!I456),0)</f>
        <v/>
      </c>
      <c r="Q456" s="106" t="str">
        <f t="shared" si="28"/>
        <v/>
      </c>
      <c r="R456" s="107" t="str">
        <f t="shared" si="29"/>
        <v/>
      </c>
      <c r="S456" s="108" t="str">
        <f>IF(A456="","",IF(LOOKUP(A456,Stammdaten!$A$17:$A$1001,Stammdaten!$G$17:$G$1001)="Nein",0,IF(ISBLANK('Beladung des Speichers'!A456),"",ROUND(MIN(J456,Q456)*-1,2))))</f>
        <v/>
      </c>
    </row>
    <row r="457" spans="1:19" x14ac:dyDescent="0.2">
      <c r="A457" s="109" t="str">
        <f>IF('Beladung des Speichers'!A457="","",'Beladung des Speichers'!A457)</f>
        <v/>
      </c>
      <c r="B457" s="109" t="str">
        <f>IF('Beladung des Speichers'!B457="","",'Beladung des Speichers'!B457)</f>
        <v/>
      </c>
      <c r="C457" s="163" t="str">
        <f>IF(ISBLANK('Beladung des Speichers'!A457),"",SUMIFS('Beladung des Speichers'!$C$17:$C$300,'Beladung des Speichers'!$A$17:$A$300,A457)-SUMIFS('Entladung des Speichers'!$C$17:$C$300,'Entladung des Speichers'!$A$17:$A$300,A457)+SUMIFS(Füllstände!$B$17:$B$299,Füllstände!$A$17:$A$299,A457)-SUMIFS(Füllstände!$C$17:$C$299,Füllstände!$A$17:$A$299,A457))</f>
        <v/>
      </c>
      <c r="D457" s="164" t="str">
        <f>IF(ISBLANK('Beladung des Speichers'!A457),"",C457*'Beladung des Speichers'!C457/SUMIFS('Beladung des Speichers'!$C$17:$C$300,'Beladung des Speichers'!$A$17:$A$300,A457))</f>
        <v/>
      </c>
      <c r="E457" s="165" t="str">
        <f>IF(ISBLANK('Beladung des Speichers'!A457),"",1/SUMIFS('Beladung des Speichers'!$C$17:$C$300,'Beladung des Speichers'!$A$17:$A$300,A457)*C457*SUMIF($A$17:$A$300,A457,'Beladung des Speichers'!$E$17:$E$300))</f>
        <v/>
      </c>
      <c r="F457" s="166" t="str">
        <f>IF(ISBLANK('Beladung des Speichers'!A457),"",IF(C457=0,"0,00",D457/C457*E457))</f>
        <v/>
      </c>
      <c r="G457" s="167" t="str">
        <f>IF(ISBLANK('Beladung des Speichers'!A457),"",SUMIFS('Beladung des Speichers'!$C$17:$C$300,'Beladung des Speichers'!$A$17:$A$300,A457))</f>
        <v/>
      </c>
      <c r="H457" s="124" t="str">
        <f>IF(ISBLANK('Beladung des Speichers'!A457),"",'Beladung des Speichers'!C457)</f>
        <v/>
      </c>
      <c r="I457" s="168" t="str">
        <f>IF(ISBLANK('Beladung des Speichers'!A457),"",SUMIFS('Beladung des Speichers'!$E$17:$E$1001,'Beladung des Speichers'!$A$17:$A$1001,'Ergebnis (detailliert)'!A457))</f>
        <v/>
      </c>
      <c r="J457" s="125" t="str">
        <f>IF(ISBLANK('Beladung des Speichers'!A457),"",'Beladung des Speichers'!E457)</f>
        <v/>
      </c>
      <c r="K457" s="168" t="str">
        <f>IF(ISBLANK('Beladung des Speichers'!A457),"",SUMIFS('Entladung des Speichers'!$C$17:$C$1001,'Entladung des Speichers'!$A$17:$A$1001,'Ergebnis (detailliert)'!A457))</f>
        <v/>
      </c>
      <c r="L457" s="169" t="str">
        <f t="shared" si="26"/>
        <v/>
      </c>
      <c r="M457" s="169" t="str">
        <f>IF(ISBLANK('Entladung des Speichers'!A457),"",'Entladung des Speichers'!C457)</f>
        <v/>
      </c>
      <c r="N457" s="168" t="str">
        <f>IF(ISBLANK('Beladung des Speichers'!A457),"",SUMIFS('Entladung des Speichers'!$E$17:$E$1001,'Entladung des Speichers'!$A$17:$A$1001,'Ergebnis (detailliert)'!$A$17:$A$300))</f>
        <v/>
      </c>
      <c r="O457" s="125" t="str">
        <f t="shared" si="27"/>
        <v/>
      </c>
      <c r="P457" s="20" t="str">
        <f>IFERROR(IF(A457="","",N457*'Ergebnis (detailliert)'!J457/'Ergebnis (detailliert)'!I457),0)</f>
        <v/>
      </c>
      <c r="Q457" s="106" t="str">
        <f t="shared" si="28"/>
        <v/>
      </c>
      <c r="R457" s="107" t="str">
        <f t="shared" si="29"/>
        <v/>
      </c>
      <c r="S457" s="108" t="str">
        <f>IF(A457="","",IF(LOOKUP(A457,Stammdaten!$A$17:$A$1001,Stammdaten!$G$17:$G$1001)="Nein",0,IF(ISBLANK('Beladung des Speichers'!A457),"",ROUND(MIN(J457,Q457)*-1,2))))</f>
        <v/>
      </c>
    </row>
    <row r="458" spans="1:19" x14ac:dyDescent="0.2">
      <c r="A458" s="109" t="str">
        <f>IF('Beladung des Speichers'!A458="","",'Beladung des Speichers'!A458)</f>
        <v/>
      </c>
      <c r="B458" s="109" t="str">
        <f>IF('Beladung des Speichers'!B458="","",'Beladung des Speichers'!B458)</f>
        <v/>
      </c>
      <c r="C458" s="163" t="str">
        <f>IF(ISBLANK('Beladung des Speichers'!A458),"",SUMIFS('Beladung des Speichers'!$C$17:$C$300,'Beladung des Speichers'!$A$17:$A$300,A458)-SUMIFS('Entladung des Speichers'!$C$17:$C$300,'Entladung des Speichers'!$A$17:$A$300,A458)+SUMIFS(Füllstände!$B$17:$B$299,Füllstände!$A$17:$A$299,A458)-SUMIFS(Füllstände!$C$17:$C$299,Füllstände!$A$17:$A$299,A458))</f>
        <v/>
      </c>
      <c r="D458" s="164" t="str">
        <f>IF(ISBLANK('Beladung des Speichers'!A458),"",C458*'Beladung des Speichers'!C458/SUMIFS('Beladung des Speichers'!$C$17:$C$300,'Beladung des Speichers'!$A$17:$A$300,A458))</f>
        <v/>
      </c>
      <c r="E458" s="165" t="str">
        <f>IF(ISBLANK('Beladung des Speichers'!A458),"",1/SUMIFS('Beladung des Speichers'!$C$17:$C$300,'Beladung des Speichers'!$A$17:$A$300,A458)*C458*SUMIF($A$17:$A$300,A458,'Beladung des Speichers'!$E$17:$E$300))</f>
        <v/>
      </c>
      <c r="F458" s="166" t="str">
        <f>IF(ISBLANK('Beladung des Speichers'!A458),"",IF(C458=0,"0,00",D458/C458*E458))</f>
        <v/>
      </c>
      <c r="G458" s="167" t="str">
        <f>IF(ISBLANK('Beladung des Speichers'!A458),"",SUMIFS('Beladung des Speichers'!$C$17:$C$300,'Beladung des Speichers'!$A$17:$A$300,A458))</f>
        <v/>
      </c>
      <c r="H458" s="124" t="str">
        <f>IF(ISBLANK('Beladung des Speichers'!A458),"",'Beladung des Speichers'!C458)</f>
        <v/>
      </c>
      <c r="I458" s="168" t="str">
        <f>IF(ISBLANK('Beladung des Speichers'!A458),"",SUMIFS('Beladung des Speichers'!$E$17:$E$1001,'Beladung des Speichers'!$A$17:$A$1001,'Ergebnis (detailliert)'!A458))</f>
        <v/>
      </c>
      <c r="J458" s="125" t="str">
        <f>IF(ISBLANK('Beladung des Speichers'!A458),"",'Beladung des Speichers'!E458)</f>
        <v/>
      </c>
      <c r="K458" s="168" t="str">
        <f>IF(ISBLANK('Beladung des Speichers'!A458),"",SUMIFS('Entladung des Speichers'!$C$17:$C$1001,'Entladung des Speichers'!$A$17:$A$1001,'Ergebnis (detailliert)'!A458))</f>
        <v/>
      </c>
      <c r="L458" s="169" t="str">
        <f t="shared" si="26"/>
        <v/>
      </c>
      <c r="M458" s="169" t="str">
        <f>IF(ISBLANK('Entladung des Speichers'!A458),"",'Entladung des Speichers'!C458)</f>
        <v/>
      </c>
      <c r="N458" s="168" t="str">
        <f>IF(ISBLANK('Beladung des Speichers'!A458),"",SUMIFS('Entladung des Speichers'!$E$17:$E$1001,'Entladung des Speichers'!$A$17:$A$1001,'Ergebnis (detailliert)'!$A$17:$A$300))</f>
        <v/>
      </c>
      <c r="O458" s="125" t="str">
        <f t="shared" si="27"/>
        <v/>
      </c>
      <c r="P458" s="20" t="str">
        <f>IFERROR(IF(A458="","",N458*'Ergebnis (detailliert)'!J458/'Ergebnis (detailliert)'!I458),0)</f>
        <v/>
      </c>
      <c r="Q458" s="106" t="str">
        <f t="shared" si="28"/>
        <v/>
      </c>
      <c r="R458" s="107" t="str">
        <f t="shared" si="29"/>
        <v/>
      </c>
      <c r="S458" s="108" t="str">
        <f>IF(A458="","",IF(LOOKUP(A458,Stammdaten!$A$17:$A$1001,Stammdaten!$G$17:$G$1001)="Nein",0,IF(ISBLANK('Beladung des Speichers'!A458),"",ROUND(MIN(J458,Q458)*-1,2))))</f>
        <v/>
      </c>
    </row>
    <row r="459" spans="1:19" x14ac:dyDescent="0.2">
      <c r="A459" s="109" t="str">
        <f>IF('Beladung des Speichers'!A459="","",'Beladung des Speichers'!A459)</f>
        <v/>
      </c>
      <c r="B459" s="109" t="str">
        <f>IF('Beladung des Speichers'!B459="","",'Beladung des Speichers'!B459)</f>
        <v/>
      </c>
      <c r="C459" s="163" t="str">
        <f>IF(ISBLANK('Beladung des Speichers'!A459),"",SUMIFS('Beladung des Speichers'!$C$17:$C$300,'Beladung des Speichers'!$A$17:$A$300,A459)-SUMIFS('Entladung des Speichers'!$C$17:$C$300,'Entladung des Speichers'!$A$17:$A$300,A459)+SUMIFS(Füllstände!$B$17:$B$299,Füllstände!$A$17:$A$299,A459)-SUMIFS(Füllstände!$C$17:$C$299,Füllstände!$A$17:$A$299,A459))</f>
        <v/>
      </c>
      <c r="D459" s="164" t="str">
        <f>IF(ISBLANK('Beladung des Speichers'!A459),"",C459*'Beladung des Speichers'!C459/SUMIFS('Beladung des Speichers'!$C$17:$C$300,'Beladung des Speichers'!$A$17:$A$300,A459))</f>
        <v/>
      </c>
      <c r="E459" s="165" t="str">
        <f>IF(ISBLANK('Beladung des Speichers'!A459),"",1/SUMIFS('Beladung des Speichers'!$C$17:$C$300,'Beladung des Speichers'!$A$17:$A$300,A459)*C459*SUMIF($A$17:$A$300,A459,'Beladung des Speichers'!$E$17:$E$300))</f>
        <v/>
      </c>
      <c r="F459" s="166" t="str">
        <f>IF(ISBLANK('Beladung des Speichers'!A459),"",IF(C459=0,"0,00",D459/C459*E459))</f>
        <v/>
      </c>
      <c r="G459" s="167" t="str">
        <f>IF(ISBLANK('Beladung des Speichers'!A459),"",SUMIFS('Beladung des Speichers'!$C$17:$C$300,'Beladung des Speichers'!$A$17:$A$300,A459))</f>
        <v/>
      </c>
      <c r="H459" s="124" t="str">
        <f>IF(ISBLANK('Beladung des Speichers'!A459),"",'Beladung des Speichers'!C459)</f>
        <v/>
      </c>
      <c r="I459" s="168" t="str">
        <f>IF(ISBLANK('Beladung des Speichers'!A459),"",SUMIFS('Beladung des Speichers'!$E$17:$E$1001,'Beladung des Speichers'!$A$17:$A$1001,'Ergebnis (detailliert)'!A459))</f>
        <v/>
      </c>
      <c r="J459" s="125" t="str">
        <f>IF(ISBLANK('Beladung des Speichers'!A459),"",'Beladung des Speichers'!E459)</f>
        <v/>
      </c>
      <c r="K459" s="168" t="str">
        <f>IF(ISBLANK('Beladung des Speichers'!A459),"",SUMIFS('Entladung des Speichers'!$C$17:$C$1001,'Entladung des Speichers'!$A$17:$A$1001,'Ergebnis (detailliert)'!A459))</f>
        <v/>
      </c>
      <c r="L459" s="169" t="str">
        <f t="shared" si="26"/>
        <v/>
      </c>
      <c r="M459" s="169" t="str">
        <f>IF(ISBLANK('Entladung des Speichers'!A459),"",'Entladung des Speichers'!C459)</f>
        <v/>
      </c>
      <c r="N459" s="168" t="str">
        <f>IF(ISBLANK('Beladung des Speichers'!A459),"",SUMIFS('Entladung des Speichers'!$E$17:$E$1001,'Entladung des Speichers'!$A$17:$A$1001,'Ergebnis (detailliert)'!$A$17:$A$300))</f>
        <v/>
      </c>
      <c r="O459" s="125" t="str">
        <f t="shared" si="27"/>
        <v/>
      </c>
      <c r="P459" s="20" t="str">
        <f>IFERROR(IF(A459="","",N459*'Ergebnis (detailliert)'!J459/'Ergebnis (detailliert)'!I459),0)</f>
        <v/>
      </c>
      <c r="Q459" s="106" t="str">
        <f t="shared" si="28"/>
        <v/>
      </c>
      <c r="R459" s="107" t="str">
        <f t="shared" si="29"/>
        <v/>
      </c>
      <c r="S459" s="108" t="str">
        <f>IF(A459="","",IF(LOOKUP(A459,Stammdaten!$A$17:$A$1001,Stammdaten!$G$17:$G$1001)="Nein",0,IF(ISBLANK('Beladung des Speichers'!A459),"",ROUND(MIN(J459,Q459)*-1,2))))</f>
        <v/>
      </c>
    </row>
    <row r="460" spans="1:19" x14ac:dyDescent="0.2">
      <c r="A460" s="109" t="str">
        <f>IF('Beladung des Speichers'!A460="","",'Beladung des Speichers'!A460)</f>
        <v/>
      </c>
      <c r="B460" s="109" t="str">
        <f>IF('Beladung des Speichers'!B460="","",'Beladung des Speichers'!B460)</f>
        <v/>
      </c>
      <c r="C460" s="163" t="str">
        <f>IF(ISBLANK('Beladung des Speichers'!A460),"",SUMIFS('Beladung des Speichers'!$C$17:$C$300,'Beladung des Speichers'!$A$17:$A$300,A460)-SUMIFS('Entladung des Speichers'!$C$17:$C$300,'Entladung des Speichers'!$A$17:$A$300,A460)+SUMIFS(Füllstände!$B$17:$B$299,Füllstände!$A$17:$A$299,A460)-SUMIFS(Füllstände!$C$17:$C$299,Füllstände!$A$17:$A$299,A460))</f>
        <v/>
      </c>
      <c r="D460" s="164" t="str">
        <f>IF(ISBLANK('Beladung des Speichers'!A460),"",C460*'Beladung des Speichers'!C460/SUMIFS('Beladung des Speichers'!$C$17:$C$300,'Beladung des Speichers'!$A$17:$A$300,A460))</f>
        <v/>
      </c>
      <c r="E460" s="165" t="str">
        <f>IF(ISBLANK('Beladung des Speichers'!A460),"",1/SUMIFS('Beladung des Speichers'!$C$17:$C$300,'Beladung des Speichers'!$A$17:$A$300,A460)*C460*SUMIF($A$17:$A$300,A460,'Beladung des Speichers'!$E$17:$E$300))</f>
        <v/>
      </c>
      <c r="F460" s="166" t="str">
        <f>IF(ISBLANK('Beladung des Speichers'!A460),"",IF(C460=0,"0,00",D460/C460*E460))</f>
        <v/>
      </c>
      <c r="G460" s="167" t="str">
        <f>IF(ISBLANK('Beladung des Speichers'!A460),"",SUMIFS('Beladung des Speichers'!$C$17:$C$300,'Beladung des Speichers'!$A$17:$A$300,A460))</f>
        <v/>
      </c>
      <c r="H460" s="124" t="str">
        <f>IF(ISBLANK('Beladung des Speichers'!A460),"",'Beladung des Speichers'!C460)</f>
        <v/>
      </c>
      <c r="I460" s="168" t="str">
        <f>IF(ISBLANK('Beladung des Speichers'!A460),"",SUMIFS('Beladung des Speichers'!$E$17:$E$1001,'Beladung des Speichers'!$A$17:$A$1001,'Ergebnis (detailliert)'!A460))</f>
        <v/>
      </c>
      <c r="J460" s="125" t="str">
        <f>IF(ISBLANK('Beladung des Speichers'!A460),"",'Beladung des Speichers'!E460)</f>
        <v/>
      </c>
      <c r="K460" s="168" t="str">
        <f>IF(ISBLANK('Beladung des Speichers'!A460),"",SUMIFS('Entladung des Speichers'!$C$17:$C$1001,'Entladung des Speichers'!$A$17:$A$1001,'Ergebnis (detailliert)'!A460))</f>
        <v/>
      </c>
      <c r="L460" s="169" t="str">
        <f t="shared" si="26"/>
        <v/>
      </c>
      <c r="M460" s="169" t="str">
        <f>IF(ISBLANK('Entladung des Speichers'!A460),"",'Entladung des Speichers'!C460)</f>
        <v/>
      </c>
      <c r="N460" s="168" t="str">
        <f>IF(ISBLANK('Beladung des Speichers'!A460),"",SUMIFS('Entladung des Speichers'!$E$17:$E$1001,'Entladung des Speichers'!$A$17:$A$1001,'Ergebnis (detailliert)'!$A$17:$A$300))</f>
        <v/>
      </c>
      <c r="O460" s="125" t="str">
        <f t="shared" si="27"/>
        <v/>
      </c>
      <c r="P460" s="20" t="str">
        <f>IFERROR(IF(A460="","",N460*'Ergebnis (detailliert)'!J460/'Ergebnis (detailliert)'!I460),0)</f>
        <v/>
      </c>
      <c r="Q460" s="106" t="str">
        <f t="shared" si="28"/>
        <v/>
      </c>
      <c r="R460" s="107" t="str">
        <f t="shared" si="29"/>
        <v/>
      </c>
      <c r="S460" s="108" t="str">
        <f>IF(A460="","",IF(LOOKUP(A460,Stammdaten!$A$17:$A$1001,Stammdaten!$G$17:$G$1001)="Nein",0,IF(ISBLANK('Beladung des Speichers'!A460),"",ROUND(MIN(J460,Q460)*-1,2))))</f>
        <v/>
      </c>
    </row>
    <row r="461" spans="1:19" x14ac:dyDescent="0.2">
      <c r="A461" s="109" t="str">
        <f>IF('Beladung des Speichers'!A461="","",'Beladung des Speichers'!A461)</f>
        <v/>
      </c>
      <c r="B461" s="109" t="str">
        <f>IF('Beladung des Speichers'!B461="","",'Beladung des Speichers'!B461)</f>
        <v/>
      </c>
      <c r="C461" s="163" t="str">
        <f>IF(ISBLANK('Beladung des Speichers'!A461),"",SUMIFS('Beladung des Speichers'!$C$17:$C$300,'Beladung des Speichers'!$A$17:$A$300,A461)-SUMIFS('Entladung des Speichers'!$C$17:$C$300,'Entladung des Speichers'!$A$17:$A$300,A461)+SUMIFS(Füllstände!$B$17:$B$299,Füllstände!$A$17:$A$299,A461)-SUMIFS(Füllstände!$C$17:$C$299,Füllstände!$A$17:$A$299,A461))</f>
        <v/>
      </c>
      <c r="D461" s="164" t="str">
        <f>IF(ISBLANK('Beladung des Speichers'!A461),"",C461*'Beladung des Speichers'!C461/SUMIFS('Beladung des Speichers'!$C$17:$C$300,'Beladung des Speichers'!$A$17:$A$300,A461))</f>
        <v/>
      </c>
      <c r="E461" s="165" t="str">
        <f>IF(ISBLANK('Beladung des Speichers'!A461),"",1/SUMIFS('Beladung des Speichers'!$C$17:$C$300,'Beladung des Speichers'!$A$17:$A$300,A461)*C461*SUMIF($A$17:$A$300,A461,'Beladung des Speichers'!$E$17:$E$300))</f>
        <v/>
      </c>
      <c r="F461" s="166" t="str">
        <f>IF(ISBLANK('Beladung des Speichers'!A461),"",IF(C461=0,"0,00",D461/C461*E461))</f>
        <v/>
      </c>
      <c r="G461" s="167" t="str">
        <f>IF(ISBLANK('Beladung des Speichers'!A461),"",SUMIFS('Beladung des Speichers'!$C$17:$C$300,'Beladung des Speichers'!$A$17:$A$300,A461))</f>
        <v/>
      </c>
      <c r="H461" s="124" t="str">
        <f>IF(ISBLANK('Beladung des Speichers'!A461),"",'Beladung des Speichers'!C461)</f>
        <v/>
      </c>
      <c r="I461" s="168" t="str">
        <f>IF(ISBLANK('Beladung des Speichers'!A461),"",SUMIFS('Beladung des Speichers'!$E$17:$E$1001,'Beladung des Speichers'!$A$17:$A$1001,'Ergebnis (detailliert)'!A461))</f>
        <v/>
      </c>
      <c r="J461" s="125" t="str">
        <f>IF(ISBLANK('Beladung des Speichers'!A461),"",'Beladung des Speichers'!E461)</f>
        <v/>
      </c>
      <c r="K461" s="168" t="str">
        <f>IF(ISBLANK('Beladung des Speichers'!A461),"",SUMIFS('Entladung des Speichers'!$C$17:$C$1001,'Entladung des Speichers'!$A$17:$A$1001,'Ergebnis (detailliert)'!A461))</f>
        <v/>
      </c>
      <c r="L461" s="169" t="str">
        <f t="shared" si="26"/>
        <v/>
      </c>
      <c r="M461" s="169" t="str">
        <f>IF(ISBLANK('Entladung des Speichers'!A461),"",'Entladung des Speichers'!C461)</f>
        <v/>
      </c>
      <c r="N461" s="168" t="str">
        <f>IF(ISBLANK('Beladung des Speichers'!A461),"",SUMIFS('Entladung des Speichers'!$E$17:$E$1001,'Entladung des Speichers'!$A$17:$A$1001,'Ergebnis (detailliert)'!$A$17:$A$300))</f>
        <v/>
      </c>
      <c r="O461" s="125" t="str">
        <f t="shared" si="27"/>
        <v/>
      </c>
      <c r="P461" s="20" t="str">
        <f>IFERROR(IF(A461="","",N461*'Ergebnis (detailliert)'!J461/'Ergebnis (detailliert)'!I461),0)</f>
        <v/>
      </c>
      <c r="Q461" s="106" t="str">
        <f t="shared" si="28"/>
        <v/>
      </c>
      <c r="R461" s="107" t="str">
        <f t="shared" si="29"/>
        <v/>
      </c>
      <c r="S461" s="108" t="str">
        <f>IF(A461="","",IF(LOOKUP(A461,Stammdaten!$A$17:$A$1001,Stammdaten!$G$17:$G$1001)="Nein",0,IF(ISBLANK('Beladung des Speichers'!A461),"",ROUND(MIN(J461,Q461)*-1,2))))</f>
        <v/>
      </c>
    </row>
    <row r="462" spans="1:19" x14ac:dyDescent="0.2">
      <c r="A462" s="109" t="str">
        <f>IF('Beladung des Speichers'!A462="","",'Beladung des Speichers'!A462)</f>
        <v/>
      </c>
      <c r="B462" s="109" t="str">
        <f>IF('Beladung des Speichers'!B462="","",'Beladung des Speichers'!B462)</f>
        <v/>
      </c>
      <c r="C462" s="163" t="str">
        <f>IF(ISBLANK('Beladung des Speichers'!A462),"",SUMIFS('Beladung des Speichers'!$C$17:$C$300,'Beladung des Speichers'!$A$17:$A$300,A462)-SUMIFS('Entladung des Speichers'!$C$17:$C$300,'Entladung des Speichers'!$A$17:$A$300,A462)+SUMIFS(Füllstände!$B$17:$B$299,Füllstände!$A$17:$A$299,A462)-SUMIFS(Füllstände!$C$17:$C$299,Füllstände!$A$17:$A$299,A462))</f>
        <v/>
      </c>
      <c r="D462" s="164" t="str">
        <f>IF(ISBLANK('Beladung des Speichers'!A462),"",C462*'Beladung des Speichers'!C462/SUMIFS('Beladung des Speichers'!$C$17:$C$300,'Beladung des Speichers'!$A$17:$A$300,A462))</f>
        <v/>
      </c>
      <c r="E462" s="165" t="str">
        <f>IF(ISBLANK('Beladung des Speichers'!A462),"",1/SUMIFS('Beladung des Speichers'!$C$17:$C$300,'Beladung des Speichers'!$A$17:$A$300,A462)*C462*SUMIF($A$17:$A$300,A462,'Beladung des Speichers'!$E$17:$E$300))</f>
        <v/>
      </c>
      <c r="F462" s="166" t="str">
        <f>IF(ISBLANK('Beladung des Speichers'!A462),"",IF(C462=0,"0,00",D462/C462*E462))</f>
        <v/>
      </c>
      <c r="G462" s="167" t="str">
        <f>IF(ISBLANK('Beladung des Speichers'!A462),"",SUMIFS('Beladung des Speichers'!$C$17:$C$300,'Beladung des Speichers'!$A$17:$A$300,A462))</f>
        <v/>
      </c>
      <c r="H462" s="124" t="str">
        <f>IF(ISBLANK('Beladung des Speichers'!A462),"",'Beladung des Speichers'!C462)</f>
        <v/>
      </c>
      <c r="I462" s="168" t="str">
        <f>IF(ISBLANK('Beladung des Speichers'!A462),"",SUMIFS('Beladung des Speichers'!$E$17:$E$1001,'Beladung des Speichers'!$A$17:$A$1001,'Ergebnis (detailliert)'!A462))</f>
        <v/>
      </c>
      <c r="J462" s="125" t="str">
        <f>IF(ISBLANK('Beladung des Speichers'!A462),"",'Beladung des Speichers'!E462)</f>
        <v/>
      </c>
      <c r="K462" s="168" t="str">
        <f>IF(ISBLANK('Beladung des Speichers'!A462),"",SUMIFS('Entladung des Speichers'!$C$17:$C$1001,'Entladung des Speichers'!$A$17:$A$1001,'Ergebnis (detailliert)'!A462))</f>
        <v/>
      </c>
      <c r="L462" s="169" t="str">
        <f t="shared" si="26"/>
        <v/>
      </c>
      <c r="M462" s="169" t="str">
        <f>IF(ISBLANK('Entladung des Speichers'!A462),"",'Entladung des Speichers'!C462)</f>
        <v/>
      </c>
      <c r="N462" s="168" t="str">
        <f>IF(ISBLANK('Beladung des Speichers'!A462),"",SUMIFS('Entladung des Speichers'!$E$17:$E$1001,'Entladung des Speichers'!$A$17:$A$1001,'Ergebnis (detailliert)'!$A$17:$A$300))</f>
        <v/>
      </c>
      <c r="O462" s="125" t="str">
        <f t="shared" si="27"/>
        <v/>
      </c>
      <c r="P462" s="20" t="str">
        <f>IFERROR(IF(A462="","",N462*'Ergebnis (detailliert)'!J462/'Ergebnis (detailliert)'!I462),0)</f>
        <v/>
      </c>
      <c r="Q462" s="106" t="str">
        <f t="shared" si="28"/>
        <v/>
      </c>
      <c r="R462" s="107" t="str">
        <f t="shared" si="29"/>
        <v/>
      </c>
      <c r="S462" s="108" t="str">
        <f>IF(A462="","",IF(LOOKUP(A462,Stammdaten!$A$17:$A$1001,Stammdaten!$G$17:$G$1001)="Nein",0,IF(ISBLANK('Beladung des Speichers'!A462),"",ROUND(MIN(J462,Q462)*-1,2))))</f>
        <v/>
      </c>
    </row>
    <row r="463" spans="1:19" x14ac:dyDescent="0.2">
      <c r="A463" s="109" t="str">
        <f>IF('Beladung des Speichers'!A463="","",'Beladung des Speichers'!A463)</f>
        <v/>
      </c>
      <c r="B463" s="109" t="str">
        <f>IF('Beladung des Speichers'!B463="","",'Beladung des Speichers'!B463)</f>
        <v/>
      </c>
      <c r="C463" s="163" t="str">
        <f>IF(ISBLANK('Beladung des Speichers'!A463),"",SUMIFS('Beladung des Speichers'!$C$17:$C$300,'Beladung des Speichers'!$A$17:$A$300,A463)-SUMIFS('Entladung des Speichers'!$C$17:$C$300,'Entladung des Speichers'!$A$17:$A$300,A463)+SUMIFS(Füllstände!$B$17:$B$299,Füllstände!$A$17:$A$299,A463)-SUMIFS(Füllstände!$C$17:$C$299,Füllstände!$A$17:$A$299,A463))</f>
        <v/>
      </c>
      <c r="D463" s="164" t="str">
        <f>IF(ISBLANK('Beladung des Speichers'!A463),"",C463*'Beladung des Speichers'!C463/SUMIFS('Beladung des Speichers'!$C$17:$C$300,'Beladung des Speichers'!$A$17:$A$300,A463))</f>
        <v/>
      </c>
      <c r="E463" s="165" t="str">
        <f>IF(ISBLANK('Beladung des Speichers'!A463),"",1/SUMIFS('Beladung des Speichers'!$C$17:$C$300,'Beladung des Speichers'!$A$17:$A$300,A463)*C463*SUMIF($A$17:$A$300,A463,'Beladung des Speichers'!$E$17:$E$300))</f>
        <v/>
      </c>
      <c r="F463" s="166" t="str">
        <f>IF(ISBLANK('Beladung des Speichers'!A463),"",IF(C463=0,"0,00",D463/C463*E463))</f>
        <v/>
      </c>
      <c r="G463" s="167" t="str">
        <f>IF(ISBLANK('Beladung des Speichers'!A463),"",SUMIFS('Beladung des Speichers'!$C$17:$C$300,'Beladung des Speichers'!$A$17:$A$300,A463))</f>
        <v/>
      </c>
      <c r="H463" s="124" t="str">
        <f>IF(ISBLANK('Beladung des Speichers'!A463),"",'Beladung des Speichers'!C463)</f>
        <v/>
      </c>
      <c r="I463" s="168" t="str">
        <f>IF(ISBLANK('Beladung des Speichers'!A463),"",SUMIFS('Beladung des Speichers'!$E$17:$E$1001,'Beladung des Speichers'!$A$17:$A$1001,'Ergebnis (detailliert)'!A463))</f>
        <v/>
      </c>
      <c r="J463" s="125" t="str">
        <f>IF(ISBLANK('Beladung des Speichers'!A463),"",'Beladung des Speichers'!E463)</f>
        <v/>
      </c>
      <c r="K463" s="168" t="str">
        <f>IF(ISBLANK('Beladung des Speichers'!A463),"",SUMIFS('Entladung des Speichers'!$C$17:$C$1001,'Entladung des Speichers'!$A$17:$A$1001,'Ergebnis (detailliert)'!A463))</f>
        <v/>
      </c>
      <c r="L463" s="169" t="str">
        <f t="shared" si="26"/>
        <v/>
      </c>
      <c r="M463" s="169" t="str">
        <f>IF(ISBLANK('Entladung des Speichers'!A463),"",'Entladung des Speichers'!C463)</f>
        <v/>
      </c>
      <c r="N463" s="168" t="str">
        <f>IF(ISBLANK('Beladung des Speichers'!A463),"",SUMIFS('Entladung des Speichers'!$E$17:$E$1001,'Entladung des Speichers'!$A$17:$A$1001,'Ergebnis (detailliert)'!$A$17:$A$300))</f>
        <v/>
      </c>
      <c r="O463" s="125" t="str">
        <f t="shared" si="27"/>
        <v/>
      </c>
      <c r="P463" s="20" t="str">
        <f>IFERROR(IF(A463="","",N463*'Ergebnis (detailliert)'!J463/'Ergebnis (detailliert)'!I463),0)</f>
        <v/>
      </c>
      <c r="Q463" s="106" t="str">
        <f t="shared" si="28"/>
        <v/>
      </c>
      <c r="R463" s="107" t="str">
        <f t="shared" si="29"/>
        <v/>
      </c>
      <c r="S463" s="108" t="str">
        <f>IF(A463="","",IF(LOOKUP(A463,Stammdaten!$A$17:$A$1001,Stammdaten!$G$17:$G$1001)="Nein",0,IF(ISBLANK('Beladung des Speichers'!A463),"",ROUND(MIN(J463,Q463)*-1,2))))</f>
        <v/>
      </c>
    </row>
    <row r="464" spans="1:19" x14ac:dyDescent="0.2">
      <c r="A464" s="109" t="str">
        <f>IF('Beladung des Speichers'!A464="","",'Beladung des Speichers'!A464)</f>
        <v/>
      </c>
      <c r="B464" s="109" t="str">
        <f>IF('Beladung des Speichers'!B464="","",'Beladung des Speichers'!B464)</f>
        <v/>
      </c>
      <c r="C464" s="163" t="str">
        <f>IF(ISBLANK('Beladung des Speichers'!A464),"",SUMIFS('Beladung des Speichers'!$C$17:$C$300,'Beladung des Speichers'!$A$17:$A$300,A464)-SUMIFS('Entladung des Speichers'!$C$17:$C$300,'Entladung des Speichers'!$A$17:$A$300,A464)+SUMIFS(Füllstände!$B$17:$B$299,Füllstände!$A$17:$A$299,A464)-SUMIFS(Füllstände!$C$17:$C$299,Füllstände!$A$17:$A$299,A464))</f>
        <v/>
      </c>
      <c r="D464" s="164" t="str">
        <f>IF(ISBLANK('Beladung des Speichers'!A464),"",C464*'Beladung des Speichers'!C464/SUMIFS('Beladung des Speichers'!$C$17:$C$300,'Beladung des Speichers'!$A$17:$A$300,A464))</f>
        <v/>
      </c>
      <c r="E464" s="165" t="str">
        <f>IF(ISBLANK('Beladung des Speichers'!A464),"",1/SUMIFS('Beladung des Speichers'!$C$17:$C$300,'Beladung des Speichers'!$A$17:$A$300,A464)*C464*SUMIF($A$17:$A$300,A464,'Beladung des Speichers'!$E$17:$E$300))</f>
        <v/>
      </c>
      <c r="F464" s="166" t="str">
        <f>IF(ISBLANK('Beladung des Speichers'!A464),"",IF(C464=0,"0,00",D464/C464*E464))</f>
        <v/>
      </c>
      <c r="G464" s="167" t="str">
        <f>IF(ISBLANK('Beladung des Speichers'!A464),"",SUMIFS('Beladung des Speichers'!$C$17:$C$300,'Beladung des Speichers'!$A$17:$A$300,A464))</f>
        <v/>
      </c>
      <c r="H464" s="124" t="str">
        <f>IF(ISBLANK('Beladung des Speichers'!A464),"",'Beladung des Speichers'!C464)</f>
        <v/>
      </c>
      <c r="I464" s="168" t="str">
        <f>IF(ISBLANK('Beladung des Speichers'!A464),"",SUMIFS('Beladung des Speichers'!$E$17:$E$1001,'Beladung des Speichers'!$A$17:$A$1001,'Ergebnis (detailliert)'!A464))</f>
        <v/>
      </c>
      <c r="J464" s="125" t="str">
        <f>IF(ISBLANK('Beladung des Speichers'!A464),"",'Beladung des Speichers'!E464)</f>
        <v/>
      </c>
      <c r="K464" s="168" t="str">
        <f>IF(ISBLANK('Beladung des Speichers'!A464),"",SUMIFS('Entladung des Speichers'!$C$17:$C$1001,'Entladung des Speichers'!$A$17:$A$1001,'Ergebnis (detailliert)'!A464))</f>
        <v/>
      </c>
      <c r="L464" s="169" t="str">
        <f t="shared" si="26"/>
        <v/>
      </c>
      <c r="M464" s="169" t="str">
        <f>IF(ISBLANK('Entladung des Speichers'!A464),"",'Entladung des Speichers'!C464)</f>
        <v/>
      </c>
      <c r="N464" s="168" t="str">
        <f>IF(ISBLANK('Beladung des Speichers'!A464),"",SUMIFS('Entladung des Speichers'!$E$17:$E$1001,'Entladung des Speichers'!$A$17:$A$1001,'Ergebnis (detailliert)'!$A$17:$A$300))</f>
        <v/>
      </c>
      <c r="O464" s="125" t="str">
        <f t="shared" si="27"/>
        <v/>
      </c>
      <c r="P464" s="20" t="str">
        <f>IFERROR(IF(A464="","",N464*'Ergebnis (detailliert)'!J464/'Ergebnis (detailliert)'!I464),0)</f>
        <v/>
      </c>
      <c r="Q464" s="106" t="str">
        <f t="shared" si="28"/>
        <v/>
      </c>
      <c r="R464" s="107" t="str">
        <f t="shared" si="29"/>
        <v/>
      </c>
      <c r="S464" s="108" t="str">
        <f>IF(A464="","",IF(LOOKUP(A464,Stammdaten!$A$17:$A$1001,Stammdaten!$G$17:$G$1001)="Nein",0,IF(ISBLANK('Beladung des Speichers'!A464),"",ROUND(MIN(J464,Q464)*-1,2))))</f>
        <v/>
      </c>
    </row>
    <row r="465" spans="1:19" x14ac:dyDescent="0.2">
      <c r="A465" s="109" t="str">
        <f>IF('Beladung des Speichers'!A465="","",'Beladung des Speichers'!A465)</f>
        <v/>
      </c>
      <c r="B465" s="109" t="str">
        <f>IF('Beladung des Speichers'!B465="","",'Beladung des Speichers'!B465)</f>
        <v/>
      </c>
      <c r="C465" s="163" t="str">
        <f>IF(ISBLANK('Beladung des Speichers'!A465),"",SUMIFS('Beladung des Speichers'!$C$17:$C$300,'Beladung des Speichers'!$A$17:$A$300,A465)-SUMIFS('Entladung des Speichers'!$C$17:$C$300,'Entladung des Speichers'!$A$17:$A$300,A465)+SUMIFS(Füllstände!$B$17:$B$299,Füllstände!$A$17:$A$299,A465)-SUMIFS(Füllstände!$C$17:$C$299,Füllstände!$A$17:$A$299,A465))</f>
        <v/>
      </c>
      <c r="D465" s="164" t="str">
        <f>IF(ISBLANK('Beladung des Speichers'!A465),"",C465*'Beladung des Speichers'!C465/SUMIFS('Beladung des Speichers'!$C$17:$C$300,'Beladung des Speichers'!$A$17:$A$300,A465))</f>
        <v/>
      </c>
      <c r="E465" s="165" t="str">
        <f>IF(ISBLANK('Beladung des Speichers'!A465),"",1/SUMIFS('Beladung des Speichers'!$C$17:$C$300,'Beladung des Speichers'!$A$17:$A$300,A465)*C465*SUMIF($A$17:$A$300,A465,'Beladung des Speichers'!$E$17:$E$300))</f>
        <v/>
      </c>
      <c r="F465" s="166" t="str">
        <f>IF(ISBLANK('Beladung des Speichers'!A465),"",IF(C465=0,"0,00",D465/C465*E465))</f>
        <v/>
      </c>
      <c r="G465" s="167" t="str">
        <f>IF(ISBLANK('Beladung des Speichers'!A465),"",SUMIFS('Beladung des Speichers'!$C$17:$C$300,'Beladung des Speichers'!$A$17:$A$300,A465))</f>
        <v/>
      </c>
      <c r="H465" s="124" t="str">
        <f>IF(ISBLANK('Beladung des Speichers'!A465),"",'Beladung des Speichers'!C465)</f>
        <v/>
      </c>
      <c r="I465" s="168" t="str">
        <f>IF(ISBLANK('Beladung des Speichers'!A465),"",SUMIFS('Beladung des Speichers'!$E$17:$E$1001,'Beladung des Speichers'!$A$17:$A$1001,'Ergebnis (detailliert)'!A465))</f>
        <v/>
      </c>
      <c r="J465" s="125" t="str">
        <f>IF(ISBLANK('Beladung des Speichers'!A465),"",'Beladung des Speichers'!E465)</f>
        <v/>
      </c>
      <c r="K465" s="168" t="str">
        <f>IF(ISBLANK('Beladung des Speichers'!A465),"",SUMIFS('Entladung des Speichers'!$C$17:$C$1001,'Entladung des Speichers'!$A$17:$A$1001,'Ergebnis (detailliert)'!A465))</f>
        <v/>
      </c>
      <c r="L465" s="169" t="str">
        <f t="shared" si="26"/>
        <v/>
      </c>
      <c r="M465" s="169" t="str">
        <f>IF(ISBLANK('Entladung des Speichers'!A465),"",'Entladung des Speichers'!C465)</f>
        <v/>
      </c>
      <c r="N465" s="168" t="str">
        <f>IF(ISBLANK('Beladung des Speichers'!A465),"",SUMIFS('Entladung des Speichers'!$E$17:$E$1001,'Entladung des Speichers'!$A$17:$A$1001,'Ergebnis (detailliert)'!$A$17:$A$300))</f>
        <v/>
      </c>
      <c r="O465" s="125" t="str">
        <f t="shared" si="27"/>
        <v/>
      </c>
      <c r="P465" s="20" t="str">
        <f>IFERROR(IF(A465="","",N465*'Ergebnis (detailliert)'!J465/'Ergebnis (detailliert)'!I465),0)</f>
        <v/>
      </c>
      <c r="Q465" s="106" t="str">
        <f t="shared" si="28"/>
        <v/>
      </c>
      <c r="R465" s="107" t="str">
        <f t="shared" si="29"/>
        <v/>
      </c>
      <c r="S465" s="108" t="str">
        <f>IF(A465="","",IF(LOOKUP(A465,Stammdaten!$A$17:$A$1001,Stammdaten!$G$17:$G$1001)="Nein",0,IF(ISBLANK('Beladung des Speichers'!A465),"",ROUND(MIN(J465,Q465)*-1,2))))</f>
        <v/>
      </c>
    </row>
    <row r="466" spans="1:19" x14ac:dyDescent="0.2">
      <c r="A466" s="109" t="str">
        <f>IF('Beladung des Speichers'!A466="","",'Beladung des Speichers'!A466)</f>
        <v/>
      </c>
      <c r="B466" s="109" t="str">
        <f>IF('Beladung des Speichers'!B466="","",'Beladung des Speichers'!B466)</f>
        <v/>
      </c>
      <c r="C466" s="163" t="str">
        <f>IF(ISBLANK('Beladung des Speichers'!A466),"",SUMIFS('Beladung des Speichers'!$C$17:$C$300,'Beladung des Speichers'!$A$17:$A$300,A466)-SUMIFS('Entladung des Speichers'!$C$17:$C$300,'Entladung des Speichers'!$A$17:$A$300,A466)+SUMIFS(Füllstände!$B$17:$B$299,Füllstände!$A$17:$A$299,A466)-SUMIFS(Füllstände!$C$17:$C$299,Füllstände!$A$17:$A$299,A466))</f>
        <v/>
      </c>
      <c r="D466" s="164" t="str">
        <f>IF(ISBLANK('Beladung des Speichers'!A466),"",C466*'Beladung des Speichers'!C466/SUMIFS('Beladung des Speichers'!$C$17:$C$300,'Beladung des Speichers'!$A$17:$A$300,A466))</f>
        <v/>
      </c>
      <c r="E466" s="165" t="str">
        <f>IF(ISBLANK('Beladung des Speichers'!A466),"",1/SUMIFS('Beladung des Speichers'!$C$17:$C$300,'Beladung des Speichers'!$A$17:$A$300,A466)*C466*SUMIF($A$17:$A$300,A466,'Beladung des Speichers'!$E$17:$E$300))</f>
        <v/>
      </c>
      <c r="F466" s="166" t="str">
        <f>IF(ISBLANK('Beladung des Speichers'!A466),"",IF(C466=0,"0,00",D466/C466*E466))</f>
        <v/>
      </c>
      <c r="G466" s="167" t="str">
        <f>IF(ISBLANK('Beladung des Speichers'!A466),"",SUMIFS('Beladung des Speichers'!$C$17:$C$300,'Beladung des Speichers'!$A$17:$A$300,A466))</f>
        <v/>
      </c>
      <c r="H466" s="124" t="str">
        <f>IF(ISBLANK('Beladung des Speichers'!A466),"",'Beladung des Speichers'!C466)</f>
        <v/>
      </c>
      <c r="I466" s="168" t="str">
        <f>IF(ISBLANK('Beladung des Speichers'!A466),"",SUMIFS('Beladung des Speichers'!$E$17:$E$1001,'Beladung des Speichers'!$A$17:$A$1001,'Ergebnis (detailliert)'!A466))</f>
        <v/>
      </c>
      <c r="J466" s="125" t="str">
        <f>IF(ISBLANK('Beladung des Speichers'!A466),"",'Beladung des Speichers'!E466)</f>
        <v/>
      </c>
      <c r="K466" s="168" t="str">
        <f>IF(ISBLANK('Beladung des Speichers'!A466),"",SUMIFS('Entladung des Speichers'!$C$17:$C$1001,'Entladung des Speichers'!$A$17:$A$1001,'Ergebnis (detailliert)'!A466))</f>
        <v/>
      </c>
      <c r="L466" s="169" t="str">
        <f t="shared" ref="L466:L529" si="30">IF(A466="","",K466+C466)</f>
        <v/>
      </c>
      <c r="M466" s="169" t="str">
        <f>IF(ISBLANK('Entladung des Speichers'!A466),"",'Entladung des Speichers'!C466)</f>
        <v/>
      </c>
      <c r="N466" s="168" t="str">
        <f>IF(ISBLANK('Beladung des Speichers'!A466),"",SUMIFS('Entladung des Speichers'!$E$17:$E$1001,'Entladung des Speichers'!$A$17:$A$1001,'Ergebnis (detailliert)'!$A$17:$A$300))</f>
        <v/>
      </c>
      <c r="O466" s="125" t="str">
        <f t="shared" ref="O466:O529" si="31">IF(A466="","",N466+E466)</f>
        <v/>
      </c>
      <c r="P466" s="20" t="str">
        <f>IFERROR(IF(A466="","",N466*'Ergebnis (detailliert)'!J466/'Ergebnis (detailliert)'!I466),0)</f>
        <v/>
      </c>
      <c r="Q466" s="106" t="str">
        <f t="shared" ref="Q466:Q529" si="32">IFERROR(IF(A466="","",P466+E466*H466/G466),0)</f>
        <v/>
      </c>
      <c r="R466" s="107" t="str">
        <f t="shared" ref="R466:R529" si="33">H466</f>
        <v/>
      </c>
      <c r="S466" s="108" t="str">
        <f>IF(A466="","",IF(LOOKUP(A466,Stammdaten!$A$17:$A$1001,Stammdaten!$G$17:$G$1001)="Nein",0,IF(ISBLANK('Beladung des Speichers'!A466),"",ROUND(MIN(J466,Q466)*-1,2))))</f>
        <v/>
      </c>
    </row>
    <row r="467" spans="1:19" x14ac:dyDescent="0.2">
      <c r="A467" s="109" t="str">
        <f>IF('Beladung des Speichers'!A467="","",'Beladung des Speichers'!A467)</f>
        <v/>
      </c>
      <c r="B467" s="109" t="str">
        <f>IF('Beladung des Speichers'!B467="","",'Beladung des Speichers'!B467)</f>
        <v/>
      </c>
      <c r="C467" s="163" t="str">
        <f>IF(ISBLANK('Beladung des Speichers'!A467),"",SUMIFS('Beladung des Speichers'!$C$17:$C$300,'Beladung des Speichers'!$A$17:$A$300,A467)-SUMIFS('Entladung des Speichers'!$C$17:$C$300,'Entladung des Speichers'!$A$17:$A$300,A467)+SUMIFS(Füllstände!$B$17:$B$299,Füllstände!$A$17:$A$299,A467)-SUMIFS(Füllstände!$C$17:$C$299,Füllstände!$A$17:$A$299,A467))</f>
        <v/>
      </c>
      <c r="D467" s="164" t="str">
        <f>IF(ISBLANK('Beladung des Speichers'!A467),"",C467*'Beladung des Speichers'!C467/SUMIFS('Beladung des Speichers'!$C$17:$C$300,'Beladung des Speichers'!$A$17:$A$300,A467))</f>
        <v/>
      </c>
      <c r="E467" s="165" t="str">
        <f>IF(ISBLANK('Beladung des Speichers'!A467),"",1/SUMIFS('Beladung des Speichers'!$C$17:$C$300,'Beladung des Speichers'!$A$17:$A$300,A467)*C467*SUMIF($A$17:$A$300,A467,'Beladung des Speichers'!$E$17:$E$300))</f>
        <v/>
      </c>
      <c r="F467" s="166" t="str">
        <f>IF(ISBLANK('Beladung des Speichers'!A467),"",IF(C467=0,"0,00",D467/C467*E467))</f>
        <v/>
      </c>
      <c r="G467" s="167" t="str">
        <f>IF(ISBLANK('Beladung des Speichers'!A467),"",SUMIFS('Beladung des Speichers'!$C$17:$C$300,'Beladung des Speichers'!$A$17:$A$300,A467))</f>
        <v/>
      </c>
      <c r="H467" s="124" t="str">
        <f>IF(ISBLANK('Beladung des Speichers'!A467),"",'Beladung des Speichers'!C467)</f>
        <v/>
      </c>
      <c r="I467" s="168" t="str">
        <f>IF(ISBLANK('Beladung des Speichers'!A467),"",SUMIFS('Beladung des Speichers'!$E$17:$E$1001,'Beladung des Speichers'!$A$17:$A$1001,'Ergebnis (detailliert)'!A467))</f>
        <v/>
      </c>
      <c r="J467" s="125" t="str">
        <f>IF(ISBLANK('Beladung des Speichers'!A467),"",'Beladung des Speichers'!E467)</f>
        <v/>
      </c>
      <c r="K467" s="168" t="str">
        <f>IF(ISBLANK('Beladung des Speichers'!A467),"",SUMIFS('Entladung des Speichers'!$C$17:$C$1001,'Entladung des Speichers'!$A$17:$A$1001,'Ergebnis (detailliert)'!A467))</f>
        <v/>
      </c>
      <c r="L467" s="169" t="str">
        <f t="shared" si="30"/>
        <v/>
      </c>
      <c r="M467" s="169" t="str">
        <f>IF(ISBLANK('Entladung des Speichers'!A467),"",'Entladung des Speichers'!C467)</f>
        <v/>
      </c>
      <c r="N467" s="168" t="str">
        <f>IF(ISBLANK('Beladung des Speichers'!A467),"",SUMIFS('Entladung des Speichers'!$E$17:$E$1001,'Entladung des Speichers'!$A$17:$A$1001,'Ergebnis (detailliert)'!$A$17:$A$300))</f>
        <v/>
      </c>
      <c r="O467" s="125" t="str">
        <f t="shared" si="31"/>
        <v/>
      </c>
      <c r="P467" s="20" t="str">
        <f>IFERROR(IF(A467="","",N467*'Ergebnis (detailliert)'!J467/'Ergebnis (detailliert)'!I467),0)</f>
        <v/>
      </c>
      <c r="Q467" s="106" t="str">
        <f t="shared" si="32"/>
        <v/>
      </c>
      <c r="R467" s="107" t="str">
        <f t="shared" si="33"/>
        <v/>
      </c>
      <c r="S467" s="108" t="str">
        <f>IF(A467="","",IF(LOOKUP(A467,Stammdaten!$A$17:$A$1001,Stammdaten!$G$17:$G$1001)="Nein",0,IF(ISBLANK('Beladung des Speichers'!A467),"",ROUND(MIN(J467,Q467)*-1,2))))</f>
        <v/>
      </c>
    </row>
    <row r="468" spans="1:19" x14ac:dyDescent="0.2">
      <c r="A468" s="109" t="str">
        <f>IF('Beladung des Speichers'!A468="","",'Beladung des Speichers'!A468)</f>
        <v/>
      </c>
      <c r="B468" s="109" t="str">
        <f>IF('Beladung des Speichers'!B468="","",'Beladung des Speichers'!B468)</f>
        <v/>
      </c>
      <c r="C468" s="163" t="str">
        <f>IF(ISBLANK('Beladung des Speichers'!A468),"",SUMIFS('Beladung des Speichers'!$C$17:$C$300,'Beladung des Speichers'!$A$17:$A$300,A468)-SUMIFS('Entladung des Speichers'!$C$17:$C$300,'Entladung des Speichers'!$A$17:$A$300,A468)+SUMIFS(Füllstände!$B$17:$B$299,Füllstände!$A$17:$A$299,A468)-SUMIFS(Füllstände!$C$17:$C$299,Füllstände!$A$17:$A$299,A468))</f>
        <v/>
      </c>
      <c r="D468" s="164" t="str">
        <f>IF(ISBLANK('Beladung des Speichers'!A468),"",C468*'Beladung des Speichers'!C468/SUMIFS('Beladung des Speichers'!$C$17:$C$300,'Beladung des Speichers'!$A$17:$A$300,A468))</f>
        <v/>
      </c>
      <c r="E468" s="165" t="str">
        <f>IF(ISBLANK('Beladung des Speichers'!A468),"",1/SUMIFS('Beladung des Speichers'!$C$17:$C$300,'Beladung des Speichers'!$A$17:$A$300,A468)*C468*SUMIF($A$17:$A$300,A468,'Beladung des Speichers'!$E$17:$E$300))</f>
        <v/>
      </c>
      <c r="F468" s="166" t="str">
        <f>IF(ISBLANK('Beladung des Speichers'!A468),"",IF(C468=0,"0,00",D468/C468*E468))</f>
        <v/>
      </c>
      <c r="G468" s="167" t="str">
        <f>IF(ISBLANK('Beladung des Speichers'!A468),"",SUMIFS('Beladung des Speichers'!$C$17:$C$300,'Beladung des Speichers'!$A$17:$A$300,A468))</f>
        <v/>
      </c>
      <c r="H468" s="124" t="str">
        <f>IF(ISBLANK('Beladung des Speichers'!A468),"",'Beladung des Speichers'!C468)</f>
        <v/>
      </c>
      <c r="I468" s="168" t="str">
        <f>IF(ISBLANK('Beladung des Speichers'!A468),"",SUMIFS('Beladung des Speichers'!$E$17:$E$1001,'Beladung des Speichers'!$A$17:$A$1001,'Ergebnis (detailliert)'!A468))</f>
        <v/>
      </c>
      <c r="J468" s="125" t="str">
        <f>IF(ISBLANK('Beladung des Speichers'!A468),"",'Beladung des Speichers'!E468)</f>
        <v/>
      </c>
      <c r="K468" s="168" t="str">
        <f>IF(ISBLANK('Beladung des Speichers'!A468),"",SUMIFS('Entladung des Speichers'!$C$17:$C$1001,'Entladung des Speichers'!$A$17:$A$1001,'Ergebnis (detailliert)'!A468))</f>
        <v/>
      </c>
      <c r="L468" s="169" t="str">
        <f t="shared" si="30"/>
        <v/>
      </c>
      <c r="M468" s="169" t="str">
        <f>IF(ISBLANK('Entladung des Speichers'!A468),"",'Entladung des Speichers'!C468)</f>
        <v/>
      </c>
      <c r="N468" s="168" t="str">
        <f>IF(ISBLANK('Beladung des Speichers'!A468),"",SUMIFS('Entladung des Speichers'!$E$17:$E$1001,'Entladung des Speichers'!$A$17:$A$1001,'Ergebnis (detailliert)'!$A$17:$A$300))</f>
        <v/>
      </c>
      <c r="O468" s="125" t="str">
        <f t="shared" si="31"/>
        <v/>
      </c>
      <c r="P468" s="20" t="str">
        <f>IFERROR(IF(A468="","",N468*'Ergebnis (detailliert)'!J468/'Ergebnis (detailliert)'!I468),0)</f>
        <v/>
      </c>
      <c r="Q468" s="106" t="str">
        <f t="shared" si="32"/>
        <v/>
      </c>
      <c r="R468" s="107" t="str">
        <f t="shared" si="33"/>
        <v/>
      </c>
      <c r="S468" s="108" t="str">
        <f>IF(A468="","",IF(LOOKUP(A468,Stammdaten!$A$17:$A$1001,Stammdaten!$G$17:$G$1001)="Nein",0,IF(ISBLANK('Beladung des Speichers'!A468),"",ROUND(MIN(J468,Q468)*-1,2))))</f>
        <v/>
      </c>
    </row>
    <row r="469" spans="1:19" x14ac:dyDescent="0.2">
      <c r="A469" s="109" t="str">
        <f>IF('Beladung des Speichers'!A469="","",'Beladung des Speichers'!A469)</f>
        <v/>
      </c>
      <c r="B469" s="109" t="str">
        <f>IF('Beladung des Speichers'!B469="","",'Beladung des Speichers'!B469)</f>
        <v/>
      </c>
      <c r="C469" s="163" t="str">
        <f>IF(ISBLANK('Beladung des Speichers'!A469),"",SUMIFS('Beladung des Speichers'!$C$17:$C$300,'Beladung des Speichers'!$A$17:$A$300,A469)-SUMIFS('Entladung des Speichers'!$C$17:$C$300,'Entladung des Speichers'!$A$17:$A$300,A469)+SUMIFS(Füllstände!$B$17:$B$299,Füllstände!$A$17:$A$299,A469)-SUMIFS(Füllstände!$C$17:$C$299,Füllstände!$A$17:$A$299,A469))</f>
        <v/>
      </c>
      <c r="D469" s="164" t="str">
        <f>IF(ISBLANK('Beladung des Speichers'!A469),"",C469*'Beladung des Speichers'!C469/SUMIFS('Beladung des Speichers'!$C$17:$C$300,'Beladung des Speichers'!$A$17:$A$300,A469))</f>
        <v/>
      </c>
      <c r="E469" s="165" t="str">
        <f>IF(ISBLANK('Beladung des Speichers'!A469),"",1/SUMIFS('Beladung des Speichers'!$C$17:$C$300,'Beladung des Speichers'!$A$17:$A$300,A469)*C469*SUMIF($A$17:$A$300,A469,'Beladung des Speichers'!$E$17:$E$300))</f>
        <v/>
      </c>
      <c r="F469" s="166" t="str">
        <f>IF(ISBLANK('Beladung des Speichers'!A469),"",IF(C469=0,"0,00",D469/C469*E469))</f>
        <v/>
      </c>
      <c r="G469" s="167" t="str">
        <f>IF(ISBLANK('Beladung des Speichers'!A469),"",SUMIFS('Beladung des Speichers'!$C$17:$C$300,'Beladung des Speichers'!$A$17:$A$300,A469))</f>
        <v/>
      </c>
      <c r="H469" s="124" t="str">
        <f>IF(ISBLANK('Beladung des Speichers'!A469),"",'Beladung des Speichers'!C469)</f>
        <v/>
      </c>
      <c r="I469" s="168" t="str">
        <f>IF(ISBLANK('Beladung des Speichers'!A469),"",SUMIFS('Beladung des Speichers'!$E$17:$E$1001,'Beladung des Speichers'!$A$17:$A$1001,'Ergebnis (detailliert)'!A469))</f>
        <v/>
      </c>
      <c r="J469" s="125" t="str">
        <f>IF(ISBLANK('Beladung des Speichers'!A469),"",'Beladung des Speichers'!E469)</f>
        <v/>
      </c>
      <c r="K469" s="168" t="str">
        <f>IF(ISBLANK('Beladung des Speichers'!A469),"",SUMIFS('Entladung des Speichers'!$C$17:$C$1001,'Entladung des Speichers'!$A$17:$A$1001,'Ergebnis (detailliert)'!A469))</f>
        <v/>
      </c>
      <c r="L469" s="169" t="str">
        <f t="shared" si="30"/>
        <v/>
      </c>
      <c r="M469" s="169" t="str">
        <f>IF(ISBLANK('Entladung des Speichers'!A469),"",'Entladung des Speichers'!C469)</f>
        <v/>
      </c>
      <c r="N469" s="168" t="str">
        <f>IF(ISBLANK('Beladung des Speichers'!A469),"",SUMIFS('Entladung des Speichers'!$E$17:$E$1001,'Entladung des Speichers'!$A$17:$A$1001,'Ergebnis (detailliert)'!$A$17:$A$300))</f>
        <v/>
      </c>
      <c r="O469" s="125" t="str">
        <f t="shared" si="31"/>
        <v/>
      </c>
      <c r="P469" s="20" t="str">
        <f>IFERROR(IF(A469="","",N469*'Ergebnis (detailliert)'!J469/'Ergebnis (detailliert)'!I469),0)</f>
        <v/>
      </c>
      <c r="Q469" s="106" t="str">
        <f t="shared" si="32"/>
        <v/>
      </c>
      <c r="R469" s="107" t="str">
        <f t="shared" si="33"/>
        <v/>
      </c>
      <c r="S469" s="108" t="str">
        <f>IF(A469="","",IF(LOOKUP(A469,Stammdaten!$A$17:$A$1001,Stammdaten!$G$17:$G$1001)="Nein",0,IF(ISBLANK('Beladung des Speichers'!A469),"",ROUND(MIN(J469,Q469)*-1,2))))</f>
        <v/>
      </c>
    </row>
    <row r="470" spans="1:19" x14ac:dyDescent="0.2">
      <c r="A470" s="109" t="str">
        <f>IF('Beladung des Speichers'!A470="","",'Beladung des Speichers'!A470)</f>
        <v/>
      </c>
      <c r="B470" s="109" t="str">
        <f>IF('Beladung des Speichers'!B470="","",'Beladung des Speichers'!B470)</f>
        <v/>
      </c>
      <c r="C470" s="163" t="str">
        <f>IF(ISBLANK('Beladung des Speichers'!A470),"",SUMIFS('Beladung des Speichers'!$C$17:$C$300,'Beladung des Speichers'!$A$17:$A$300,A470)-SUMIFS('Entladung des Speichers'!$C$17:$C$300,'Entladung des Speichers'!$A$17:$A$300,A470)+SUMIFS(Füllstände!$B$17:$B$299,Füllstände!$A$17:$A$299,A470)-SUMIFS(Füllstände!$C$17:$C$299,Füllstände!$A$17:$A$299,A470))</f>
        <v/>
      </c>
      <c r="D470" s="164" t="str">
        <f>IF(ISBLANK('Beladung des Speichers'!A470),"",C470*'Beladung des Speichers'!C470/SUMIFS('Beladung des Speichers'!$C$17:$C$300,'Beladung des Speichers'!$A$17:$A$300,A470))</f>
        <v/>
      </c>
      <c r="E470" s="165" t="str">
        <f>IF(ISBLANK('Beladung des Speichers'!A470),"",1/SUMIFS('Beladung des Speichers'!$C$17:$C$300,'Beladung des Speichers'!$A$17:$A$300,A470)*C470*SUMIF($A$17:$A$300,A470,'Beladung des Speichers'!$E$17:$E$300))</f>
        <v/>
      </c>
      <c r="F470" s="166" t="str">
        <f>IF(ISBLANK('Beladung des Speichers'!A470),"",IF(C470=0,"0,00",D470/C470*E470))</f>
        <v/>
      </c>
      <c r="G470" s="167" t="str">
        <f>IF(ISBLANK('Beladung des Speichers'!A470),"",SUMIFS('Beladung des Speichers'!$C$17:$C$300,'Beladung des Speichers'!$A$17:$A$300,A470))</f>
        <v/>
      </c>
      <c r="H470" s="124" t="str">
        <f>IF(ISBLANK('Beladung des Speichers'!A470),"",'Beladung des Speichers'!C470)</f>
        <v/>
      </c>
      <c r="I470" s="168" t="str">
        <f>IF(ISBLANK('Beladung des Speichers'!A470),"",SUMIFS('Beladung des Speichers'!$E$17:$E$1001,'Beladung des Speichers'!$A$17:$A$1001,'Ergebnis (detailliert)'!A470))</f>
        <v/>
      </c>
      <c r="J470" s="125" t="str">
        <f>IF(ISBLANK('Beladung des Speichers'!A470),"",'Beladung des Speichers'!E470)</f>
        <v/>
      </c>
      <c r="K470" s="168" t="str">
        <f>IF(ISBLANK('Beladung des Speichers'!A470),"",SUMIFS('Entladung des Speichers'!$C$17:$C$1001,'Entladung des Speichers'!$A$17:$A$1001,'Ergebnis (detailliert)'!A470))</f>
        <v/>
      </c>
      <c r="L470" s="169" t="str">
        <f t="shared" si="30"/>
        <v/>
      </c>
      <c r="M470" s="169" t="str">
        <f>IF(ISBLANK('Entladung des Speichers'!A470),"",'Entladung des Speichers'!C470)</f>
        <v/>
      </c>
      <c r="N470" s="168" t="str">
        <f>IF(ISBLANK('Beladung des Speichers'!A470),"",SUMIFS('Entladung des Speichers'!$E$17:$E$1001,'Entladung des Speichers'!$A$17:$A$1001,'Ergebnis (detailliert)'!$A$17:$A$300))</f>
        <v/>
      </c>
      <c r="O470" s="125" t="str">
        <f t="shared" si="31"/>
        <v/>
      </c>
      <c r="P470" s="20" t="str">
        <f>IFERROR(IF(A470="","",N470*'Ergebnis (detailliert)'!J470/'Ergebnis (detailliert)'!I470),0)</f>
        <v/>
      </c>
      <c r="Q470" s="106" t="str">
        <f t="shared" si="32"/>
        <v/>
      </c>
      <c r="R470" s="107" t="str">
        <f t="shared" si="33"/>
        <v/>
      </c>
      <c r="S470" s="108" t="str">
        <f>IF(A470="","",IF(LOOKUP(A470,Stammdaten!$A$17:$A$1001,Stammdaten!$G$17:$G$1001)="Nein",0,IF(ISBLANK('Beladung des Speichers'!A470),"",ROUND(MIN(J470,Q470)*-1,2))))</f>
        <v/>
      </c>
    </row>
    <row r="471" spans="1:19" x14ac:dyDescent="0.2">
      <c r="A471" s="109" t="str">
        <f>IF('Beladung des Speichers'!A471="","",'Beladung des Speichers'!A471)</f>
        <v/>
      </c>
      <c r="B471" s="109" t="str">
        <f>IF('Beladung des Speichers'!B471="","",'Beladung des Speichers'!B471)</f>
        <v/>
      </c>
      <c r="C471" s="163" t="str">
        <f>IF(ISBLANK('Beladung des Speichers'!A471),"",SUMIFS('Beladung des Speichers'!$C$17:$C$300,'Beladung des Speichers'!$A$17:$A$300,A471)-SUMIFS('Entladung des Speichers'!$C$17:$C$300,'Entladung des Speichers'!$A$17:$A$300,A471)+SUMIFS(Füllstände!$B$17:$B$299,Füllstände!$A$17:$A$299,A471)-SUMIFS(Füllstände!$C$17:$C$299,Füllstände!$A$17:$A$299,A471))</f>
        <v/>
      </c>
      <c r="D471" s="164" t="str">
        <f>IF(ISBLANK('Beladung des Speichers'!A471),"",C471*'Beladung des Speichers'!C471/SUMIFS('Beladung des Speichers'!$C$17:$C$300,'Beladung des Speichers'!$A$17:$A$300,A471))</f>
        <v/>
      </c>
      <c r="E471" s="165" t="str">
        <f>IF(ISBLANK('Beladung des Speichers'!A471),"",1/SUMIFS('Beladung des Speichers'!$C$17:$C$300,'Beladung des Speichers'!$A$17:$A$300,A471)*C471*SUMIF($A$17:$A$300,A471,'Beladung des Speichers'!$E$17:$E$300))</f>
        <v/>
      </c>
      <c r="F471" s="166" t="str">
        <f>IF(ISBLANK('Beladung des Speichers'!A471),"",IF(C471=0,"0,00",D471/C471*E471))</f>
        <v/>
      </c>
      <c r="G471" s="167" t="str">
        <f>IF(ISBLANK('Beladung des Speichers'!A471),"",SUMIFS('Beladung des Speichers'!$C$17:$C$300,'Beladung des Speichers'!$A$17:$A$300,A471))</f>
        <v/>
      </c>
      <c r="H471" s="124" t="str">
        <f>IF(ISBLANK('Beladung des Speichers'!A471),"",'Beladung des Speichers'!C471)</f>
        <v/>
      </c>
      <c r="I471" s="168" t="str">
        <f>IF(ISBLANK('Beladung des Speichers'!A471),"",SUMIFS('Beladung des Speichers'!$E$17:$E$1001,'Beladung des Speichers'!$A$17:$A$1001,'Ergebnis (detailliert)'!A471))</f>
        <v/>
      </c>
      <c r="J471" s="125" t="str">
        <f>IF(ISBLANK('Beladung des Speichers'!A471),"",'Beladung des Speichers'!E471)</f>
        <v/>
      </c>
      <c r="K471" s="168" t="str">
        <f>IF(ISBLANK('Beladung des Speichers'!A471),"",SUMIFS('Entladung des Speichers'!$C$17:$C$1001,'Entladung des Speichers'!$A$17:$A$1001,'Ergebnis (detailliert)'!A471))</f>
        <v/>
      </c>
      <c r="L471" s="169" t="str">
        <f t="shared" si="30"/>
        <v/>
      </c>
      <c r="M471" s="169" t="str">
        <f>IF(ISBLANK('Entladung des Speichers'!A471),"",'Entladung des Speichers'!C471)</f>
        <v/>
      </c>
      <c r="N471" s="168" t="str">
        <f>IF(ISBLANK('Beladung des Speichers'!A471),"",SUMIFS('Entladung des Speichers'!$E$17:$E$1001,'Entladung des Speichers'!$A$17:$A$1001,'Ergebnis (detailliert)'!$A$17:$A$300))</f>
        <v/>
      </c>
      <c r="O471" s="125" t="str">
        <f t="shared" si="31"/>
        <v/>
      </c>
      <c r="P471" s="20" t="str">
        <f>IFERROR(IF(A471="","",N471*'Ergebnis (detailliert)'!J471/'Ergebnis (detailliert)'!I471),0)</f>
        <v/>
      </c>
      <c r="Q471" s="106" t="str">
        <f t="shared" si="32"/>
        <v/>
      </c>
      <c r="R471" s="107" t="str">
        <f t="shared" si="33"/>
        <v/>
      </c>
      <c r="S471" s="108" t="str">
        <f>IF(A471="","",IF(LOOKUP(A471,Stammdaten!$A$17:$A$1001,Stammdaten!$G$17:$G$1001)="Nein",0,IF(ISBLANK('Beladung des Speichers'!A471),"",ROUND(MIN(J471,Q471)*-1,2))))</f>
        <v/>
      </c>
    </row>
    <row r="472" spans="1:19" x14ac:dyDescent="0.2">
      <c r="A472" s="109" t="str">
        <f>IF('Beladung des Speichers'!A472="","",'Beladung des Speichers'!A472)</f>
        <v/>
      </c>
      <c r="B472" s="109" t="str">
        <f>IF('Beladung des Speichers'!B472="","",'Beladung des Speichers'!B472)</f>
        <v/>
      </c>
      <c r="C472" s="163" t="str">
        <f>IF(ISBLANK('Beladung des Speichers'!A472),"",SUMIFS('Beladung des Speichers'!$C$17:$C$300,'Beladung des Speichers'!$A$17:$A$300,A472)-SUMIFS('Entladung des Speichers'!$C$17:$C$300,'Entladung des Speichers'!$A$17:$A$300,A472)+SUMIFS(Füllstände!$B$17:$B$299,Füllstände!$A$17:$A$299,A472)-SUMIFS(Füllstände!$C$17:$C$299,Füllstände!$A$17:$A$299,A472))</f>
        <v/>
      </c>
      <c r="D472" s="164" t="str">
        <f>IF(ISBLANK('Beladung des Speichers'!A472),"",C472*'Beladung des Speichers'!C472/SUMIFS('Beladung des Speichers'!$C$17:$C$300,'Beladung des Speichers'!$A$17:$A$300,A472))</f>
        <v/>
      </c>
      <c r="E472" s="165" t="str">
        <f>IF(ISBLANK('Beladung des Speichers'!A472),"",1/SUMIFS('Beladung des Speichers'!$C$17:$C$300,'Beladung des Speichers'!$A$17:$A$300,A472)*C472*SUMIF($A$17:$A$300,A472,'Beladung des Speichers'!$E$17:$E$300))</f>
        <v/>
      </c>
      <c r="F472" s="166" t="str">
        <f>IF(ISBLANK('Beladung des Speichers'!A472),"",IF(C472=0,"0,00",D472/C472*E472))</f>
        <v/>
      </c>
      <c r="G472" s="167" t="str">
        <f>IF(ISBLANK('Beladung des Speichers'!A472),"",SUMIFS('Beladung des Speichers'!$C$17:$C$300,'Beladung des Speichers'!$A$17:$A$300,A472))</f>
        <v/>
      </c>
      <c r="H472" s="124" t="str">
        <f>IF(ISBLANK('Beladung des Speichers'!A472),"",'Beladung des Speichers'!C472)</f>
        <v/>
      </c>
      <c r="I472" s="168" t="str">
        <f>IF(ISBLANK('Beladung des Speichers'!A472),"",SUMIFS('Beladung des Speichers'!$E$17:$E$1001,'Beladung des Speichers'!$A$17:$A$1001,'Ergebnis (detailliert)'!A472))</f>
        <v/>
      </c>
      <c r="J472" s="125" t="str">
        <f>IF(ISBLANK('Beladung des Speichers'!A472),"",'Beladung des Speichers'!E472)</f>
        <v/>
      </c>
      <c r="K472" s="168" t="str">
        <f>IF(ISBLANK('Beladung des Speichers'!A472),"",SUMIFS('Entladung des Speichers'!$C$17:$C$1001,'Entladung des Speichers'!$A$17:$A$1001,'Ergebnis (detailliert)'!A472))</f>
        <v/>
      </c>
      <c r="L472" s="169" t="str">
        <f t="shared" si="30"/>
        <v/>
      </c>
      <c r="M472" s="169" t="str">
        <f>IF(ISBLANK('Entladung des Speichers'!A472),"",'Entladung des Speichers'!C472)</f>
        <v/>
      </c>
      <c r="N472" s="168" t="str">
        <f>IF(ISBLANK('Beladung des Speichers'!A472),"",SUMIFS('Entladung des Speichers'!$E$17:$E$1001,'Entladung des Speichers'!$A$17:$A$1001,'Ergebnis (detailliert)'!$A$17:$A$300))</f>
        <v/>
      </c>
      <c r="O472" s="125" t="str">
        <f t="shared" si="31"/>
        <v/>
      </c>
      <c r="P472" s="20" t="str">
        <f>IFERROR(IF(A472="","",N472*'Ergebnis (detailliert)'!J472/'Ergebnis (detailliert)'!I472),0)</f>
        <v/>
      </c>
      <c r="Q472" s="106" t="str">
        <f t="shared" si="32"/>
        <v/>
      </c>
      <c r="R472" s="107" t="str">
        <f t="shared" si="33"/>
        <v/>
      </c>
      <c r="S472" s="108" t="str">
        <f>IF(A472="","",IF(LOOKUP(A472,Stammdaten!$A$17:$A$1001,Stammdaten!$G$17:$G$1001)="Nein",0,IF(ISBLANK('Beladung des Speichers'!A472),"",ROUND(MIN(J472,Q472)*-1,2))))</f>
        <v/>
      </c>
    </row>
    <row r="473" spans="1:19" x14ac:dyDescent="0.2">
      <c r="A473" s="109" t="str">
        <f>IF('Beladung des Speichers'!A473="","",'Beladung des Speichers'!A473)</f>
        <v/>
      </c>
      <c r="B473" s="109" t="str">
        <f>IF('Beladung des Speichers'!B473="","",'Beladung des Speichers'!B473)</f>
        <v/>
      </c>
      <c r="C473" s="163" t="str">
        <f>IF(ISBLANK('Beladung des Speichers'!A473),"",SUMIFS('Beladung des Speichers'!$C$17:$C$300,'Beladung des Speichers'!$A$17:$A$300,A473)-SUMIFS('Entladung des Speichers'!$C$17:$C$300,'Entladung des Speichers'!$A$17:$A$300,A473)+SUMIFS(Füllstände!$B$17:$B$299,Füllstände!$A$17:$A$299,A473)-SUMIFS(Füllstände!$C$17:$C$299,Füllstände!$A$17:$A$299,A473))</f>
        <v/>
      </c>
      <c r="D473" s="164" t="str">
        <f>IF(ISBLANK('Beladung des Speichers'!A473),"",C473*'Beladung des Speichers'!C473/SUMIFS('Beladung des Speichers'!$C$17:$C$300,'Beladung des Speichers'!$A$17:$A$300,A473))</f>
        <v/>
      </c>
      <c r="E473" s="165" t="str">
        <f>IF(ISBLANK('Beladung des Speichers'!A473),"",1/SUMIFS('Beladung des Speichers'!$C$17:$C$300,'Beladung des Speichers'!$A$17:$A$300,A473)*C473*SUMIF($A$17:$A$300,A473,'Beladung des Speichers'!$E$17:$E$300))</f>
        <v/>
      </c>
      <c r="F473" s="166" t="str">
        <f>IF(ISBLANK('Beladung des Speichers'!A473),"",IF(C473=0,"0,00",D473/C473*E473))</f>
        <v/>
      </c>
      <c r="G473" s="167" t="str">
        <f>IF(ISBLANK('Beladung des Speichers'!A473),"",SUMIFS('Beladung des Speichers'!$C$17:$C$300,'Beladung des Speichers'!$A$17:$A$300,A473))</f>
        <v/>
      </c>
      <c r="H473" s="124" t="str">
        <f>IF(ISBLANK('Beladung des Speichers'!A473),"",'Beladung des Speichers'!C473)</f>
        <v/>
      </c>
      <c r="I473" s="168" t="str">
        <f>IF(ISBLANK('Beladung des Speichers'!A473),"",SUMIFS('Beladung des Speichers'!$E$17:$E$1001,'Beladung des Speichers'!$A$17:$A$1001,'Ergebnis (detailliert)'!A473))</f>
        <v/>
      </c>
      <c r="J473" s="125" t="str">
        <f>IF(ISBLANK('Beladung des Speichers'!A473),"",'Beladung des Speichers'!E473)</f>
        <v/>
      </c>
      <c r="K473" s="168" t="str">
        <f>IF(ISBLANK('Beladung des Speichers'!A473),"",SUMIFS('Entladung des Speichers'!$C$17:$C$1001,'Entladung des Speichers'!$A$17:$A$1001,'Ergebnis (detailliert)'!A473))</f>
        <v/>
      </c>
      <c r="L473" s="169" t="str">
        <f t="shared" si="30"/>
        <v/>
      </c>
      <c r="M473" s="169" t="str">
        <f>IF(ISBLANK('Entladung des Speichers'!A473),"",'Entladung des Speichers'!C473)</f>
        <v/>
      </c>
      <c r="N473" s="168" t="str">
        <f>IF(ISBLANK('Beladung des Speichers'!A473),"",SUMIFS('Entladung des Speichers'!$E$17:$E$1001,'Entladung des Speichers'!$A$17:$A$1001,'Ergebnis (detailliert)'!$A$17:$A$300))</f>
        <v/>
      </c>
      <c r="O473" s="125" t="str">
        <f t="shared" si="31"/>
        <v/>
      </c>
      <c r="P473" s="20" t="str">
        <f>IFERROR(IF(A473="","",N473*'Ergebnis (detailliert)'!J473/'Ergebnis (detailliert)'!I473),0)</f>
        <v/>
      </c>
      <c r="Q473" s="106" t="str">
        <f t="shared" si="32"/>
        <v/>
      </c>
      <c r="R473" s="107" t="str">
        <f t="shared" si="33"/>
        <v/>
      </c>
      <c r="S473" s="108" t="str">
        <f>IF(A473="","",IF(LOOKUP(A473,Stammdaten!$A$17:$A$1001,Stammdaten!$G$17:$G$1001)="Nein",0,IF(ISBLANK('Beladung des Speichers'!A473),"",ROUND(MIN(J473,Q473)*-1,2))))</f>
        <v/>
      </c>
    </row>
    <row r="474" spans="1:19" x14ac:dyDescent="0.2">
      <c r="A474" s="109" t="str">
        <f>IF('Beladung des Speichers'!A474="","",'Beladung des Speichers'!A474)</f>
        <v/>
      </c>
      <c r="B474" s="109" t="str">
        <f>IF('Beladung des Speichers'!B474="","",'Beladung des Speichers'!B474)</f>
        <v/>
      </c>
      <c r="C474" s="163" t="str">
        <f>IF(ISBLANK('Beladung des Speichers'!A474),"",SUMIFS('Beladung des Speichers'!$C$17:$C$300,'Beladung des Speichers'!$A$17:$A$300,A474)-SUMIFS('Entladung des Speichers'!$C$17:$C$300,'Entladung des Speichers'!$A$17:$A$300,A474)+SUMIFS(Füllstände!$B$17:$B$299,Füllstände!$A$17:$A$299,A474)-SUMIFS(Füllstände!$C$17:$C$299,Füllstände!$A$17:$A$299,A474))</f>
        <v/>
      </c>
      <c r="D474" s="164" t="str">
        <f>IF(ISBLANK('Beladung des Speichers'!A474),"",C474*'Beladung des Speichers'!C474/SUMIFS('Beladung des Speichers'!$C$17:$C$300,'Beladung des Speichers'!$A$17:$A$300,A474))</f>
        <v/>
      </c>
      <c r="E474" s="165" t="str">
        <f>IF(ISBLANK('Beladung des Speichers'!A474),"",1/SUMIFS('Beladung des Speichers'!$C$17:$C$300,'Beladung des Speichers'!$A$17:$A$300,A474)*C474*SUMIF($A$17:$A$300,A474,'Beladung des Speichers'!$E$17:$E$300))</f>
        <v/>
      </c>
      <c r="F474" s="166" t="str">
        <f>IF(ISBLANK('Beladung des Speichers'!A474),"",IF(C474=0,"0,00",D474/C474*E474))</f>
        <v/>
      </c>
      <c r="G474" s="167" t="str">
        <f>IF(ISBLANK('Beladung des Speichers'!A474),"",SUMIFS('Beladung des Speichers'!$C$17:$C$300,'Beladung des Speichers'!$A$17:$A$300,A474))</f>
        <v/>
      </c>
      <c r="H474" s="124" t="str">
        <f>IF(ISBLANK('Beladung des Speichers'!A474),"",'Beladung des Speichers'!C474)</f>
        <v/>
      </c>
      <c r="I474" s="168" t="str">
        <f>IF(ISBLANK('Beladung des Speichers'!A474),"",SUMIFS('Beladung des Speichers'!$E$17:$E$1001,'Beladung des Speichers'!$A$17:$A$1001,'Ergebnis (detailliert)'!A474))</f>
        <v/>
      </c>
      <c r="J474" s="125" t="str">
        <f>IF(ISBLANK('Beladung des Speichers'!A474),"",'Beladung des Speichers'!E474)</f>
        <v/>
      </c>
      <c r="K474" s="168" t="str">
        <f>IF(ISBLANK('Beladung des Speichers'!A474),"",SUMIFS('Entladung des Speichers'!$C$17:$C$1001,'Entladung des Speichers'!$A$17:$A$1001,'Ergebnis (detailliert)'!A474))</f>
        <v/>
      </c>
      <c r="L474" s="169" t="str">
        <f t="shared" si="30"/>
        <v/>
      </c>
      <c r="M474" s="169" t="str">
        <f>IF(ISBLANK('Entladung des Speichers'!A474),"",'Entladung des Speichers'!C474)</f>
        <v/>
      </c>
      <c r="N474" s="168" t="str">
        <f>IF(ISBLANK('Beladung des Speichers'!A474),"",SUMIFS('Entladung des Speichers'!$E$17:$E$1001,'Entladung des Speichers'!$A$17:$A$1001,'Ergebnis (detailliert)'!$A$17:$A$300))</f>
        <v/>
      </c>
      <c r="O474" s="125" t="str">
        <f t="shared" si="31"/>
        <v/>
      </c>
      <c r="P474" s="20" t="str">
        <f>IFERROR(IF(A474="","",N474*'Ergebnis (detailliert)'!J474/'Ergebnis (detailliert)'!I474),0)</f>
        <v/>
      </c>
      <c r="Q474" s="106" t="str">
        <f t="shared" si="32"/>
        <v/>
      </c>
      <c r="R474" s="107" t="str">
        <f t="shared" si="33"/>
        <v/>
      </c>
      <c r="S474" s="108" t="str">
        <f>IF(A474="","",IF(LOOKUP(A474,Stammdaten!$A$17:$A$1001,Stammdaten!$G$17:$G$1001)="Nein",0,IF(ISBLANK('Beladung des Speichers'!A474),"",ROUND(MIN(J474,Q474)*-1,2))))</f>
        <v/>
      </c>
    </row>
    <row r="475" spans="1:19" x14ac:dyDescent="0.2">
      <c r="A475" s="109" t="str">
        <f>IF('Beladung des Speichers'!A475="","",'Beladung des Speichers'!A475)</f>
        <v/>
      </c>
      <c r="B475" s="109" t="str">
        <f>IF('Beladung des Speichers'!B475="","",'Beladung des Speichers'!B475)</f>
        <v/>
      </c>
      <c r="C475" s="163" t="str">
        <f>IF(ISBLANK('Beladung des Speichers'!A475),"",SUMIFS('Beladung des Speichers'!$C$17:$C$300,'Beladung des Speichers'!$A$17:$A$300,A475)-SUMIFS('Entladung des Speichers'!$C$17:$C$300,'Entladung des Speichers'!$A$17:$A$300,A475)+SUMIFS(Füllstände!$B$17:$B$299,Füllstände!$A$17:$A$299,A475)-SUMIFS(Füllstände!$C$17:$C$299,Füllstände!$A$17:$A$299,A475))</f>
        <v/>
      </c>
      <c r="D475" s="164" t="str">
        <f>IF(ISBLANK('Beladung des Speichers'!A475),"",C475*'Beladung des Speichers'!C475/SUMIFS('Beladung des Speichers'!$C$17:$C$300,'Beladung des Speichers'!$A$17:$A$300,A475))</f>
        <v/>
      </c>
      <c r="E475" s="165" t="str">
        <f>IF(ISBLANK('Beladung des Speichers'!A475),"",1/SUMIFS('Beladung des Speichers'!$C$17:$C$300,'Beladung des Speichers'!$A$17:$A$300,A475)*C475*SUMIF($A$17:$A$300,A475,'Beladung des Speichers'!$E$17:$E$300))</f>
        <v/>
      </c>
      <c r="F475" s="166" t="str">
        <f>IF(ISBLANK('Beladung des Speichers'!A475),"",IF(C475=0,"0,00",D475/C475*E475))</f>
        <v/>
      </c>
      <c r="G475" s="167" t="str">
        <f>IF(ISBLANK('Beladung des Speichers'!A475),"",SUMIFS('Beladung des Speichers'!$C$17:$C$300,'Beladung des Speichers'!$A$17:$A$300,A475))</f>
        <v/>
      </c>
      <c r="H475" s="124" t="str">
        <f>IF(ISBLANK('Beladung des Speichers'!A475),"",'Beladung des Speichers'!C475)</f>
        <v/>
      </c>
      <c r="I475" s="168" t="str">
        <f>IF(ISBLANK('Beladung des Speichers'!A475),"",SUMIFS('Beladung des Speichers'!$E$17:$E$1001,'Beladung des Speichers'!$A$17:$A$1001,'Ergebnis (detailliert)'!A475))</f>
        <v/>
      </c>
      <c r="J475" s="125" t="str">
        <f>IF(ISBLANK('Beladung des Speichers'!A475),"",'Beladung des Speichers'!E475)</f>
        <v/>
      </c>
      <c r="K475" s="168" t="str">
        <f>IF(ISBLANK('Beladung des Speichers'!A475),"",SUMIFS('Entladung des Speichers'!$C$17:$C$1001,'Entladung des Speichers'!$A$17:$A$1001,'Ergebnis (detailliert)'!A475))</f>
        <v/>
      </c>
      <c r="L475" s="169" t="str">
        <f t="shared" si="30"/>
        <v/>
      </c>
      <c r="M475" s="169" t="str">
        <f>IF(ISBLANK('Entladung des Speichers'!A475),"",'Entladung des Speichers'!C475)</f>
        <v/>
      </c>
      <c r="N475" s="168" t="str">
        <f>IF(ISBLANK('Beladung des Speichers'!A475),"",SUMIFS('Entladung des Speichers'!$E$17:$E$1001,'Entladung des Speichers'!$A$17:$A$1001,'Ergebnis (detailliert)'!$A$17:$A$300))</f>
        <v/>
      </c>
      <c r="O475" s="125" t="str">
        <f t="shared" si="31"/>
        <v/>
      </c>
      <c r="P475" s="20" t="str">
        <f>IFERROR(IF(A475="","",N475*'Ergebnis (detailliert)'!J475/'Ergebnis (detailliert)'!I475),0)</f>
        <v/>
      </c>
      <c r="Q475" s="106" t="str">
        <f t="shared" si="32"/>
        <v/>
      </c>
      <c r="R475" s="107" t="str">
        <f t="shared" si="33"/>
        <v/>
      </c>
      <c r="S475" s="108" t="str">
        <f>IF(A475="","",IF(LOOKUP(A475,Stammdaten!$A$17:$A$1001,Stammdaten!$G$17:$G$1001)="Nein",0,IF(ISBLANK('Beladung des Speichers'!A475),"",ROUND(MIN(J475,Q475)*-1,2))))</f>
        <v/>
      </c>
    </row>
    <row r="476" spans="1:19" x14ac:dyDescent="0.2">
      <c r="A476" s="109" t="str">
        <f>IF('Beladung des Speichers'!A476="","",'Beladung des Speichers'!A476)</f>
        <v/>
      </c>
      <c r="B476" s="109" t="str">
        <f>IF('Beladung des Speichers'!B476="","",'Beladung des Speichers'!B476)</f>
        <v/>
      </c>
      <c r="C476" s="163" t="str">
        <f>IF(ISBLANK('Beladung des Speichers'!A476),"",SUMIFS('Beladung des Speichers'!$C$17:$C$300,'Beladung des Speichers'!$A$17:$A$300,A476)-SUMIFS('Entladung des Speichers'!$C$17:$C$300,'Entladung des Speichers'!$A$17:$A$300,A476)+SUMIFS(Füllstände!$B$17:$B$299,Füllstände!$A$17:$A$299,A476)-SUMIFS(Füllstände!$C$17:$C$299,Füllstände!$A$17:$A$299,A476))</f>
        <v/>
      </c>
      <c r="D476" s="164" t="str">
        <f>IF(ISBLANK('Beladung des Speichers'!A476),"",C476*'Beladung des Speichers'!C476/SUMIFS('Beladung des Speichers'!$C$17:$C$300,'Beladung des Speichers'!$A$17:$A$300,A476))</f>
        <v/>
      </c>
      <c r="E476" s="165" t="str">
        <f>IF(ISBLANK('Beladung des Speichers'!A476),"",1/SUMIFS('Beladung des Speichers'!$C$17:$C$300,'Beladung des Speichers'!$A$17:$A$300,A476)*C476*SUMIF($A$17:$A$300,A476,'Beladung des Speichers'!$E$17:$E$300))</f>
        <v/>
      </c>
      <c r="F476" s="166" t="str">
        <f>IF(ISBLANK('Beladung des Speichers'!A476),"",IF(C476=0,"0,00",D476/C476*E476))</f>
        <v/>
      </c>
      <c r="G476" s="167" t="str">
        <f>IF(ISBLANK('Beladung des Speichers'!A476),"",SUMIFS('Beladung des Speichers'!$C$17:$C$300,'Beladung des Speichers'!$A$17:$A$300,A476))</f>
        <v/>
      </c>
      <c r="H476" s="124" t="str">
        <f>IF(ISBLANK('Beladung des Speichers'!A476),"",'Beladung des Speichers'!C476)</f>
        <v/>
      </c>
      <c r="I476" s="168" t="str">
        <f>IF(ISBLANK('Beladung des Speichers'!A476),"",SUMIFS('Beladung des Speichers'!$E$17:$E$1001,'Beladung des Speichers'!$A$17:$A$1001,'Ergebnis (detailliert)'!A476))</f>
        <v/>
      </c>
      <c r="J476" s="125" t="str">
        <f>IF(ISBLANK('Beladung des Speichers'!A476),"",'Beladung des Speichers'!E476)</f>
        <v/>
      </c>
      <c r="K476" s="168" t="str">
        <f>IF(ISBLANK('Beladung des Speichers'!A476),"",SUMIFS('Entladung des Speichers'!$C$17:$C$1001,'Entladung des Speichers'!$A$17:$A$1001,'Ergebnis (detailliert)'!A476))</f>
        <v/>
      </c>
      <c r="L476" s="169" t="str">
        <f t="shared" si="30"/>
        <v/>
      </c>
      <c r="M476" s="169" t="str">
        <f>IF(ISBLANK('Entladung des Speichers'!A476),"",'Entladung des Speichers'!C476)</f>
        <v/>
      </c>
      <c r="N476" s="168" t="str">
        <f>IF(ISBLANK('Beladung des Speichers'!A476),"",SUMIFS('Entladung des Speichers'!$E$17:$E$1001,'Entladung des Speichers'!$A$17:$A$1001,'Ergebnis (detailliert)'!$A$17:$A$300))</f>
        <v/>
      </c>
      <c r="O476" s="125" t="str">
        <f t="shared" si="31"/>
        <v/>
      </c>
      <c r="P476" s="20" t="str">
        <f>IFERROR(IF(A476="","",N476*'Ergebnis (detailliert)'!J476/'Ergebnis (detailliert)'!I476),0)</f>
        <v/>
      </c>
      <c r="Q476" s="106" t="str">
        <f t="shared" si="32"/>
        <v/>
      </c>
      <c r="R476" s="107" t="str">
        <f t="shared" si="33"/>
        <v/>
      </c>
      <c r="S476" s="108" t="str">
        <f>IF(A476="","",IF(LOOKUP(A476,Stammdaten!$A$17:$A$1001,Stammdaten!$G$17:$G$1001)="Nein",0,IF(ISBLANK('Beladung des Speichers'!A476),"",ROUND(MIN(J476,Q476)*-1,2))))</f>
        <v/>
      </c>
    </row>
    <row r="477" spans="1:19" x14ac:dyDescent="0.2">
      <c r="A477" s="109" t="str">
        <f>IF('Beladung des Speichers'!A477="","",'Beladung des Speichers'!A477)</f>
        <v/>
      </c>
      <c r="B477" s="109" t="str">
        <f>IF('Beladung des Speichers'!B477="","",'Beladung des Speichers'!B477)</f>
        <v/>
      </c>
      <c r="C477" s="163" t="str">
        <f>IF(ISBLANK('Beladung des Speichers'!A477),"",SUMIFS('Beladung des Speichers'!$C$17:$C$300,'Beladung des Speichers'!$A$17:$A$300,A477)-SUMIFS('Entladung des Speichers'!$C$17:$C$300,'Entladung des Speichers'!$A$17:$A$300,A477)+SUMIFS(Füllstände!$B$17:$B$299,Füllstände!$A$17:$A$299,A477)-SUMIFS(Füllstände!$C$17:$C$299,Füllstände!$A$17:$A$299,A477))</f>
        <v/>
      </c>
      <c r="D477" s="164" t="str">
        <f>IF(ISBLANK('Beladung des Speichers'!A477),"",C477*'Beladung des Speichers'!C477/SUMIFS('Beladung des Speichers'!$C$17:$C$300,'Beladung des Speichers'!$A$17:$A$300,A477))</f>
        <v/>
      </c>
      <c r="E477" s="165" t="str">
        <f>IF(ISBLANK('Beladung des Speichers'!A477),"",1/SUMIFS('Beladung des Speichers'!$C$17:$C$300,'Beladung des Speichers'!$A$17:$A$300,A477)*C477*SUMIF($A$17:$A$300,A477,'Beladung des Speichers'!$E$17:$E$300))</f>
        <v/>
      </c>
      <c r="F477" s="166" t="str">
        <f>IF(ISBLANK('Beladung des Speichers'!A477),"",IF(C477=0,"0,00",D477/C477*E477))</f>
        <v/>
      </c>
      <c r="G477" s="167" t="str">
        <f>IF(ISBLANK('Beladung des Speichers'!A477),"",SUMIFS('Beladung des Speichers'!$C$17:$C$300,'Beladung des Speichers'!$A$17:$A$300,A477))</f>
        <v/>
      </c>
      <c r="H477" s="124" t="str">
        <f>IF(ISBLANK('Beladung des Speichers'!A477),"",'Beladung des Speichers'!C477)</f>
        <v/>
      </c>
      <c r="I477" s="168" t="str">
        <f>IF(ISBLANK('Beladung des Speichers'!A477),"",SUMIFS('Beladung des Speichers'!$E$17:$E$1001,'Beladung des Speichers'!$A$17:$A$1001,'Ergebnis (detailliert)'!A477))</f>
        <v/>
      </c>
      <c r="J477" s="125" t="str">
        <f>IF(ISBLANK('Beladung des Speichers'!A477),"",'Beladung des Speichers'!E477)</f>
        <v/>
      </c>
      <c r="K477" s="168" t="str">
        <f>IF(ISBLANK('Beladung des Speichers'!A477),"",SUMIFS('Entladung des Speichers'!$C$17:$C$1001,'Entladung des Speichers'!$A$17:$A$1001,'Ergebnis (detailliert)'!A477))</f>
        <v/>
      </c>
      <c r="L477" s="169" t="str">
        <f t="shared" si="30"/>
        <v/>
      </c>
      <c r="M477" s="169" t="str">
        <f>IF(ISBLANK('Entladung des Speichers'!A477),"",'Entladung des Speichers'!C477)</f>
        <v/>
      </c>
      <c r="N477" s="168" t="str">
        <f>IF(ISBLANK('Beladung des Speichers'!A477),"",SUMIFS('Entladung des Speichers'!$E$17:$E$1001,'Entladung des Speichers'!$A$17:$A$1001,'Ergebnis (detailliert)'!$A$17:$A$300))</f>
        <v/>
      </c>
      <c r="O477" s="125" t="str">
        <f t="shared" si="31"/>
        <v/>
      </c>
      <c r="P477" s="20" t="str">
        <f>IFERROR(IF(A477="","",N477*'Ergebnis (detailliert)'!J477/'Ergebnis (detailliert)'!I477),0)</f>
        <v/>
      </c>
      <c r="Q477" s="106" t="str">
        <f t="shared" si="32"/>
        <v/>
      </c>
      <c r="R477" s="107" t="str">
        <f t="shared" si="33"/>
        <v/>
      </c>
      <c r="S477" s="108" t="str">
        <f>IF(A477="","",IF(LOOKUP(A477,Stammdaten!$A$17:$A$1001,Stammdaten!$G$17:$G$1001)="Nein",0,IF(ISBLANK('Beladung des Speichers'!A477),"",ROUND(MIN(J477,Q477)*-1,2))))</f>
        <v/>
      </c>
    </row>
    <row r="478" spans="1:19" x14ac:dyDescent="0.2">
      <c r="A478" s="109" t="str">
        <f>IF('Beladung des Speichers'!A478="","",'Beladung des Speichers'!A478)</f>
        <v/>
      </c>
      <c r="B478" s="109" t="str">
        <f>IF('Beladung des Speichers'!B478="","",'Beladung des Speichers'!B478)</f>
        <v/>
      </c>
      <c r="C478" s="163" t="str">
        <f>IF(ISBLANK('Beladung des Speichers'!A478),"",SUMIFS('Beladung des Speichers'!$C$17:$C$300,'Beladung des Speichers'!$A$17:$A$300,A478)-SUMIFS('Entladung des Speichers'!$C$17:$C$300,'Entladung des Speichers'!$A$17:$A$300,A478)+SUMIFS(Füllstände!$B$17:$B$299,Füllstände!$A$17:$A$299,A478)-SUMIFS(Füllstände!$C$17:$C$299,Füllstände!$A$17:$A$299,A478))</f>
        <v/>
      </c>
      <c r="D478" s="164" t="str">
        <f>IF(ISBLANK('Beladung des Speichers'!A478),"",C478*'Beladung des Speichers'!C478/SUMIFS('Beladung des Speichers'!$C$17:$C$300,'Beladung des Speichers'!$A$17:$A$300,A478))</f>
        <v/>
      </c>
      <c r="E478" s="165" t="str">
        <f>IF(ISBLANK('Beladung des Speichers'!A478),"",1/SUMIFS('Beladung des Speichers'!$C$17:$C$300,'Beladung des Speichers'!$A$17:$A$300,A478)*C478*SUMIF($A$17:$A$300,A478,'Beladung des Speichers'!$E$17:$E$300))</f>
        <v/>
      </c>
      <c r="F478" s="166" t="str">
        <f>IF(ISBLANK('Beladung des Speichers'!A478),"",IF(C478=0,"0,00",D478/C478*E478))</f>
        <v/>
      </c>
      <c r="G478" s="167" t="str">
        <f>IF(ISBLANK('Beladung des Speichers'!A478),"",SUMIFS('Beladung des Speichers'!$C$17:$C$300,'Beladung des Speichers'!$A$17:$A$300,A478))</f>
        <v/>
      </c>
      <c r="H478" s="124" t="str">
        <f>IF(ISBLANK('Beladung des Speichers'!A478),"",'Beladung des Speichers'!C478)</f>
        <v/>
      </c>
      <c r="I478" s="168" t="str">
        <f>IF(ISBLANK('Beladung des Speichers'!A478),"",SUMIFS('Beladung des Speichers'!$E$17:$E$1001,'Beladung des Speichers'!$A$17:$A$1001,'Ergebnis (detailliert)'!A478))</f>
        <v/>
      </c>
      <c r="J478" s="125" t="str">
        <f>IF(ISBLANK('Beladung des Speichers'!A478),"",'Beladung des Speichers'!E478)</f>
        <v/>
      </c>
      <c r="K478" s="168" t="str">
        <f>IF(ISBLANK('Beladung des Speichers'!A478),"",SUMIFS('Entladung des Speichers'!$C$17:$C$1001,'Entladung des Speichers'!$A$17:$A$1001,'Ergebnis (detailliert)'!A478))</f>
        <v/>
      </c>
      <c r="L478" s="169" t="str">
        <f t="shared" si="30"/>
        <v/>
      </c>
      <c r="M478" s="169" t="str">
        <f>IF(ISBLANK('Entladung des Speichers'!A478),"",'Entladung des Speichers'!C478)</f>
        <v/>
      </c>
      <c r="N478" s="168" t="str">
        <f>IF(ISBLANK('Beladung des Speichers'!A478),"",SUMIFS('Entladung des Speichers'!$E$17:$E$1001,'Entladung des Speichers'!$A$17:$A$1001,'Ergebnis (detailliert)'!$A$17:$A$300))</f>
        <v/>
      </c>
      <c r="O478" s="125" t="str">
        <f t="shared" si="31"/>
        <v/>
      </c>
      <c r="P478" s="20" t="str">
        <f>IFERROR(IF(A478="","",N478*'Ergebnis (detailliert)'!J478/'Ergebnis (detailliert)'!I478),0)</f>
        <v/>
      </c>
      <c r="Q478" s="106" t="str">
        <f t="shared" si="32"/>
        <v/>
      </c>
      <c r="R478" s="107" t="str">
        <f t="shared" si="33"/>
        <v/>
      </c>
      <c r="S478" s="108" t="str">
        <f>IF(A478="","",IF(LOOKUP(A478,Stammdaten!$A$17:$A$1001,Stammdaten!$G$17:$G$1001)="Nein",0,IF(ISBLANK('Beladung des Speichers'!A478),"",ROUND(MIN(J478,Q478)*-1,2))))</f>
        <v/>
      </c>
    </row>
    <row r="479" spans="1:19" x14ac:dyDescent="0.2">
      <c r="A479" s="109" t="str">
        <f>IF('Beladung des Speichers'!A479="","",'Beladung des Speichers'!A479)</f>
        <v/>
      </c>
      <c r="B479" s="109" t="str">
        <f>IF('Beladung des Speichers'!B479="","",'Beladung des Speichers'!B479)</f>
        <v/>
      </c>
      <c r="C479" s="163" t="str">
        <f>IF(ISBLANK('Beladung des Speichers'!A479),"",SUMIFS('Beladung des Speichers'!$C$17:$C$300,'Beladung des Speichers'!$A$17:$A$300,A479)-SUMIFS('Entladung des Speichers'!$C$17:$C$300,'Entladung des Speichers'!$A$17:$A$300,A479)+SUMIFS(Füllstände!$B$17:$B$299,Füllstände!$A$17:$A$299,A479)-SUMIFS(Füllstände!$C$17:$C$299,Füllstände!$A$17:$A$299,A479))</f>
        <v/>
      </c>
      <c r="D479" s="164" t="str">
        <f>IF(ISBLANK('Beladung des Speichers'!A479),"",C479*'Beladung des Speichers'!C479/SUMIFS('Beladung des Speichers'!$C$17:$C$300,'Beladung des Speichers'!$A$17:$A$300,A479))</f>
        <v/>
      </c>
      <c r="E479" s="165" t="str">
        <f>IF(ISBLANK('Beladung des Speichers'!A479),"",1/SUMIFS('Beladung des Speichers'!$C$17:$C$300,'Beladung des Speichers'!$A$17:$A$300,A479)*C479*SUMIF($A$17:$A$300,A479,'Beladung des Speichers'!$E$17:$E$300))</f>
        <v/>
      </c>
      <c r="F479" s="166" t="str">
        <f>IF(ISBLANK('Beladung des Speichers'!A479),"",IF(C479=0,"0,00",D479/C479*E479))</f>
        <v/>
      </c>
      <c r="G479" s="167" t="str">
        <f>IF(ISBLANK('Beladung des Speichers'!A479),"",SUMIFS('Beladung des Speichers'!$C$17:$C$300,'Beladung des Speichers'!$A$17:$A$300,A479))</f>
        <v/>
      </c>
      <c r="H479" s="124" t="str">
        <f>IF(ISBLANK('Beladung des Speichers'!A479),"",'Beladung des Speichers'!C479)</f>
        <v/>
      </c>
      <c r="I479" s="168" t="str">
        <f>IF(ISBLANK('Beladung des Speichers'!A479),"",SUMIFS('Beladung des Speichers'!$E$17:$E$1001,'Beladung des Speichers'!$A$17:$A$1001,'Ergebnis (detailliert)'!A479))</f>
        <v/>
      </c>
      <c r="J479" s="125" t="str">
        <f>IF(ISBLANK('Beladung des Speichers'!A479),"",'Beladung des Speichers'!E479)</f>
        <v/>
      </c>
      <c r="K479" s="168" t="str">
        <f>IF(ISBLANK('Beladung des Speichers'!A479),"",SUMIFS('Entladung des Speichers'!$C$17:$C$1001,'Entladung des Speichers'!$A$17:$A$1001,'Ergebnis (detailliert)'!A479))</f>
        <v/>
      </c>
      <c r="L479" s="169" t="str">
        <f t="shared" si="30"/>
        <v/>
      </c>
      <c r="M479" s="169" t="str">
        <f>IF(ISBLANK('Entladung des Speichers'!A479),"",'Entladung des Speichers'!C479)</f>
        <v/>
      </c>
      <c r="N479" s="168" t="str">
        <f>IF(ISBLANK('Beladung des Speichers'!A479),"",SUMIFS('Entladung des Speichers'!$E$17:$E$1001,'Entladung des Speichers'!$A$17:$A$1001,'Ergebnis (detailliert)'!$A$17:$A$300))</f>
        <v/>
      </c>
      <c r="O479" s="125" t="str">
        <f t="shared" si="31"/>
        <v/>
      </c>
      <c r="P479" s="20" t="str">
        <f>IFERROR(IF(A479="","",N479*'Ergebnis (detailliert)'!J479/'Ergebnis (detailliert)'!I479),0)</f>
        <v/>
      </c>
      <c r="Q479" s="106" t="str">
        <f t="shared" si="32"/>
        <v/>
      </c>
      <c r="R479" s="107" t="str">
        <f t="shared" si="33"/>
        <v/>
      </c>
      <c r="S479" s="108" t="str">
        <f>IF(A479="","",IF(LOOKUP(A479,Stammdaten!$A$17:$A$1001,Stammdaten!$G$17:$G$1001)="Nein",0,IF(ISBLANK('Beladung des Speichers'!A479),"",ROUND(MIN(J479,Q479)*-1,2))))</f>
        <v/>
      </c>
    </row>
    <row r="480" spans="1:19" x14ac:dyDescent="0.2">
      <c r="A480" s="109" t="str">
        <f>IF('Beladung des Speichers'!A480="","",'Beladung des Speichers'!A480)</f>
        <v/>
      </c>
      <c r="B480" s="109" t="str">
        <f>IF('Beladung des Speichers'!B480="","",'Beladung des Speichers'!B480)</f>
        <v/>
      </c>
      <c r="C480" s="163" t="str">
        <f>IF(ISBLANK('Beladung des Speichers'!A480),"",SUMIFS('Beladung des Speichers'!$C$17:$C$300,'Beladung des Speichers'!$A$17:$A$300,A480)-SUMIFS('Entladung des Speichers'!$C$17:$C$300,'Entladung des Speichers'!$A$17:$A$300,A480)+SUMIFS(Füllstände!$B$17:$B$299,Füllstände!$A$17:$A$299,A480)-SUMIFS(Füllstände!$C$17:$C$299,Füllstände!$A$17:$A$299,A480))</f>
        <v/>
      </c>
      <c r="D480" s="164" t="str">
        <f>IF(ISBLANK('Beladung des Speichers'!A480),"",C480*'Beladung des Speichers'!C480/SUMIFS('Beladung des Speichers'!$C$17:$C$300,'Beladung des Speichers'!$A$17:$A$300,A480))</f>
        <v/>
      </c>
      <c r="E480" s="165" t="str">
        <f>IF(ISBLANK('Beladung des Speichers'!A480),"",1/SUMIFS('Beladung des Speichers'!$C$17:$C$300,'Beladung des Speichers'!$A$17:$A$300,A480)*C480*SUMIF($A$17:$A$300,A480,'Beladung des Speichers'!$E$17:$E$300))</f>
        <v/>
      </c>
      <c r="F480" s="166" t="str">
        <f>IF(ISBLANK('Beladung des Speichers'!A480),"",IF(C480=0,"0,00",D480/C480*E480))</f>
        <v/>
      </c>
      <c r="G480" s="167" t="str">
        <f>IF(ISBLANK('Beladung des Speichers'!A480),"",SUMIFS('Beladung des Speichers'!$C$17:$C$300,'Beladung des Speichers'!$A$17:$A$300,A480))</f>
        <v/>
      </c>
      <c r="H480" s="124" t="str">
        <f>IF(ISBLANK('Beladung des Speichers'!A480),"",'Beladung des Speichers'!C480)</f>
        <v/>
      </c>
      <c r="I480" s="168" t="str">
        <f>IF(ISBLANK('Beladung des Speichers'!A480),"",SUMIFS('Beladung des Speichers'!$E$17:$E$1001,'Beladung des Speichers'!$A$17:$A$1001,'Ergebnis (detailliert)'!A480))</f>
        <v/>
      </c>
      <c r="J480" s="125" t="str">
        <f>IF(ISBLANK('Beladung des Speichers'!A480),"",'Beladung des Speichers'!E480)</f>
        <v/>
      </c>
      <c r="K480" s="168" t="str">
        <f>IF(ISBLANK('Beladung des Speichers'!A480),"",SUMIFS('Entladung des Speichers'!$C$17:$C$1001,'Entladung des Speichers'!$A$17:$A$1001,'Ergebnis (detailliert)'!A480))</f>
        <v/>
      </c>
      <c r="L480" s="169" t="str">
        <f t="shared" si="30"/>
        <v/>
      </c>
      <c r="M480" s="169" t="str">
        <f>IF(ISBLANK('Entladung des Speichers'!A480),"",'Entladung des Speichers'!C480)</f>
        <v/>
      </c>
      <c r="N480" s="168" t="str">
        <f>IF(ISBLANK('Beladung des Speichers'!A480),"",SUMIFS('Entladung des Speichers'!$E$17:$E$1001,'Entladung des Speichers'!$A$17:$A$1001,'Ergebnis (detailliert)'!$A$17:$A$300))</f>
        <v/>
      </c>
      <c r="O480" s="125" t="str">
        <f t="shared" si="31"/>
        <v/>
      </c>
      <c r="P480" s="20" t="str">
        <f>IFERROR(IF(A480="","",N480*'Ergebnis (detailliert)'!J480/'Ergebnis (detailliert)'!I480),0)</f>
        <v/>
      </c>
      <c r="Q480" s="106" t="str">
        <f t="shared" si="32"/>
        <v/>
      </c>
      <c r="R480" s="107" t="str">
        <f t="shared" si="33"/>
        <v/>
      </c>
      <c r="S480" s="108" t="str">
        <f>IF(A480="","",IF(LOOKUP(A480,Stammdaten!$A$17:$A$1001,Stammdaten!$G$17:$G$1001)="Nein",0,IF(ISBLANK('Beladung des Speichers'!A480),"",ROUND(MIN(J480,Q480)*-1,2))))</f>
        <v/>
      </c>
    </row>
    <row r="481" spans="1:19" x14ac:dyDescent="0.2">
      <c r="A481" s="109" t="str">
        <f>IF('Beladung des Speichers'!A481="","",'Beladung des Speichers'!A481)</f>
        <v/>
      </c>
      <c r="B481" s="109" t="str">
        <f>IF('Beladung des Speichers'!B481="","",'Beladung des Speichers'!B481)</f>
        <v/>
      </c>
      <c r="C481" s="163" t="str">
        <f>IF(ISBLANK('Beladung des Speichers'!A481),"",SUMIFS('Beladung des Speichers'!$C$17:$C$300,'Beladung des Speichers'!$A$17:$A$300,A481)-SUMIFS('Entladung des Speichers'!$C$17:$C$300,'Entladung des Speichers'!$A$17:$A$300,A481)+SUMIFS(Füllstände!$B$17:$B$299,Füllstände!$A$17:$A$299,A481)-SUMIFS(Füllstände!$C$17:$C$299,Füllstände!$A$17:$A$299,A481))</f>
        <v/>
      </c>
      <c r="D481" s="164" t="str">
        <f>IF(ISBLANK('Beladung des Speichers'!A481),"",C481*'Beladung des Speichers'!C481/SUMIFS('Beladung des Speichers'!$C$17:$C$300,'Beladung des Speichers'!$A$17:$A$300,A481))</f>
        <v/>
      </c>
      <c r="E481" s="165" t="str">
        <f>IF(ISBLANK('Beladung des Speichers'!A481),"",1/SUMIFS('Beladung des Speichers'!$C$17:$C$300,'Beladung des Speichers'!$A$17:$A$300,A481)*C481*SUMIF($A$17:$A$300,A481,'Beladung des Speichers'!$E$17:$E$300))</f>
        <v/>
      </c>
      <c r="F481" s="166" t="str">
        <f>IF(ISBLANK('Beladung des Speichers'!A481),"",IF(C481=0,"0,00",D481/C481*E481))</f>
        <v/>
      </c>
      <c r="G481" s="167" t="str">
        <f>IF(ISBLANK('Beladung des Speichers'!A481),"",SUMIFS('Beladung des Speichers'!$C$17:$C$300,'Beladung des Speichers'!$A$17:$A$300,A481))</f>
        <v/>
      </c>
      <c r="H481" s="124" t="str">
        <f>IF(ISBLANK('Beladung des Speichers'!A481),"",'Beladung des Speichers'!C481)</f>
        <v/>
      </c>
      <c r="I481" s="168" t="str">
        <f>IF(ISBLANK('Beladung des Speichers'!A481),"",SUMIFS('Beladung des Speichers'!$E$17:$E$1001,'Beladung des Speichers'!$A$17:$A$1001,'Ergebnis (detailliert)'!A481))</f>
        <v/>
      </c>
      <c r="J481" s="125" t="str">
        <f>IF(ISBLANK('Beladung des Speichers'!A481),"",'Beladung des Speichers'!E481)</f>
        <v/>
      </c>
      <c r="K481" s="168" t="str">
        <f>IF(ISBLANK('Beladung des Speichers'!A481),"",SUMIFS('Entladung des Speichers'!$C$17:$C$1001,'Entladung des Speichers'!$A$17:$A$1001,'Ergebnis (detailliert)'!A481))</f>
        <v/>
      </c>
      <c r="L481" s="169" t="str">
        <f t="shared" si="30"/>
        <v/>
      </c>
      <c r="M481" s="169" t="str">
        <f>IF(ISBLANK('Entladung des Speichers'!A481),"",'Entladung des Speichers'!C481)</f>
        <v/>
      </c>
      <c r="N481" s="168" t="str">
        <f>IF(ISBLANK('Beladung des Speichers'!A481),"",SUMIFS('Entladung des Speichers'!$E$17:$E$1001,'Entladung des Speichers'!$A$17:$A$1001,'Ergebnis (detailliert)'!$A$17:$A$300))</f>
        <v/>
      </c>
      <c r="O481" s="125" t="str">
        <f t="shared" si="31"/>
        <v/>
      </c>
      <c r="P481" s="20" t="str">
        <f>IFERROR(IF(A481="","",N481*'Ergebnis (detailliert)'!J481/'Ergebnis (detailliert)'!I481),0)</f>
        <v/>
      </c>
      <c r="Q481" s="106" t="str">
        <f t="shared" si="32"/>
        <v/>
      </c>
      <c r="R481" s="107" t="str">
        <f t="shared" si="33"/>
        <v/>
      </c>
      <c r="S481" s="108" t="str">
        <f>IF(A481="","",IF(LOOKUP(A481,Stammdaten!$A$17:$A$1001,Stammdaten!$G$17:$G$1001)="Nein",0,IF(ISBLANK('Beladung des Speichers'!A481),"",ROUND(MIN(J481,Q481)*-1,2))))</f>
        <v/>
      </c>
    </row>
    <row r="482" spans="1:19" x14ac:dyDescent="0.2">
      <c r="A482" s="109" t="str">
        <f>IF('Beladung des Speichers'!A482="","",'Beladung des Speichers'!A482)</f>
        <v/>
      </c>
      <c r="B482" s="109" t="str">
        <f>IF('Beladung des Speichers'!B482="","",'Beladung des Speichers'!B482)</f>
        <v/>
      </c>
      <c r="C482" s="163" t="str">
        <f>IF(ISBLANK('Beladung des Speichers'!A482),"",SUMIFS('Beladung des Speichers'!$C$17:$C$300,'Beladung des Speichers'!$A$17:$A$300,A482)-SUMIFS('Entladung des Speichers'!$C$17:$C$300,'Entladung des Speichers'!$A$17:$A$300,A482)+SUMIFS(Füllstände!$B$17:$B$299,Füllstände!$A$17:$A$299,A482)-SUMIFS(Füllstände!$C$17:$C$299,Füllstände!$A$17:$A$299,A482))</f>
        <v/>
      </c>
      <c r="D482" s="164" t="str">
        <f>IF(ISBLANK('Beladung des Speichers'!A482),"",C482*'Beladung des Speichers'!C482/SUMIFS('Beladung des Speichers'!$C$17:$C$300,'Beladung des Speichers'!$A$17:$A$300,A482))</f>
        <v/>
      </c>
      <c r="E482" s="165" t="str">
        <f>IF(ISBLANK('Beladung des Speichers'!A482),"",1/SUMIFS('Beladung des Speichers'!$C$17:$C$300,'Beladung des Speichers'!$A$17:$A$300,A482)*C482*SUMIF($A$17:$A$300,A482,'Beladung des Speichers'!$E$17:$E$300))</f>
        <v/>
      </c>
      <c r="F482" s="166" t="str">
        <f>IF(ISBLANK('Beladung des Speichers'!A482),"",IF(C482=0,"0,00",D482/C482*E482))</f>
        <v/>
      </c>
      <c r="G482" s="167" t="str">
        <f>IF(ISBLANK('Beladung des Speichers'!A482),"",SUMIFS('Beladung des Speichers'!$C$17:$C$300,'Beladung des Speichers'!$A$17:$A$300,A482))</f>
        <v/>
      </c>
      <c r="H482" s="124" t="str">
        <f>IF(ISBLANK('Beladung des Speichers'!A482),"",'Beladung des Speichers'!C482)</f>
        <v/>
      </c>
      <c r="I482" s="168" t="str">
        <f>IF(ISBLANK('Beladung des Speichers'!A482),"",SUMIFS('Beladung des Speichers'!$E$17:$E$1001,'Beladung des Speichers'!$A$17:$A$1001,'Ergebnis (detailliert)'!A482))</f>
        <v/>
      </c>
      <c r="J482" s="125" t="str">
        <f>IF(ISBLANK('Beladung des Speichers'!A482),"",'Beladung des Speichers'!E482)</f>
        <v/>
      </c>
      <c r="K482" s="168" t="str">
        <f>IF(ISBLANK('Beladung des Speichers'!A482),"",SUMIFS('Entladung des Speichers'!$C$17:$C$1001,'Entladung des Speichers'!$A$17:$A$1001,'Ergebnis (detailliert)'!A482))</f>
        <v/>
      </c>
      <c r="L482" s="169" t="str">
        <f t="shared" si="30"/>
        <v/>
      </c>
      <c r="M482" s="169" t="str">
        <f>IF(ISBLANK('Entladung des Speichers'!A482),"",'Entladung des Speichers'!C482)</f>
        <v/>
      </c>
      <c r="N482" s="168" t="str">
        <f>IF(ISBLANK('Beladung des Speichers'!A482),"",SUMIFS('Entladung des Speichers'!$E$17:$E$1001,'Entladung des Speichers'!$A$17:$A$1001,'Ergebnis (detailliert)'!$A$17:$A$300))</f>
        <v/>
      </c>
      <c r="O482" s="125" t="str">
        <f t="shared" si="31"/>
        <v/>
      </c>
      <c r="P482" s="20" t="str">
        <f>IFERROR(IF(A482="","",N482*'Ergebnis (detailliert)'!J482/'Ergebnis (detailliert)'!I482),0)</f>
        <v/>
      </c>
      <c r="Q482" s="106" t="str">
        <f t="shared" si="32"/>
        <v/>
      </c>
      <c r="R482" s="107" t="str">
        <f t="shared" si="33"/>
        <v/>
      </c>
      <c r="S482" s="108" t="str">
        <f>IF(A482="","",IF(LOOKUP(A482,Stammdaten!$A$17:$A$1001,Stammdaten!$G$17:$G$1001)="Nein",0,IF(ISBLANK('Beladung des Speichers'!A482),"",ROUND(MIN(J482,Q482)*-1,2))))</f>
        <v/>
      </c>
    </row>
    <row r="483" spans="1:19" x14ac:dyDescent="0.2">
      <c r="A483" s="109" t="str">
        <f>IF('Beladung des Speichers'!A483="","",'Beladung des Speichers'!A483)</f>
        <v/>
      </c>
      <c r="B483" s="109" t="str">
        <f>IF('Beladung des Speichers'!B483="","",'Beladung des Speichers'!B483)</f>
        <v/>
      </c>
      <c r="C483" s="163" t="str">
        <f>IF(ISBLANK('Beladung des Speichers'!A483),"",SUMIFS('Beladung des Speichers'!$C$17:$C$300,'Beladung des Speichers'!$A$17:$A$300,A483)-SUMIFS('Entladung des Speichers'!$C$17:$C$300,'Entladung des Speichers'!$A$17:$A$300,A483)+SUMIFS(Füllstände!$B$17:$B$299,Füllstände!$A$17:$A$299,A483)-SUMIFS(Füllstände!$C$17:$C$299,Füllstände!$A$17:$A$299,A483))</f>
        <v/>
      </c>
      <c r="D483" s="164" t="str">
        <f>IF(ISBLANK('Beladung des Speichers'!A483),"",C483*'Beladung des Speichers'!C483/SUMIFS('Beladung des Speichers'!$C$17:$C$300,'Beladung des Speichers'!$A$17:$A$300,A483))</f>
        <v/>
      </c>
      <c r="E483" s="165" t="str">
        <f>IF(ISBLANK('Beladung des Speichers'!A483),"",1/SUMIFS('Beladung des Speichers'!$C$17:$C$300,'Beladung des Speichers'!$A$17:$A$300,A483)*C483*SUMIF($A$17:$A$300,A483,'Beladung des Speichers'!$E$17:$E$300))</f>
        <v/>
      </c>
      <c r="F483" s="166" t="str">
        <f>IF(ISBLANK('Beladung des Speichers'!A483),"",IF(C483=0,"0,00",D483/C483*E483))</f>
        <v/>
      </c>
      <c r="G483" s="167" t="str">
        <f>IF(ISBLANK('Beladung des Speichers'!A483),"",SUMIFS('Beladung des Speichers'!$C$17:$C$300,'Beladung des Speichers'!$A$17:$A$300,A483))</f>
        <v/>
      </c>
      <c r="H483" s="124" t="str">
        <f>IF(ISBLANK('Beladung des Speichers'!A483),"",'Beladung des Speichers'!C483)</f>
        <v/>
      </c>
      <c r="I483" s="168" t="str">
        <f>IF(ISBLANK('Beladung des Speichers'!A483),"",SUMIFS('Beladung des Speichers'!$E$17:$E$1001,'Beladung des Speichers'!$A$17:$A$1001,'Ergebnis (detailliert)'!A483))</f>
        <v/>
      </c>
      <c r="J483" s="125" t="str">
        <f>IF(ISBLANK('Beladung des Speichers'!A483),"",'Beladung des Speichers'!E483)</f>
        <v/>
      </c>
      <c r="K483" s="168" t="str">
        <f>IF(ISBLANK('Beladung des Speichers'!A483),"",SUMIFS('Entladung des Speichers'!$C$17:$C$1001,'Entladung des Speichers'!$A$17:$A$1001,'Ergebnis (detailliert)'!A483))</f>
        <v/>
      </c>
      <c r="L483" s="169" t="str">
        <f t="shared" si="30"/>
        <v/>
      </c>
      <c r="M483" s="169" t="str">
        <f>IF(ISBLANK('Entladung des Speichers'!A483),"",'Entladung des Speichers'!C483)</f>
        <v/>
      </c>
      <c r="N483" s="168" t="str">
        <f>IF(ISBLANK('Beladung des Speichers'!A483),"",SUMIFS('Entladung des Speichers'!$E$17:$E$1001,'Entladung des Speichers'!$A$17:$A$1001,'Ergebnis (detailliert)'!$A$17:$A$300))</f>
        <v/>
      </c>
      <c r="O483" s="125" t="str">
        <f t="shared" si="31"/>
        <v/>
      </c>
      <c r="P483" s="20" t="str">
        <f>IFERROR(IF(A483="","",N483*'Ergebnis (detailliert)'!J483/'Ergebnis (detailliert)'!I483),0)</f>
        <v/>
      </c>
      <c r="Q483" s="106" t="str">
        <f t="shared" si="32"/>
        <v/>
      </c>
      <c r="R483" s="107" t="str">
        <f t="shared" si="33"/>
        <v/>
      </c>
      <c r="S483" s="108" t="str">
        <f>IF(A483="","",IF(LOOKUP(A483,Stammdaten!$A$17:$A$1001,Stammdaten!$G$17:$G$1001)="Nein",0,IF(ISBLANK('Beladung des Speichers'!A483),"",ROUND(MIN(J483,Q483)*-1,2))))</f>
        <v/>
      </c>
    </row>
    <row r="484" spans="1:19" x14ac:dyDescent="0.2">
      <c r="A484" s="109" t="str">
        <f>IF('Beladung des Speichers'!A484="","",'Beladung des Speichers'!A484)</f>
        <v/>
      </c>
      <c r="B484" s="109" t="str">
        <f>IF('Beladung des Speichers'!B484="","",'Beladung des Speichers'!B484)</f>
        <v/>
      </c>
      <c r="C484" s="163" t="str">
        <f>IF(ISBLANK('Beladung des Speichers'!A484),"",SUMIFS('Beladung des Speichers'!$C$17:$C$300,'Beladung des Speichers'!$A$17:$A$300,A484)-SUMIFS('Entladung des Speichers'!$C$17:$C$300,'Entladung des Speichers'!$A$17:$A$300,A484)+SUMIFS(Füllstände!$B$17:$B$299,Füllstände!$A$17:$A$299,A484)-SUMIFS(Füllstände!$C$17:$C$299,Füllstände!$A$17:$A$299,A484))</f>
        <v/>
      </c>
      <c r="D484" s="164" t="str">
        <f>IF(ISBLANK('Beladung des Speichers'!A484),"",C484*'Beladung des Speichers'!C484/SUMIFS('Beladung des Speichers'!$C$17:$C$300,'Beladung des Speichers'!$A$17:$A$300,A484))</f>
        <v/>
      </c>
      <c r="E484" s="165" t="str">
        <f>IF(ISBLANK('Beladung des Speichers'!A484),"",1/SUMIFS('Beladung des Speichers'!$C$17:$C$300,'Beladung des Speichers'!$A$17:$A$300,A484)*C484*SUMIF($A$17:$A$300,A484,'Beladung des Speichers'!$E$17:$E$300))</f>
        <v/>
      </c>
      <c r="F484" s="166" t="str">
        <f>IF(ISBLANK('Beladung des Speichers'!A484),"",IF(C484=0,"0,00",D484/C484*E484))</f>
        <v/>
      </c>
      <c r="G484" s="167" t="str">
        <f>IF(ISBLANK('Beladung des Speichers'!A484),"",SUMIFS('Beladung des Speichers'!$C$17:$C$300,'Beladung des Speichers'!$A$17:$A$300,A484))</f>
        <v/>
      </c>
      <c r="H484" s="124" t="str">
        <f>IF(ISBLANK('Beladung des Speichers'!A484),"",'Beladung des Speichers'!C484)</f>
        <v/>
      </c>
      <c r="I484" s="168" t="str">
        <f>IF(ISBLANK('Beladung des Speichers'!A484),"",SUMIFS('Beladung des Speichers'!$E$17:$E$1001,'Beladung des Speichers'!$A$17:$A$1001,'Ergebnis (detailliert)'!A484))</f>
        <v/>
      </c>
      <c r="J484" s="125" t="str">
        <f>IF(ISBLANK('Beladung des Speichers'!A484),"",'Beladung des Speichers'!E484)</f>
        <v/>
      </c>
      <c r="K484" s="168" t="str">
        <f>IF(ISBLANK('Beladung des Speichers'!A484),"",SUMIFS('Entladung des Speichers'!$C$17:$C$1001,'Entladung des Speichers'!$A$17:$A$1001,'Ergebnis (detailliert)'!A484))</f>
        <v/>
      </c>
      <c r="L484" s="169" t="str">
        <f t="shared" si="30"/>
        <v/>
      </c>
      <c r="M484" s="169" t="str">
        <f>IF(ISBLANK('Entladung des Speichers'!A484),"",'Entladung des Speichers'!C484)</f>
        <v/>
      </c>
      <c r="N484" s="168" t="str">
        <f>IF(ISBLANK('Beladung des Speichers'!A484),"",SUMIFS('Entladung des Speichers'!$E$17:$E$1001,'Entladung des Speichers'!$A$17:$A$1001,'Ergebnis (detailliert)'!$A$17:$A$300))</f>
        <v/>
      </c>
      <c r="O484" s="125" t="str">
        <f t="shared" si="31"/>
        <v/>
      </c>
      <c r="P484" s="20" t="str">
        <f>IFERROR(IF(A484="","",N484*'Ergebnis (detailliert)'!J484/'Ergebnis (detailliert)'!I484),0)</f>
        <v/>
      </c>
      <c r="Q484" s="106" t="str">
        <f t="shared" si="32"/>
        <v/>
      </c>
      <c r="R484" s="107" t="str">
        <f t="shared" si="33"/>
        <v/>
      </c>
      <c r="S484" s="108" t="str">
        <f>IF(A484="","",IF(LOOKUP(A484,Stammdaten!$A$17:$A$1001,Stammdaten!$G$17:$G$1001)="Nein",0,IF(ISBLANK('Beladung des Speichers'!A484),"",ROUND(MIN(J484,Q484)*-1,2))))</f>
        <v/>
      </c>
    </row>
    <row r="485" spans="1:19" x14ac:dyDescent="0.2">
      <c r="A485" s="109" t="str">
        <f>IF('Beladung des Speichers'!A485="","",'Beladung des Speichers'!A485)</f>
        <v/>
      </c>
      <c r="B485" s="109" t="str">
        <f>IF('Beladung des Speichers'!B485="","",'Beladung des Speichers'!B485)</f>
        <v/>
      </c>
      <c r="C485" s="163" t="str">
        <f>IF(ISBLANK('Beladung des Speichers'!A485),"",SUMIFS('Beladung des Speichers'!$C$17:$C$300,'Beladung des Speichers'!$A$17:$A$300,A485)-SUMIFS('Entladung des Speichers'!$C$17:$C$300,'Entladung des Speichers'!$A$17:$A$300,A485)+SUMIFS(Füllstände!$B$17:$B$299,Füllstände!$A$17:$A$299,A485)-SUMIFS(Füllstände!$C$17:$C$299,Füllstände!$A$17:$A$299,A485))</f>
        <v/>
      </c>
      <c r="D485" s="164" t="str">
        <f>IF(ISBLANK('Beladung des Speichers'!A485),"",C485*'Beladung des Speichers'!C485/SUMIFS('Beladung des Speichers'!$C$17:$C$300,'Beladung des Speichers'!$A$17:$A$300,A485))</f>
        <v/>
      </c>
      <c r="E485" s="165" t="str">
        <f>IF(ISBLANK('Beladung des Speichers'!A485),"",1/SUMIFS('Beladung des Speichers'!$C$17:$C$300,'Beladung des Speichers'!$A$17:$A$300,A485)*C485*SUMIF($A$17:$A$300,A485,'Beladung des Speichers'!$E$17:$E$300))</f>
        <v/>
      </c>
      <c r="F485" s="166" t="str">
        <f>IF(ISBLANK('Beladung des Speichers'!A485),"",IF(C485=0,"0,00",D485/C485*E485))</f>
        <v/>
      </c>
      <c r="G485" s="167" t="str">
        <f>IF(ISBLANK('Beladung des Speichers'!A485),"",SUMIFS('Beladung des Speichers'!$C$17:$C$300,'Beladung des Speichers'!$A$17:$A$300,A485))</f>
        <v/>
      </c>
      <c r="H485" s="124" t="str">
        <f>IF(ISBLANK('Beladung des Speichers'!A485),"",'Beladung des Speichers'!C485)</f>
        <v/>
      </c>
      <c r="I485" s="168" t="str">
        <f>IF(ISBLANK('Beladung des Speichers'!A485),"",SUMIFS('Beladung des Speichers'!$E$17:$E$1001,'Beladung des Speichers'!$A$17:$A$1001,'Ergebnis (detailliert)'!A485))</f>
        <v/>
      </c>
      <c r="J485" s="125" t="str">
        <f>IF(ISBLANK('Beladung des Speichers'!A485),"",'Beladung des Speichers'!E485)</f>
        <v/>
      </c>
      <c r="K485" s="168" t="str">
        <f>IF(ISBLANK('Beladung des Speichers'!A485),"",SUMIFS('Entladung des Speichers'!$C$17:$C$1001,'Entladung des Speichers'!$A$17:$A$1001,'Ergebnis (detailliert)'!A485))</f>
        <v/>
      </c>
      <c r="L485" s="169" t="str">
        <f t="shared" si="30"/>
        <v/>
      </c>
      <c r="M485" s="169" t="str">
        <f>IF(ISBLANK('Entladung des Speichers'!A485),"",'Entladung des Speichers'!C485)</f>
        <v/>
      </c>
      <c r="N485" s="168" t="str">
        <f>IF(ISBLANK('Beladung des Speichers'!A485),"",SUMIFS('Entladung des Speichers'!$E$17:$E$1001,'Entladung des Speichers'!$A$17:$A$1001,'Ergebnis (detailliert)'!$A$17:$A$300))</f>
        <v/>
      </c>
      <c r="O485" s="125" t="str">
        <f t="shared" si="31"/>
        <v/>
      </c>
      <c r="P485" s="20" t="str">
        <f>IFERROR(IF(A485="","",N485*'Ergebnis (detailliert)'!J485/'Ergebnis (detailliert)'!I485),0)</f>
        <v/>
      </c>
      <c r="Q485" s="106" t="str">
        <f t="shared" si="32"/>
        <v/>
      </c>
      <c r="R485" s="107" t="str">
        <f t="shared" si="33"/>
        <v/>
      </c>
      <c r="S485" s="108" t="str">
        <f>IF(A485="","",IF(LOOKUP(A485,Stammdaten!$A$17:$A$1001,Stammdaten!$G$17:$G$1001)="Nein",0,IF(ISBLANK('Beladung des Speichers'!A485),"",ROUND(MIN(J485,Q485)*-1,2))))</f>
        <v/>
      </c>
    </row>
    <row r="486" spans="1:19" x14ac:dyDescent="0.2">
      <c r="A486" s="109" t="str">
        <f>IF('Beladung des Speichers'!A486="","",'Beladung des Speichers'!A486)</f>
        <v/>
      </c>
      <c r="B486" s="109" t="str">
        <f>IF('Beladung des Speichers'!B486="","",'Beladung des Speichers'!B486)</f>
        <v/>
      </c>
      <c r="C486" s="163" t="str">
        <f>IF(ISBLANK('Beladung des Speichers'!A486),"",SUMIFS('Beladung des Speichers'!$C$17:$C$300,'Beladung des Speichers'!$A$17:$A$300,A486)-SUMIFS('Entladung des Speichers'!$C$17:$C$300,'Entladung des Speichers'!$A$17:$A$300,A486)+SUMIFS(Füllstände!$B$17:$B$299,Füllstände!$A$17:$A$299,A486)-SUMIFS(Füllstände!$C$17:$C$299,Füllstände!$A$17:$A$299,A486))</f>
        <v/>
      </c>
      <c r="D486" s="164" t="str">
        <f>IF(ISBLANK('Beladung des Speichers'!A486),"",C486*'Beladung des Speichers'!C486/SUMIFS('Beladung des Speichers'!$C$17:$C$300,'Beladung des Speichers'!$A$17:$A$300,A486))</f>
        <v/>
      </c>
      <c r="E486" s="165" t="str">
        <f>IF(ISBLANK('Beladung des Speichers'!A486),"",1/SUMIFS('Beladung des Speichers'!$C$17:$C$300,'Beladung des Speichers'!$A$17:$A$300,A486)*C486*SUMIF($A$17:$A$300,A486,'Beladung des Speichers'!$E$17:$E$300))</f>
        <v/>
      </c>
      <c r="F486" s="166" t="str">
        <f>IF(ISBLANK('Beladung des Speichers'!A486),"",IF(C486=0,"0,00",D486/C486*E486))</f>
        <v/>
      </c>
      <c r="G486" s="167" t="str">
        <f>IF(ISBLANK('Beladung des Speichers'!A486),"",SUMIFS('Beladung des Speichers'!$C$17:$C$300,'Beladung des Speichers'!$A$17:$A$300,A486))</f>
        <v/>
      </c>
      <c r="H486" s="124" t="str">
        <f>IF(ISBLANK('Beladung des Speichers'!A486),"",'Beladung des Speichers'!C486)</f>
        <v/>
      </c>
      <c r="I486" s="168" t="str">
        <f>IF(ISBLANK('Beladung des Speichers'!A486),"",SUMIFS('Beladung des Speichers'!$E$17:$E$1001,'Beladung des Speichers'!$A$17:$A$1001,'Ergebnis (detailliert)'!A486))</f>
        <v/>
      </c>
      <c r="J486" s="125" t="str">
        <f>IF(ISBLANK('Beladung des Speichers'!A486),"",'Beladung des Speichers'!E486)</f>
        <v/>
      </c>
      <c r="K486" s="168" t="str">
        <f>IF(ISBLANK('Beladung des Speichers'!A486),"",SUMIFS('Entladung des Speichers'!$C$17:$C$1001,'Entladung des Speichers'!$A$17:$A$1001,'Ergebnis (detailliert)'!A486))</f>
        <v/>
      </c>
      <c r="L486" s="169" t="str">
        <f t="shared" si="30"/>
        <v/>
      </c>
      <c r="M486" s="169" t="str">
        <f>IF(ISBLANK('Entladung des Speichers'!A486),"",'Entladung des Speichers'!C486)</f>
        <v/>
      </c>
      <c r="N486" s="168" t="str">
        <f>IF(ISBLANK('Beladung des Speichers'!A486),"",SUMIFS('Entladung des Speichers'!$E$17:$E$1001,'Entladung des Speichers'!$A$17:$A$1001,'Ergebnis (detailliert)'!$A$17:$A$300))</f>
        <v/>
      </c>
      <c r="O486" s="125" t="str">
        <f t="shared" si="31"/>
        <v/>
      </c>
      <c r="P486" s="20" t="str">
        <f>IFERROR(IF(A486="","",N486*'Ergebnis (detailliert)'!J486/'Ergebnis (detailliert)'!I486),0)</f>
        <v/>
      </c>
      <c r="Q486" s="106" t="str">
        <f t="shared" si="32"/>
        <v/>
      </c>
      <c r="R486" s="107" t="str">
        <f t="shared" si="33"/>
        <v/>
      </c>
      <c r="S486" s="108" t="str">
        <f>IF(A486="","",IF(LOOKUP(A486,Stammdaten!$A$17:$A$1001,Stammdaten!$G$17:$G$1001)="Nein",0,IF(ISBLANK('Beladung des Speichers'!A486),"",ROUND(MIN(J486,Q486)*-1,2))))</f>
        <v/>
      </c>
    </row>
    <row r="487" spans="1:19" x14ac:dyDescent="0.2">
      <c r="A487" s="109" t="str">
        <f>IF('Beladung des Speichers'!A487="","",'Beladung des Speichers'!A487)</f>
        <v/>
      </c>
      <c r="B487" s="109" t="str">
        <f>IF('Beladung des Speichers'!B487="","",'Beladung des Speichers'!B487)</f>
        <v/>
      </c>
      <c r="C487" s="163" t="str">
        <f>IF(ISBLANK('Beladung des Speichers'!A487),"",SUMIFS('Beladung des Speichers'!$C$17:$C$300,'Beladung des Speichers'!$A$17:$A$300,A487)-SUMIFS('Entladung des Speichers'!$C$17:$C$300,'Entladung des Speichers'!$A$17:$A$300,A487)+SUMIFS(Füllstände!$B$17:$B$299,Füllstände!$A$17:$A$299,A487)-SUMIFS(Füllstände!$C$17:$C$299,Füllstände!$A$17:$A$299,A487))</f>
        <v/>
      </c>
      <c r="D487" s="164" t="str">
        <f>IF(ISBLANK('Beladung des Speichers'!A487),"",C487*'Beladung des Speichers'!C487/SUMIFS('Beladung des Speichers'!$C$17:$C$300,'Beladung des Speichers'!$A$17:$A$300,A487))</f>
        <v/>
      </c>
      <c r="E487" s="165" t="str">
        <f>IF(ISBLANK('Beladung des Speichers'!A487),"",1/SUMIFS('Beladung des Speichers'!$C$17:$C$300,'Beladung des Speichers'!$A$17:$A$300,A487)*C487*SUMIF($A$17:$A$300,A487,'Beladung des Speichers'!$E$17:$E$300))</f>
        <v/>
      </c>
      <c r="F487" s="166" t="str">
        <f>IF(ISBLANK('Beladung des Speichers'!A487),"",IF(C487=0,"0,00",D487/C487*E487))</f>
        <v/>
      </c>
      <c r="G487" s="167" t="str">
        <f>IF(ISBLANK('Beladung des Speichers'!A487),"",SUMIFS('Beladung des Speichers'!$C$17:$C$300,'Beladung des Speichers'!$A$17:$A$300,A487))</f>
        <v/>
      </c>
      <c r="H487" s="124" t="str">
        <f>IF(ISBLANK('Beladung des Speichers'!A487),"",'Beladung des Speichers'!C487)</f>
        <v/>
      </c>
      <c r="I487" s="168" t="str">
        <f>IF(ISBLANK('Beladung des Speichers'!A487),"",SUMIFS('Beladung des Speichers'!$E$17:$E$1001,'Beladung des Speichers'!$A$17:$A$1001,'Ergebnis (detailliert)'!A487))</f>
        <v/>
      </c>
      <c r="J487" s="125" t="str">
        <f>IF(ISBLANK('Beladung des Speichers'!A487),"",'Beladung des Speichers'!E487)</f>
        <v/>
      </c>
      <c r="K487" s="168" t="str">
        <f>IF(ISBLANK('Beladung des Speichers'!A487),"",SUMIFS('Entladung des Speichers'!$C$17:$C$1001,'Entladung des Speichers'!$A$17:$A$1001,'Ergebnis (detailliert)'!A487))</f>
        <v/>
      </c>
      <c r="L487" s="169" t="str">
        <f t="shared" si="30"/>
        <v/>
      </c>
      <c r="M487" s="169" t="str">
        <f>IF(ISBLANK('Entladung des Speichers'!A487),"",'Entladung des Speichers'!C487)</f>
        <v/>
      </c>
      <c r="N487" s="168" t="str">
        <f>IF(ISBLANK('Beladung des Speichers'!A487),"",SUMIFS('Entladung des Speichers'!$E$17:$E$1001,'Entladung des Speichers'!$A$17:$A$1001,'Ergebnis (detailliert)'!$A$17:$A$300))</f>
        <v/>
      </c>
      <c r="O487" s="125" t="str">
        <f t="shared" si="31"/>
        <v/>
      </c>
      <c r="P487" s="20" t="str">
        <f>IFERROR(IF(A487="","",N487*'Ergebnis (detailliert)'!J487/'Ergebnis (detailliert)'!I487),0)</f>
        <v/>
      </c>
      <c r="Q487" s="106" t="str">
        <f t="shared" si="32"/>
        <v/>
      </c>
      <c r="R487" s="107" t="str">
        <f t="shared" si="33"/>
        <v/>
      </c>
      <c r="S487" s="108" t="str">
        <f>IF(A487="","",IF(LOOKUP(A487,Stammdaten!$A$17:$A$1001,Stammdaten!$G$17:$G$1001)="Nein",0,IF(ISBLANK('Beladung des Speichers'!A487),"",ROUND(MIN(J487,Q487)*-1,2))))</f>
        <v/>
      </c>
    </row>
    <row r="488" spans="1:19" x14ac:dyDescent="0.2">
      <c r="A488" s="109" t="str">
        <f>IF('Beladung des Speichers'!A488="","",'Beladung des Speichers'!A488)</f>
        <v/>
      </c>
      <c r="B488" s="109" t="str">
        <f>IF('Beladung des Speichers'!B488="","",'Beladung des Speichers'!B488)</f>
        <v/>
      </c>
      <c r="C488" s="163" t="str">
        <f>IF(ISBLANK('Beladung des Speichers'!A488),"",SUMIFS('Beladung des Speichers'!$C$17:$C$300,'Beladung des Speichers'!$A$17:$A$300,A488)-SUMIFS('Entladung des Speichers'!$C$17:$C$300,'Entladung des Speichers'!$A$17:$A$300,A488)+SUMIFS(Füllstände!$B$17:$B$299,Füllstände!$A$17:$A$299,A488)-SUMIFS(Füllstände!$C$17:$C$299,Füllstände!$A$17:$A$299,A488))</f>
        <v/>
      </c>
      <c r="D488" s="164" t="str">
        <f>IF(ISBLANK('Beladung des Speichers'!A488),"",C488*'Beladung des Speichers'!C488/SUMIFS('Beladung des Speichers'!$C$17:$C$300,'Beladung des Speichers'!$A$17:$A$300,A488))</f>
        <v/>
      </c>
      <c r="E488" s="165" t="str">
        <f>IF(ISBLANK('Beladung des Speichers'!A488),"",1/SUMIFS('Beladung des Speichers'!$C$17:$C$300,'Beladung des Speichers'!$A$17:$A$300,A488)*C488*SUMIF($A$17:$A$300,A488,'Beladung des Speichers'!$E$17:$E$300))</f>
        <v/>
      </c>
      <c r="F488" s="166" t="str">
        <f>IF(ISBLANK('Beladung des Speichers'!A488),"",IF(C488=0,"0,00",D488/C488*E488))</f>
        <v/>
      </c>
      <c r="G488" s="167" t="str">
        <f>IF(ISBLANK('Beladung des Speichers'!A488),"",SUMIFS('Beladung des Speichers'!$C$17:$C$300,'Beladung des Speichers'!$A$17:$A$300,A488))</f>
        <v/>
      </c>
      <c r="H488" s="124" t="str">
        <f>IF(ISBLANK('Beladung des Speichers'!A488),"",'Beladung des Speichers'!C488)</f>
        <v/>
      </c>
      <c r="I488" s="168" t="str">
        <f>IF(ISBLANK('Beladung des Speichers'!A488),"",SUMIFS('Beladung des Speichers'!$E$17:$E$1001,'Beladung des Speichers'!$A$17:$A$1001,'Ergebnis (detailliert)'!A488))</f>
        <v/>
      </c>
      <c r="J488" s="125" t="str">
        <f>IF(ISBLANK('Beladung des Speichers'!A488),"",'Beladung des Speichers'!E488)</f>
        <v/>
      </c>
      <c r="K488" s="168" t="str">
        <f>IF(ISBLANK('Beladung des Speichers'!A488),"",SUMIFS('Entladung des Speichers'!$C$17:$C$1001,'Entladung des Speichers'!$A$17:$A$1001,'Ergebnis (detailliert)'!A488))</f>
        <v/>
      </c>
      <c r="L488" s="169" t="str">
        <f t="shared" si="30"/>
        <v/>
      </c>
      <c r="M488" s="169" t="str">
        <f>IF(ISBLANK('Entladung des Speichers'!A488),"",'Entladung des Speichers'!C488)</f>
        <v/>
      </c>
      <c r="N488" s="168" t="str">
        <f>IF(ISBLANK('Beladung des Speichers'!A488),"",SUMIFS('Entladung des Speichers'!$E$17:$E$1001,'Entladung des Speichers'!$A$17:$A$1001,'Ergebnis (detailliert)'!$A$17:$A$300))</f>
        <v/>
      </c>
      <c r="O488" s="125" t="str">
        <f t="shared" si="31"/>
        <v/>
      </c>
      <c r="P488" s="20" t="str">
        <f>IFERROR(IF(A488="","",N488*'Ergebnis (detailliert)'!J488/'Ergebnis (detailliert)'!I488),0)</f>
        <v/>
      </c>
      <c r="Q488" s="106" t="str">
        <f t="shared" si="32"/>
        <v/>
      </c>
      <c r="R488" s="107" t="str">
        <f t="shared" si="33"/>
        <v/>
      </c>
      <c r="S488" s="108" t="str">
        <f>IF(A488="","",IF(LOOKUP(A488,Stammdaten!$A$17:$A$1001,Stammdaten!$G$17:$G$1001)="Nein",0,IF(ISBLANK('Beladung des Speichers'!A488),"",ROUND(MIN(J488,Q488)*-1,2))))</f>
        <v/>
      </c>
    </row>
    <row r="489" spans="1:19" x14ac:dyDescent="0.2">
      <c r="A489" s="109" t="str">
        <f>IF('Beladung des Speichers'!A489="","",'Beladung des Speichers'!A489)</f>
        <v/>
      </c>
      <c r="B489" s="109" t="str">
        <f>IF('Beladung des Speichers'!B489="","",'Beladung des Speichers'!B489)</f>
        <v/>
      </c>
      <c r="C489" s="163" t="str">
        <f>IF(ISBLANK('Beladung des Speichers'!A489),"",SUMIFS('Beladung des Speichers'!$C$17:$C$300,'Beladung des Speichers'!$A$17:$A$300,A489)-SUMIFS('Entladung des Speichers'!$C$17:$C$300,'Entladung des Speichers'!$A$17:$A$300,A489)+SUMIFS(Füllstände!$B$17:$B$299,Füllstände!$A$17:$A$299,A489)-SUMIFS(Füllstände!$C$17:$C$299,Füllstände!$A$17:$A$299,A489))</f>
        <v/>
      </c>
      <c r="D489" s="164" t="str">
        <f>IF(ISBLANK('Beladung des Speichers'!A489),"",C489*'Beladung des Speichers'!C489/SUMIFS('Beladung des Speichers'!$C$17:$C$300,'Beladung des Speichers'!$A$17:$A$300,A489))</f>
        <v/>
      </c>
      <c r="E489" s="165" t="str">
        <f>IF(ISBLANK('Beladung des Speichers'!A489),"",1/SUMIFS('Beladung des Speichers'!$C$17:$C$300,'Beladung des Speichers'!$A$17:$A$300,A489)*C489*SUMIF($A$17:$A$300,A489,'Beladung des Speichers'!$E$17:$E$300))</f>
        <v/>
      </c>
      <c r="F489" s="166" t="str">
        <f>IF(ISBLANK('Beladung des Speichers'!A489),"",IF(C489=0,"0,00",D489/C489*E489))</f>
        <v/>
      </c>
      <c r="G489" s="167" t="str">
        <f>IF(ISBLANK('Beladung des Speichers'!A489),"",SUMIFS('Beladung des Speichers'!$C$17:$C$300,'Beladung des Speichers'!$A$17:$A$300,A489))</f>
        <v/>
      </c>
      <c r="H489" s="124" t="str">
        <f>IF(ISBLANK('Beladung des Speichers'!A489),"",'Beladung des Speichers'!C489)</f>
        <v/>
      </c>
      <c r="I489" s="168" t="str">
        <f>IF(ISBLANK('Beladung des Speichers'!A489),"",SUMIFS('Beladung des Speichers'!$E$17:$E$1001,'Beladung des Speichers'!$A$17:$A$1001,'Ergebnis (detailliert)'!A489))</f>
        <v/>
      </c>
      <c r="J489" s="125" t="str">
        <f>IF(ISBLANK('Beladung des Speichers'!A489),"",'Beladung des Speichers'!E489)</f>
        <v/>
      </c>
      <c r="K489" s="168" t="str">
        <f>IF(ISBLANK('Beladung des Speichers'!A489),"",SUMIFS('Entladung des Speichers'!$C$17:$C$1001,'Entladung des Speichers'!$A$17:$A$1001,'Ergebnis (detailliert)'!A489))</f>
        <v/>
      </c>
      <c r="L489" s="169" t="str">
        <f t="shared" si="30"/>
        <v/>
      </c>
      <c r="M489" s="169" t="str">
        <f>IF(ISBLANK('Entladung des Speichers'!A489),"",'Entladung des Speichers'!C489)</f>
        <v/>
      </c>
      <c r="N489" s="168" t="str">
        <f>IF(ISBLANK('Beladung des Speichers'!A489),"",SUMIFS('Entladung des Speichers'!$E$17:$E$1001,'Entladung des Speichers'!$A$17:$A$1001,'Ergebnis (detailliert)'!$A$17:$A$300))</f>
        <v/>
      </c>
      <c r="O489" s="125" t="str">
        <f t="shared" si="31"/>
        <v/>
      </c>
      <c r="P489" s="20" t="str">
        <f>IFERROR(IF(A489="","",N489*'Ergebnis (detailliert)'!J489/'Ergebnis (detailliert)'!I489),0)</f>
        <v/>
      </c>
      <c r="Q489" s="106" t="str">
        <f t="shared" si="32"/>
        <v/>
      </c>
      <c r="R489" s="107" t="str">
        <f t="shared" si="33"/>
        <v/>
      </c>
      <c r="S489" s="108" t="str">
        <f>IF(A489="","",IF(LOOKUP(A489,Stammdaten!$A$17:$A$1001,Stammdaten!$G$17:$G$1001)="Nein",0,IF(ISBLANK('Beladung des Speichers'!A489),"",ROUND(MIN(J489,Q489)*-1,2))))</f>
        <v/>
      </c>
    </row>
    <row r="490" spans="1:19" x14ac:dyDescent="0.2">
      <c r="A490" s="109" t="str">
        <f>IF('Beladung des Speichers'!A490="","",'Beladung des Speichers'!A490)</f>
        <v/>
      </c>
      <c r="B490" s="109" t="str">
        <f>IF('Beladung des Speichers'!B490="","",'Beladung des Speichers'!B490)</f>
        <v/>
      </c>
      <c r="C490" s="163" t="str">
        <f>IF(ISBLANK('Beladung des Speichers'!A490),"",SUMIFS('Beladung des Speichers'!$C$17:$C$300,'Beladung des Speichers'!$A$17:$A$300,A490)-SUMIFS('Entladung des Speichers'!$C$17:$C$300,'Entladung des Speichers'!$A$17:$A$300,A490)+SUMIFS(Füllstände!$B$17:$B$299,Füllstände!$A$17:$A$299,A490)-SUMIFS(Füllstände!$C$17:$C$299,Füllstände!$A$17:$A$299,A490))</f>
        <v/>
      </c>
      <c r="D490" s="164" t="str">
        <f>IF(ISBLANK('Beladung des Speichers'!A490),"",C490*'Beladung des Speichers'!C490/SUMIFS('Beladung des Speichers'!$C$17:$C$300,'Beladung des Speichers'!$A$17:$A$300,A490))</f>
        <v/>
      </c>
      <c r="E490" s="165" t="str">
        <f>IF(ISBLANK('Beladung des Speichers'!A490),"",1/SUMIFS('Beladung des Speichers'!$C$17:$C$300,'Beladung des Speichers'!$A$17:$A$300,A490)*C490*SUMIF($A$17:$A$300,A490,'Beladung des Speichers'!$E$17:$E$300))</f>
        <v/>
      </c>
      <c r="F490" s="166" t="str">
        <f>IF(ISBLANK('Beladung des Speichers'!A490),"",IF(C490=0,"0,00",D490/C490*E490))</f>
        <v/>
      </c>
      <c r="G490" s="167" t="str">
        <f>IF(ISBLANK('Beladung des Speichers'!A490),"",SUMIFS('Beladung des Speichers'!$C$17:$C$300,'Beladung des Speichers'!$A$17:$A$300,A490))</f>
        <v/>
      </c>
      <c r="H490" s="124" t="str">
        <f>IF(ISBLANK('Beladung des Speichers'!A490),"",'Beladung des Speichers'!C490)</f>
        <v/>
      </c>
      <c r="I490" s="168" t="str">
        <f>IF(ISBLANK('Beladung des Speichers'!A490),"",SUMIFS('Beladung des Speichers'!$E$17:$E$1001,'Beladung des Speichers'!$A$17:$A$1001,'Ergebnis (detailliert)'!A490))</f>
        <v/>
      </c>
      <c r="J490" s="125" t="str">
        <f>IF(ISBLANK('Beladung des Speichers'!A490),"",'Beladung des Speichers'!E490)</f>
        <v/>
      </c>
      <c r="K490" s="168" t="str">
        <f>IF(ISBLANK('Beladung des Speichers'!A490),"",SUMIFS('Entladung des Speichers'!$C$17:$C$1001,'Entladung des Speichers'!$A$17:$A$1001,'Ergebnis (detailliert)'!A490))</f>
        <v/>
      </c>
      <c r="L490" s="169" t="str">
        <f t="shared" si="30"/>
        <v/>
      </c>
      <c r="M490" s="169" t="str">
        <f>IF(ISBLANK('Entladung des Speichers'!A490),"",'Entladung des Speichers'!C490)</f>
        <v/>
      </c>
      <c r="N490" s="168" t="str">
        <f>IF(ISBLANK('Beladung des Speichers'!A490),"",SUMIFS('Entladung des Speichers'!$E$17:$E$1001,'Entladung des Speichers'!$A$17:$A$1001,'Ergebnis (detailliert)'!$A$17:$A$300))</f>
        <v/>
      </c>
      <c r="O490" s="125" t="str">
        <f t="shared" si="31"/>
        <v/>
      </c>
      <c r="P490" s="20" t="str">
        <f>IFERROR(IF(A490="","",N490*'Ergebnis (detailliert)'!J490/'Ergebnis (detailliert)'!I490),0)</f>
        <v/>
      </c>
      <c r="Q490" s="106" t="str">
        <f t="shared" si="32"/>
        <v/>
      </c>
      <c r="R490" s="107" t="str">
        <f t="shared" si="33"/>
        <v/>
      </c>
      <c r="S490" s="108" t="str">
        <f>IF(A490="","",IF(LOOKUP(A490,Stammdaten!$A$17:$A$1001,Stammdaten!$G$17:$G$1001)="Nein",0,IF(ISBLANK('Beladung des Speichers'!A490),"",ROUND(MIN(J490,Q490)*-1,2))))</f>
        <v/>
      </c>
    </row>
    <row r="491" spans="1:19" x14ac:dyDescent="0.2">
      <c r="A491" s="109" t="str">
        <f>IF('Beladung des Speichers'!A491="","",'Beladung des Speichers'!A491)</f>
        <v/>
      </c>
      <c r="B491" s="109" t="str">
        <f>IF('Beladung des Speichers'!B491="","",'Beladung des Speichers'!B491)</f>
        <v/>
      </c>
      <c r="C491" s="163" t="str">
        <f>IF(ISBLANK('Beladung des Speichers'!A491),"",SUMIFS('Beladung des Speichers'!$C$17:$C$300,'Beladung des Speichers'!$A$17:$A$300,A491)-SUMIFS('Entladung des Speichers'!$C$17:$C$300,'Entladung des Speichers'!$A$17:$A$300,A491)+SUMIFS(Füllstände!$B$17:$B$299,Füllstände!$A$17:$A$299,A491)-SUMIFS(Füllstände!$C$17:$C$299,Füllstände!$A$17:$A$299,A491))</f>
        <v/>
      </c>
      <c r="D491" s="164" t="str">
        <f>IF(ISBLANK('Beladung des Speichers'!A491),"",C491*'Beladung des Speichers'!C491/SUMIFS('Beladung des Speichers'!$C$17:$C$300,'Beladung des Speichers'!$A$17:$A$300,A491))</f>
        <v/>
      </c>
      <c r="E491" s="165" t="str">
        <f>IF(ISBLANK('Beladung des Speichers'!A491),"",1/SUMIFS('Beladung des Speichers'!$C$17:$C$300,'Beladung des Speichers'!$A$17:$A$300,A491)*C491*SUMIF($A$17:$A$300,A491,'Beladung des Speichers'!$E$17:$E$300))</f>
        <v/>
      </c>
      <c r="F491" s="166" t="str">
        <f>IF(ISBLANK('Beladung des Speichers'!A491),"",IF(C491=0,"0,00",D491/C491*E491))</f>
        <v/>
      </c>
      <c r="G491" s="167" t="str">
        <f>IF(ISBLANK('Beladung des Speichers'!A491),"",SUMIFS('Beladung des Speichers'!$C$17:$C$300,'Beladung des Speichers'!$A$17:$A$300,A491))</f>
        <v/>
      </c>
      <c r="H491" s="124" t="str">
        <f>IF(ISBLANK('Beladung des Speichers'!A491),"",'Beladung des Speichers'!C491)</f>
        <v/>
      </c>
      <c r="I491" s="168" t="str">
        <f>IF(ISBLANK('Beladung des Speichers'!A491),"",SUMIFS('Beladung des Speichers'!$E$17:$E$1001,'Beladung des Speichers'!$A$17:$A$1001,'Ergebnis (detailliert)'!A491))</f>
        <v/>
      </c>
      <c r="J491" s="125" t="str">
        <f>IF(ISBLANK('Beladung des Speichers'!A491),"",'Beladung des Speichers'!E491)</f>
        <v/>
      </c>
      <c r="K491" s="168" t="str">
        <f>IF(ISBLANK('Beladung des Speichers'!A491),"",SUMIFS('Entladung des Speichers'!$C$17:$C$1001,'Entladung des Speichers'!$A$17:$A$1001,'Ergebnis (detailliert)'!A491))</f>
        <v/>
      </c>
      <c r="L491" s="169" t="str">
        <f t="shared" si="30"/>
        <v/>
      </c>
      <c r="M491" s="169" t="str">
        <f>IF(ISBLANK('Entladung des Speichers'!A491),"",'Entladung des Speichers'!C491)</f>
        <v/>
      </c>
      <c r="N491" s="168" t="str">
        <f>IF(ISBLANK('Beladung des Speichers'!A491),"",SUMIFS('Entladung des Speichers'!$E$17:$E$1001,'Entladung des Speichers'!$A$17:$A$1001,'Ergebnis (detailliert)'!$A$17:$A$300))</f>
        <v/>
      </c>
      <c r="O491" s="125" t="str">
        <f t="shared" si="31"/>
        <v/>
      </c>
      <c r="P491" s="20" t="str">
        <f>IFERROR(IF(A491="","",N491*'Ergebnis (detailliert)'!J491/'Ergebnis (detailliert)'!I491),0)</f>
        <v/>
      </c>
      <c r="Q491" s="106" t="str">
        <f t="shared" si="32"/>
        <v/>
      </c>
      <c r="R491" s="107" t="str">
        <f t="shared" si="33"/>
        <v/>
      </c>
      <c r="S491" s="108" t="str">
        <f>IF(A491="","",IF(LOOKUP(A491,Stammdaten!$A$17:$A$1001,Stammdaten!$G$17:$G$1001)="Nein",0,IF(ISBLANK('Beladung des Speichers'!A491),"",ROUND(MIN(J491,Q491)*-1,2))))</f>
        <v/>
      </c>
    </row>
    <row r="492" spans="1:19" x14ac:dyDescent="0.2">
      <c r="A492" s="109" t="str">
        <f>IF('Beladung des Speichers'!A492="","",'Beladung des Speichers'!A492)</f>
        <v/>
      </c>
      <c r="B492" s="109" t="str">
        <f>IF('Beladung des Speichers'!B492="","",'Beladung des Speichers'!B492)</f>
        <v/>
      </c>
      <c r="C492" s="163" t="str">
        <f>IF(ISBLANK('Beladung des Speichers'!A492),"",SUMIFS('Beladung des Speichers'!$C$17:$C$300,'Beladung des Speichers'!$A$17:$A$300,A492)-SUMIFS('Entladung des Speichers'!$C$17:$C$300,'Entladung des Speichers'!$A$17:$A$300,A492)+SUMIFS(Füllstände!$B$17:$B$299,Füllstände!$A$17:$A$299,A492)-SUMIFS(Füllstände!$C$17:$C$299,Füllstände!$A$17:$A$299,A492))</f>
        <v/>
      </c>
      <c r="D492" s="164" t="str">
        <f>IF(ISBLANK('Beladung des Speichers'!A492),"",C492*'Beladung des Speichers'!C492/SUMIFS('Beladung des Speichers'!$C$17:$C$300,'Beladung des Speichers'!$A$17:$A$300,A492))</f>
        <v/>
      </c>
      <c r="E492" s="165" t="str">
        <f>IF(ISBLANK('Beladung des Speichers'!A492),"",1/SUMIFS('Beladung des Speichers'!$C$17:$C$300,'Beladung des Speichers'!$A$17:$A$300,A492)*C492*SUMIF($A$17:$A$300,A492,'Beladung des Speichers'!$E$17:$E$300))</f>
        <v/>
      </c>
      <c r="F492" s="166" t="str">
        <f>IF(ISBLANK('Beladung des Speichers'!A492),"",IF(C492=0,"0,00",D492/C492*E492))</f>
        <v/>
      </c>
      <c r="G492" s="167" t="str">
        <f>IF(ISBLANK('Beladung des Speichers'!A492),"",SUMIFS('Beladung des Speichers'!$C$17:$C$300,'Beladung des Speichers'!$A$17:$A$300,A492))</f>
        <v/>
      </c>
      <c r="H492" s="124" t="str">
        <f>IF(ISBLANK('Beladung des Speichers'!A492),"",'Beladung des Speichers'!C492)</f>
        <v/>
      </c>
      <c r="I492" s="168" t="str">
        <f>IF(ISBLANK('Beladung des Speichers'!A492),"",SUMIFS('Beladung des Speichers'!$E$17:$E$1001,'Beladung des Speichers'!$A$17:$A$1001,'Ergebnis (detailliert)'!A492))</f>
        <v/>
      </c>
      <c r="J492" s="125" t="str">
        <f>IF(ISBLANK('Beladung des Speichers'!A492),"",'Beladung des Speichers'!E492)</f>
        <v/>
      </c>
      <c r="K492" s="168" t="str">
        <f>IF(ISBLANK('Beladung des Speichers'!A492),"",SUMIFS('Entladung des Speichers'!$C$17:$C$1001,'Entladung des Speichers'!$A$17:$A$1001,'Ergebnis (detailliert)'!A492))</f>
        <v/>
      </c>
      <c r="L492" s="169" t="str">
        <f t="shared" si="30"/>
        <v/>
      </c>
      <c r="M492" s="169" t="str">
        <f>IF(ISBLANK('Entladung des Speichers'!A492),"",'Entladung des Speichers'!C492)</f>
        <v/>
      </c>
      <c r="N492" s="168" t="str">
        <f>IF(ISBLANK('Beladung des Speichers'!A492),"",SUMIFS('Entladung des Speichers'!$E$17:$E$1001,'Entladung des Speichers'!$A$17:$A$1001,'Ergebnis (detailliert)'!$A$17:$A$300))</f>
        <v/>
      </c>
      <c r="O492" s="125" t="str">
        <f t="shared" si="31"/>
        <v/>
      </c>
      <c r="P492" s="20" t="str">
        <f>IFERROR(IF(A492="","",N492*'Ergebnis (detailliert)'!J492/'Ergebnis (detailliert)'!I492),0)</f>
        <v/>
      </c>
      <c r="Q492" s="106" t="str">
        <f t="shared" si="32"/>
        <v/>
      </c>
      <c r="R492" s="107" t="str">
        <f t="shared" si="33"/>
        <v/>
      </c>
      <c r="S492" s="108" t="str">
        <f>IF(A492="","",IF(LOOKUP(A492,Stammdaten!$A$17:$A$1001,Stammdaten!$G$17:$G$1001)="Nein",0,IF(ISBLANK('Beladung des Speichers'!A492),"",ROUND(MIN(J492,Q492)*-1,2))))</f>
        <v/>
      </c>
    </row>
    <row r="493" spans="1:19" x14ac:dyDescent="0.2">
      <c r="A493" s="109" t="str">
        <f>IF('Beladung des Speichers'!A493="","",'Beladung des Speichers'!A493)</f>
        <v/>
      </c>
      <c r="B493" s="109" t="str">
        <f>IF('Beladung des Speichers'!B493="","",'Beladung des Speichers'!B493)</f>
        <v/>
      </c>
      <c r="C493" s="163" t="str">
        <f>IF(ISBLANK('Beladung des Speichers'!A493),"",SUMIFS('Beladung des Speichers'!$C$17:$C$300,'Beladung des Speichers'!$A$17:$A$300,A493)-SUMIFS('Entladung des Speichers'!$C$17:$C$300,'Entladung des Speichers'!$A$17:$A$300,A493)+SUMIFS(Füllstände!$B$17:$B$299,Füllstände!$A$17:$A$299,A493)-SUMIFS(Füllstände!$C$17:$C$299,Füllstände!$A$17:$A$299,A493))</f>
        <v/>
      </c>
      <c r="D493" s="164" t="str">
        <f>IF(ISBLANK('Beladung des Speichers'!A493),"",C493*'Beladung des Speichers'!C493/SUMIFS('Beladung des Speichers'!$C$17:$C$300,'Beladung des Speichers'!$A$17:$A$300,A493))</f>
        <v/>
      </c>
      <c r="E493" s="165" t="str">
        <f>IF(ISBLANK('Beladung des Speichers'!A493),"",1/SUMIFS('Beladung des Speichers'!$C$17:$C$300,'Beladung des Speichers'!$A$17:$A$300,A493)*C493*SUMIF($A$17:$A$300,A493,'Beladung des Speichers'!$E$17:$E$300))</f>
        <v/>
      </c>
      <c r="F493" s="166" t="str">
        <f>IF(ISBLANK('Beladung des Speichers'!A493),"",IF(C493=0,"0,00",D493/C493*E493))</f>
        <v/>
      </c>
      <c r="G493" s="167" t="str">
        <f>IF(ISBLANK('Beladung des Speichers'!A493),"",SUMIFS('Beladung des Speichers'!$C$17:$C$300,'Beladung des Speichers'!$A$17:$A$300,A493))</f>
        <v/>
      </c>
      <c r="H493" s="124" t="str">
        <f>IF(ISBLANK('Beladung des Speichers'!A493),"",'Beladung des Speichers'!C493)</f>
        <v/>
      </c>
      <c r="I493" s="168" t="str">
        <f>IF(ISBLANK('Beladung des Speichers'!A493),"",SUMIFS('Beladung des Speichers'!$E$17:$E$1001,'Beladung des Speichers'!$A$17:$A$1001,'Ergebnis (detailliert)'!A493))</f>
        <v/>
      </c>
      <c r="J493" s="125" t="str">
        <f>IF(ISBLANK('Beladung des Speichers'!A493),"",'Beladung des Speichers'!E493)</f>
        <v/>
      </c>
      <c r="K493" s="168" t="str">
        <f>IF(ISBLANK('Beladung des Speichers'!A493),"",SUMIFS('Entladung des Speichers'!$C$17:$C$1001,'Entladung des Speichers'!$A$17:$A$1001,'Ergebnis (detailliert)'!A493))</f>
        <v/>
      </c>
      <c r="L493" s="169" t="str">
        <f t="shared" si="30"/>
        <v/>
      </c>
      <c r="M493" s="169" t="str">
        <f>IF(ISBLANK('Entladung des Speichers'!A493),"",'Entladung des Speichers'!C493)</f>
        <v/>
      </c>
      <c r="N493" s="168" t="str">
        <f>IF(ISBLANK('Beladung des Speichers'!A493),"",SUMIFS('Entladung des Speichers'!$E$17:$E$1001,'Entladung des Speichers'!$A$17:$A$1001,'Ergebnis (detailliert)'!$A$17:$A$300))</f>
        <v/>
      </c>
      <c r="O493" s="125" t="str">
        <f t="shared" si="31"/>
        <v/>
      </c>
      <c r="P493" s="20" t="str">
        <f>IFERROR(IF(A493="","",N493*'Ergebnis (detailliert)'!J493/'Ergebnis (detailliert)'!I493),0)</f>
        <v/>
      </c>
      <c r="Q493" s="106" t="str">
        <f t="shared" si="32"/>
        <v/>
      </c>
      <c r="R493" s="107" t="str">
        <f t="shared" si="33"/>
        <v/>
      </c>
      <c r="S493" s="108" t="str">
        <f>IF(A493="","",IF(LOOKUP(A493,Stammdaten!$A$17:$A$1001,Stammdaten!$G$17:$G$1001)="Nein",0,IF(ISBLANK('Beladung des Speichers'!A493),"",ROUND(MIN(J493,Q493)*-1,2))))</f>
        <v/>
      </c>
    </row>
    <row r="494" spans="1:19" x14ac:dyDescent="0.2">
      <c r="A494" s="109" t="str">
        <f>IF('Beladung des Speichers'!A494="","",'Beladung des Speichers'!A494)</f>
        <v/>
      </c>
      <c r="B494" s="109" t="str">
        <f>IF('Beladung des Speichers'!B494="","",'Beladung des Speichers'!B494)</f>
        <v/>
      </c>
      <c r="C494" s="163" t="str">
        <f>IF(ISBLANK('Beladung des Speichers'!A494),"",SUMIFS('Beladung des Speichers'!$C$17:$C$300,'Beladung des Speichers'!$A$17:$A$300,A494)-SUMIFS('Entladung des Speichers'!$C$17:$C$300,'Entladung des Speichers'!$A$17:$A$300,A494)+SUMIFS(Füllstände!$B$17:$B$299,Füllstände!$A$17:$A$299,A494)-SUMIFS(Füllstände!$C$17:$C$299,Füllstände!$A$17:$A$299,A494))</f>
        <v/>
      </c>
      <c r="D494" s="164" t="str">
        <f>IF(ISBLANK('Beladung des Speichers'!A494),"",C494*'Beladung des Speichers'!C494/SUMIFS('Beladung des Speichers'!$C$17:$C$300,'Beladung des Speichers'!$A$17:$A$300,A494))</f>
        <v/>
      </c>
      <c r="E494" s="165" t="str">
        <f>IF(ISBLANK('Beladung des Speichers'!A494),"",1/SUMIFS('Beladung des Speichers'!$C$17:$C$300,'Beladung des Speichers'!$A$17:$A$300,A494)*C494*SUMIF($A$17:$A$300,A494,'Beladung des Speichers'!$E$17:$E$300))</f>
        <v/>
      </c>
      <c r="F494" s="166" t="str">
        <f>IF(ISBLANK('Beladung des Speichers'!A494),"",IF(C494=0,"0,00",D494/C494*E494))</f>
        <v/>
      </c>
      <c r="G494" s="167" t="str">
        <f>IF(ISBLANK('Beladung des Speichers'!A494),"",SUMIFS('Beladung des Speichers'!$C$17:$C$300,'Beladung des Speichers'!$A$17:$A$300,A494))</f>
        <v/>
      </c>
      <c r="H494" s="124" t="str">
        <f>IF(ISBLANK('Beladung des Speichers'!A494),"",'Beladung des Speichers'!C494)</f>
        <v/>
      </c>
      <c r="I494" s="168" t="str">
        <f>IF(ISBLANK('Beladung des Speichers'!A494),"",SUMIFS('Beladung des Speichers'!$E$17:$E$1001,'Beladung des Speichers'!$A$17:$A$1001,'Ergebnis (detailliert)'!A494))</f>
        <v/>
      </c>
      <c r="J494" s="125" t="str">
        <f>IF(ISBLANK('Beladung des Speichers'!A494),"",'Beladung des Speichers'!E494)</f>
        <v/>
      </c>
      <c r="K494" s="168" t="str">
        <f>IF(ISBLANK('Beladung des Speichers'!A494),"",SUMIFS('Entladung des Speichers'!$C$17:$C$1001,'Entladung des Speichers'!$A$17:$A$1001,'Ergebnis (detailliert)'!A494))</f>
        <v/>
      </c>
      <c r="L494" s="169" t="str">
        <f t="shared" si="30"/>
        <v/>
      </c>
      <c r="M494" s="169" t="str">
        <f>IF(ISBLANK('Entladung des Speichers'!A494),"",'Entladung des Speichers'!C494)</f>
        <v/>
      </c>
      <c r="N494" s="168" t="str">
        <f>IF(ISBLANK('Beladung des Speichers'!A494),"",SUMIFS('Entladung des Speichers'!$E$17:$E$1001,'Entladung des Speichers'!$A$17:$A$1001,'Ergebnis (detailliert)'!$A$17:$A$300))</f>
        <v/>
      </c>
      <c r="O494" s="125" t="str">
        <f t="shared" si="31"/>
        <v/>
      </c>
      <c r="P494" s="20" t="str">
        <f>IFERROR(IF(A494="","",N494*'Ergebnis (detailliert)'!J494/'Ergebnis (detailliert)'!I494),0)</f>
        <v/>
      </c>
      <c r="Q494" s="106" t="str">
        <f t="shared" si="32"/>
        <v/>
      </c>
      <c r="R494" s="107" t="str">
        <f t="shared" si="33"/>
        <v/>
      </c>
      <c r="S494" s="108" t="str">
        <f>IF(A494="","",IF(LOOKUP(A494,Stammdaten!$A$17:$A$1001,Stammdaten!$G$17:$G$1001)="Nein",0,IF(ISBLANK('Beladung des Speichers'!A494),"",ROUND(MIN(J494,Q494)*-1,2))))</f>
        <v/>
      </c>
    </row>
    <row r="495" spans="1:19" x14ac:dyDescent="0.2">
      <c r="A495" s="109" t="str">
        <f>IF('Beladung des Speichers'!A495="","",'Beladung des Speichers'!A495)</f>
        <v/>
      </c>
      <c r="B495" s="109" t="str">
        <f>IF('Beladung des Speichers'!B495="","",'Beladung des Speichers'!B495)</f>
        <v/>
      </c>
      <c r="C495" s="163" t="str">
        <f>IF(ISBLANK('Beladung des Speichers'!A495),"",SUMIFS('Beladung des Speichers'!$C$17:$C$300,'Beladung des Speichers'!$A$17:$A$300,A495)-SUMIFS('Entladung des Speichers'!$C$17:$C$300,'Entladung des Speichers'!$A$17:$A$300,A495)+SUMIFS(Füllstände!$B$17:$B$299,Füllstände!$A$17:$A$299,A495)-SUMIFS(Füllstände!$C$17:$C$299,Füllstände!$A$17:$A$299,A495))</f>
        <v/>
      </c>
      <c r="D495" s="164" t="str">
        <f>IF(ISBLANK('Beladung des Speichers'!A495),"",C495*'Beladung des Speichers'!C495/SUMIFS('Beladung des Speichers'!$C$17:$C$300,'Beladung des Speichers'!$A$17:$A$300,A495))</f>
        <v/>
      </c>
      <c r="E495" s="165" t="str">
        <f>IF(ISBLANK('Beladung des Speichers'!A495),"",1/SUMIFS('Beladung des Speichers'!$C$17:$C$300,'Beladung des Speichers'!$A$17:$A$300,A495)*C495*SUMIF($A$17:$A$300,A495,'Beladung des Speichers'!$E$17:$E$300))</f>
        <v/>
      </c>
      <c r="F495" s="166" t="str">
        <f>IF(ISBLANK('Beladung des Speichers'!A495),"",IF(C495=0,"0,00",D495/C495*E495))</f>
        <v/>
      </c>
      <c r="G495" s="167" t="str">
        <f>IF(ISBLANK('Beladung des Speichers'!A495),"",SUMIFS('Beladung des Speichers'!$C$17:$C$300,'Beladung des Speichers'!$A$17:$A$300,A495))</f>
        <v/>
      </c>
      <c r="H495" s="124" t="str">
        <f>IF(ISBLANK('Beladung des Speichers'!A495),"",'Beladung des Speichers'!C495)</f>
        <v/>
      </c>
      <c r="I495" s="168" t="str">
        <f>IF(ISBLANK('Beladung des Speichers'!A495),"",SUMIFS('Beladung des Speichers'!$E$17:$E$1001,'Beladung des Speichers'!$A$17:$A$1001,'Ergebnis (detailliert)'!A495))</f>
        <v/>
      </c>
      <c r="J495" s="125" t="str">
        <f>IF(ISBLANK('Beladung des Speichers'!A495),"",'Beladung des Speichers'!E495)</f>
        <v/>
      </c>
      <c r="K495" s="168" t="str">
        <f>IF(ISBLANK('Beladung des Speichers'!A495),"",SUMIFS('Entladung des Speichers'!$C$17:$C$1001,'Entladung des Speichers'!$A$17:$A$1001,'Ergebnis (detailliert)'!A495))</f>
        <v/>
      </c>
      <c r="L495" s="169" t="str">
        <f t="shared" si="30"/>
        <v/>
      </c>
      <c r="M495" s="169" t="str">
        <f>IF(ISBLANK('Entladung des Speichers'!A495),"",'Entladung des Speichers'!C495)</f>
        <v/>
      </c>
      <c r="N495" s="168" t="str">
        <f>IF(ISBLANK('Beladung des Speichers'!A495),"",SUMIFS('Entladung des Speichers'!$E$17:$E$1001,'Entladung des Speichers'!$A$17:$A$1001,'Ergebnis (detailliert)'!$A$17:$A$300))</f>
        <v/>
      </c>
      <c r="O495" s="125" t="str">
        <f t="shared" si="31"/>
        <v/>
      </c>
      <c r="P495" s="20" t="str">
        <f>IFERROR(IF(A495="","",N495*'Ergebnis (detailliert)'!J495/'Ergebnis (detailliert)'!I495),0)</f>
        <v/>
      </c>
      <c r="Q495" s="106" t="str">
        <f t="shared" si="32"/>
        <v/>
      </c>
      <c r="R495" s="107" t="str">
        <f t="shared" si="33"/>
        <v/>
      </c>
      <c r="S495" s="108" t="str">
        <f>IF(A495="","",IF(LOOKUP(A495,Stammdaten!$A$17:$A$1001,Stammdaten!$G$17:$G$1001)="Nein",0,IF(ISBLANK('Beladung des Speichers'!A495),"",ROUND(MIN(J495,Q495)*-1,2))))</f>
        <v/>
      </c>
    </row>
    <row r="496" spans="1:19" x14ac:dyDescent="0.2">
      <c r="A496" s="109" t="str">
        <f>IF('Beladung des Speichers'!A496="","",'Beladung des Speichers'!A496)</f>
        <v/>
      </c>
      <c r="B496" s="109" t="str">
        <f>IF('Beladung des Speichers'!B496="","",'Beladung des Speichers'!B496)</f>
        <v/>
      </c>
      <c r="C496" s="163" t="str">
        <f>IF(ISBLANK('Beladung des Speichers'!A496),"",SUMIFS('Beladung des Speichers'!$C$17:$C$300,'Beladung des Speichers'!$A$17:$A$300,A496)-SUMIFS('Entladung des Speichers'!$C$17:$C$300,'Entladung des Speichers'!$A$17:$A$300,A496)+SUMIFS(Füllstände!$B$17:$B$299,Füllstände!$A$17:$A$299,A496)-SUMIFS(Füllstände!$C$17:$C$299,Füllstände!$A$17:$A$299,A496))</f>
        <v/>
      </c>
      <c r="D496" s="164" t="str">
        <f>IF(ISBLANK('Beladung des Speichers'!A496),"",C496*'Beladung des Speichers'!C496/SUMIFS('Beladung des Speichers'!$C$17:$C$300,'Beladung des Speichers'!$A$17:$A$300,A496))</f>
        <v/>
      </c>
      <c r="E496" s="165" t="str">
        <f>IF(ISBLANK('Beladung des Speichers'!A496),"",1/SUMIFS('Beladung des Speichers'!$C$17:$C$300,'Beladung des Speichers'!$A$17:$A$300,A496)*C496*SUMIF($A$17:$A$300,A496,'Beladung des Speichers'!$E$17:$E$300))</f>
        <v/>
      </c>
      <c r="F496" s="166" t="str">
        <f>IF(ISBLANK('Beladung des Speichers'!A496),"",IF(C496=0,"0,00",D496/C496*E496))</f>
        <v/>
      </c>
      <c r="G496" s="167" t="str">
        <f>IF(ISBLANK('Beladung des Speichers'!A496),"",SUMIFS('Beladung des Speichers'!$C$17:$C$300,'Beladung des Speichers'!$A$17:$A$300,A496))</f>
        <v/>
      </c>
      <c r="H496" s="124" t="str">
        <f>IF(ISBLANK('Beladung des Speichers'!A496),"",'Beladung des Speichers'!C496)</f>
        <v/>
      </c>
      <c r="I496" s="168" t="str">
        <f>IF(ISBLANK('Beladung des Speichers'!A496),"",SUMIFS('Beladung des Speichers'!$E$17:$E$1001,'Beladung des Speichers'!$A$17:$A$1001,'Ergebnis (detailliert)'!A496))</f>
        <v/>
      </c>
      <c r="J496" s="125" t="str">
        <f>IF(ISBLANK('Beladung des Speichers'!A496),"",'Beladung des Speichers'!E496)</f>
        <v/>
      </c>
      <c r="K496" s="168" t="str">
        <f>IF(ISBLANK('Beladung des Speichers'!A496),"",SUMIFS('Entladung des Speichers'!$C$17:$C$1001,'Entladung des Speichers'!$A$17:$A$1001,'Ergebnis (detailliert)'!A496))</f>
        <v/>
      </c>
      <c r="L496" s="169" t="str">
        <f t="shared" si="30"/>
        <v/>
      </c>
      <c r="M496" s="169" t="str">
        <f>IF(ISBLANK('Entladung des Speichers'!A496),"",'Entladung des Speichers'!C496)</f>
        <v/>
      </c>
      <c r="N496" s="168" t="str">
        <f>IF(ISBLANK('Beladung des Speichers'!A496),"",SUMIFS('Entladung des Speichers'!$E$17:$E$1001,'Entladung des Speichers'!$A$17:$A$1001,'Ergebnis (detailliert)'!$A$17:$A$300))</f>
        <v/>
      </c>
      <c r="O496" s="125" t="str">
        <f t="shared" si="31"/>
        <v/>
      </c>
      <c r="P496" s="20" t="str">
        <f>IFERROR(IF(A496="","",N496*'Ergebnis (detailliert)'!J496/'Ergebnis (detailliert)'!I496),0)</f>
        <v/>
      </c>
      <c r="Q496" s="106" t="str">
        <f t="shared" si="32"/>
        <v/>
      </c>
      <c r="R496" s="107" t="str">
        <f t="shared" si="33"/>
        <v/>
      </c>
      <c r="S496" s="108" t="str">
        <f>IF(A496="","",IF(LOOKUP(A496,Stammdaten!$A$17:$A$1001,Stammdaten!$G$17:$G$1001)="Nein",0,IF(ISBLANK('Beladung des Speichers'!A496),"",ROUND(MIN(J496,Q496)*-1,2))))</f>
        <v/>
      </c>
    </row>
    <row r="497" spans="1:19" x14ac:dyDescent="0.2">
      <c r="A497" s="109" t="str">
        <f>IF('Beladung des Speichers'!A497="","",'Beladung des Speichers'!A497)</f>
        <v/>
      </c>
      <c r="B497" s="109" t="str">
        <f>IF('Beladung des Speichers'!B497="","",'Beladung des Speichers'!B497)</f>
        <v/>
      </c>
      <c r="C497" s="163" t="str">
        <f>IF(ISBLANK('Beladung des Speichers'!A497),"",SUMIFS('Beladung des Speichers'!$C$17:$C$300,'Beladung des Speichers'!$A$17:$A$300,A497)-SUMIFS('Entladung des Speichers'!$C$17:$C$300,'Entladung des Speichers'!$A$17:$A$300,A497)+SUMIFS(Füllstände!$B$17:$B$299,Füllstände!$A$17:$A$299,A497)-SUMIFS(Füllstände!$C$17:$C$299,Füllstände!$A$17:$A$299,A497))</f>
        <v/>
      </c>
      <c r="D497" s="164" t="str">
        <f>IF(ISBLANK('Beladung des Speichers'!A497),"",C497*'Beladung des Speichers'!C497/SUMIFS('Beladung des Speichers'!$C$17:$C$300,'Beladung des Speichers'!$A$17:$A$300,A497))</f>
        <v/>
      </c>
      <c r="E497" s="165" t="str">
        <f>IF(ISBLANK('Beladung des Speichers'!A497),"",1/SUMIFS('Beladung des Speichers'!$C$17:$C$300,'Beladung des Speichers'!$A$17:$A$300,A497)*C497*SUMIF($A$17:$A$300,A497,'Beladung des Speichers'!$E$17:$E$300))</f>
        <v/>
      </c>
      <c r="F497" s="166" t="str">
        <f>IF(ISBLANK('Beladung des Speichers'!A497),"",IF(C497=0,"0,00",D497/C497*E497))</f>
        <v/>
      </c>
      <c r="G497" s="167" t="str">
        <f>IF(ISBLANK('Beladung des Speichers'!A497),"",SUMIFS('Beladung des Speichers'!$C$17:$C$300,'Beladung des Speichers'!$A$17:$A$300,A497))</f>
        <v/>
      </c>
      <c r="H497" s="124" t="str">
        <f>IF(ISBLANK('Beladung des Speichers'!A497),"",'Beladung des Speichers'!C497)</f>
        <v/>
      </c>
      <c r="I497" s="168" t="str">
        <f>IF(ISBLANK('Beladung des Speichers'!A497),"",SUMIFS('Beladung des Speichers'!$E$17:$E$1001,'Beladung des Speichers'!$A$17:$A$1001,'Ergebnis (detailliert)'!A497))</f>
        <v/>
      </c>
      <c r="J497" s="125" t="str">
        <f>IF(ISBLANK('Beladung des Speichers'!A497),"",'Beladung des Speichers'!E497)</f>
        <v/>
      </c>
      <c r="K497" s="168" t="str">
        <f>IF(ISBLANK('Beladung des Speichers'!A497),"",SUMIFS('Entladung des Speichers'!$C$17:$C$1001,'Entladung des Speichers'!$A$17:$A$1001,'Ergebnis (detailliert)'!A497))</f>
        <v/>
      </c>
      <c r="L497" s="169" t="str">
        <f t="shared" si="30"/>
        <v/>
      </c>
      <c r="M497" s="169" t="str">
        <f>IF(ISBLANK('Entladung des Speichers'!A497),"",'Entladung des Speichers'!C497)</f>
        <v/>
      </c>
      <c r="N497" s="168" t="str">
        <f>IF(ISBLANK('Beladung des Speichers'!A497),"",SUMIFS('Entladung des Speichers'!$E$17:$E$1001,'Entladung des Speichers'!$A$17:$A$1001,'Ergebnis (detailliert)'!$A$17:$A$300))</f>
        <v/>
      </c>
      <c r="O497" s="125" t="str">
        <f t="shared" si="31"/>
        <v/>
      </c>
      <c r="P497" s="20" t="str">
        <f>IFERROR(IF(A497="","",N497*'Ergebnis (detailliert)'!J497/'Ergebnis (detailliert)'!I497),0)</f>
        <v/>
      </c>
      <c r="Q497" s="106" t="str">
        <f t="shared" si="32"/>
        <v/>
      </c>
      <c r="R497" s="107" t="str">
        <f t="shared" si="33"/>
        <v/>
      </c>
      <c r="S497" s="108" t="str">
        <f>IF(A497="","",IF(LOOKUP(A497,Stammdaten!$A$17:$A$1001,Stammdaten!$G$17:$G$1001)="Nein",0,IF(ISBLANK('Beladung des Speichers'!A497),"",ROUND(MIN(J497,Q497)*-1,2))))</f>
        <v/>
      </c>
    </row>
    <row r="498" spans="1:19" x14ac:dyDescent="0.2">
      <c r="A498" s="109" t="str">
        <f>IF('Beladung des Speichers'!A498="","",'Beladung des Speichers'!A498)</f>
        <v/>
      </c>
      <c r="B498" s="109" t="str">
        <f>IF('Beladung des Speichers'!B498="","",'Beladung des Speichers'!B498)</f>
        <v/>
      </c>
      <c r="C498" s="163" t="str">
        <f>IF(ISBLANK('Beladung des Speichers'!A498),"",SUMIFS('Beladung des Speichers'!$C$17:$C$300,'Beladung des Speichers'!$A$17:$A$300,A498)-SUMIFS('Entladung des Speichers'!$C$17:$C$300,'Entladung des Speichers'!$A$17:$A$300,A498)+SUMIFS(Füllstände!$B$17:$B$299,Füllstände!$A$17:$A$299,A498)-SUMIFS(Füllstände!$C$17:$C$299,Füllstände!$A$17:$A$299,A498))</f>
        <v/>
      </c>
      <c r="D498" s="164" t="str">
        <f>IF(ISBLANK('Beladung des Speichers'!A498),"",C498*'Beladung des Speichers'!C498/SUMIFS('Beladung des Speichers'!$C$17:$C$300,'Beladung des Speichers'!$A$17:$A$300,A498))</f>
        <v/>
      </c>
      <c r="E498" s="165" t="str">
        <f>IF(ISBLANK('Beladung des Speichers'!A498),"",1/SUMIFS('Beladung des Speichers'!$C$17:$C$300,'Beladung des Speichers'!$A$17:$A$300,A498)*C498*SUMIF($A$17:$A$300,A498,'Beladung des Speichers'!$E$17:$E$300))</f>
        <v/>
      </c>
      <c r="F498" s="166" t="str">
        <f>IF(ISBLANK('Beladung des Speichers'!A498),"",IF(C498=0,"0,00",D498/C498*E498))</f>
        <v/>
      </c>
      <c r="G498" s="167" t="str">
        <f>IF(ISBLANK('Beladung des Speichers'!A498),"",SUMIFS('Beladung des Speichers'!$C$17:$C$300,'Beladung des Speichers'!$A$17:$A$300,A498))</f>
        <v/>
      </c>
      <c r="H498" s="124" t="str">
        <f>IF(ISBLANK('Beladung des Speichers'!A498),"",'Beladung des Speichers'!C498)</f>
        <v/>
      </c>
      <c r="I498" s="168" t="str">
        <f>IF(ISBLANK('Beladung des Speichers'!A498),"",SUMIFS('Beladung des Speichers'!$E$17:$E$1001,'Beladung des Speichers'!$A$17:$A$1001,'Ergebnis (detailliert)'!A498))</f>
        <v/>
      </c>
      <c r="J498" s="125" t="str">
        <f>IF(ISBLANK('Beladung des Speichers'!A498),"",'Beladung des Speichers'!E498)</f>
        <v/>
      </c>
      <c r="K498" s="168" t="str">
        <f>IF(ISBLANK('Beladung des Speichers'!A498),"",SUMIFS('Entladung des Speichers'!$C$17:$C$1001,'Entladung des Speichers'!$A$17:$A$1001,'Ergebnis (detailliert)'!A498))</f>
        <v/>
      </c>
      <c r="L498" s="169" t="str">
        <f t="shared" si="30"/>
        <v/>
      </c>
      <c r="M498" s="169" t="str">
        <f>IF(ISBLANK('Entladung des Speichers'!A498),"",'Entladung des Speichers'!C498)</f>
        <v/>
      </c>
      <c r="N498" s="168" t="str">
        <f>IF(ISBLANK('Beladung des Speichers'!A498),"",SUMIFS('Entladung des Speichers'!$E$17:$E$1001,'Entladung des Speichers'!$A$17:$A$1001,'Ergebnis (detailliert)'!$A$17:$A$300))</f>
        <v/>
      </c>
      <c r="O498" s="125" t="str">
        <f t="shared" si="31"/>
        <v/>
      </c>
      <c r="P498" s="20" t="str">
        <f>IFERROR(IF(A498="","",N498*'Ergebnis (detailliert)'!J498/'Ergebnis (detailliert)'!I498),0)</f>
        <v/>
      </c>
      <c r="Q498" s="106" t="str">
        <f t="shared" si="32"/>
        <v/>
      </c>
      <c r="R498" s="107" t="str">
        <f t="shared" si="33"/>
        <v/>
      </c>
      <c r="S498" s="108" t="str">
        <f>IF(A498="","",IF(LOOKUP(A498,Stammdaten!$A$17:$A$1001,Stammdaten!$G$17:$G$1001)="Nein",0,IF(ISBLANK('Beladung des Speichers'!A498),"",ROUND(MIN(J498,Q498)*-1,2))))</f>
        <v/>
      </c>
    </row>
    <row r="499" spans="1:19" x14ac:dyDescent="0.2">
      <c r="A499" s="109" t="str">
        <f>IF('Beladung des Speichers'!A499="","",'Beladung des Speichers'!A499)</f>
        <v/>
      </c>
      <c r="B499" s="109" t="str">
        <f>IF('Beladung des Speichers'!B499="","",'Beladung des Speichers'!B499)</f>
        <v/>
      </c>
      <c r="C499" s="163" t="str">
        <f>IF(ISBLANK('Beladung des Speichers'!A499),"",SUMIFS('Beladung des Speichers'!$C$17:$C$300,'Beladung des Speichers'!$A$17:$A$300,A499)-SUMIFS('Entladung des Speichers'!$C$17:$C$300,'Entladung des Speichers'!$A$17:$A$300,A499)+SUMIFS(Füllstände!$B$17:$B$299,Füllstände!$A$17:$A$299,A499)-SUMIFS(Füllstände!$C$17:$C$299,Füllstände!$A$17:$A$299,A499))</f>
        <v/>
      </c>
      <c r="D499" s="164" t="str">
        <f>IF(ISBLANK('Beladung des Speichers'!A499),"",C499*'Beladung des Speichers'!C499/SUMIFS('Beladung des Speichers'!$C$17:$C$300,'Beladung des Speichers'!$A$17:$A$300,A499))</f>
        <v/>
      </c>
      <c r="E499" s="165" t="str">
        <f>IF(ISBLANK('Beladung des Speichers'!A499),"",1/SUMIFS('Beladung des Speichers'!$C$17:$C$300,'Beladung des Speichers'!$A$17:$A$300,A499)*C499*SUMIF($A$17:$A$300,A499,'Beladung des Speichers'!$E$17:$E$300))</f>
        <v/>
      </c>
      <c r="F499" s="166" t="str">
        <f>IF(ISBLANK('Beladung des Speichers'!A499),"",IF(C499=0,"0,00",D499/C499*E499))</f>
        <v/>
      </c>
      <c r="G499" s="167" t="str">
        <f>IF(ISBLANK('Beladung des Speichers'!A499),"",SUMIFS('Beladung des Speichers'!$C$17:$C$300,'Beladung des Speichers'!$A$17:$A$300,A499))</f>
        <v/>
      </c>
      <c r="H499" s="124" t="str">
        <f>IF(ISBLANK('Beladung des Speichers'!A499),"",'Beladung des Speichers'!C499)</f>
        <v/>
      </c>
      <c r="I499" s="168" t="str">
        <f>IF(ISBLANK('Beladung des Speichers'!A499),"",SUMIFS('Beladung des Speichers'!$E$17:$E$1001,'Beladung des Speichers'!$A$17:$A$1001,'Ergebnis (detailliert)'!A499))</f>
        <v/>
      </c>
      <c r="J499" s="125" t="str">
        <f>IF(ISBLANK('Beladung des Speichers'!A499),"",'Beladung des Speichers'!E499)</f>
        <v/>
      </c>
      <c r="K499" s="168" t="str">
        <f>IF(ISBLANK('Beladung des Speichers'!A499),"",SUMIFS('Entladung des Speichers'!$C$17:$C$1001,'Entladung des Speichers'!$A$17:$A$1001,'Ergebnis (detailliert)'!A499))</f>
        <v/>
      </c>
      <c r="L499" s="169" t="str">
        <f t="shared" si="30"/>
        <v/>
      </c>
      <c r="M499" s="169" t="str">
        <f>IF(ISBLANK('Entladung des Speichers'!A499),"",'Entladung des Speichers'!C499)</f>
        <v/>
      </c>
      <c r="N499" s="168" t="str">
        <f>IF(ISBLANK('Beladung des Speichers'!A499),"",SUMIFS('Entladung des Speichers'!$E$17:$E$1001,'Entladung des Speichers'!$A$17:$A$1001,'Ergebnis (detailliert)'!$A$17:$A$300))</f>
        <v/>
      </c>
      <c r="O499" s="125" t="str">
        <f t="shared" si="31"/>
        <v/>
      </c>
      <c r="P499" s="20" t="str">
        <f>IFERROR(IF(A499="","",N499*'Ergebnis (detailliert)'!J499/'Ergebnis (detailliert)'!I499),0)</f>
        <v/>
      </c>
      <c r="Q499" s="106" t="str">
        <f t="shared" si="32"/>
        <v/>
      </c>
      <c r="R499" s="107" t="str">
        <f t="shared" si="33"/>
        <v/>
      </c>
      <c r="S499" s="108" t="str">
        <f>IF(A499="","",IF(LOOKUP(A499,Stammdaten!$A$17:$A$1001,Stammdaten!$G$17:$G$1001)="Nein",0,IF(ISBLANK('Beladung des Speichers'!A499),"",ROUND(MIN(J499,Q499)*-1,2))))</f>
        <v/>
      </c>
    </row>
    <row r="500" spans="1:19" x14ac:dyDescent="0.2">
      <c r="A500" s="109" t="str">
        <f>IF('Beladung des Speichers'!A500="","",'Beladung des Speichers'!A500)</f>
        <v/>
      </c>
      <c r="B500" s="109" t="str">
        <f>IF('Beladung des Speichers'!B500="","",'Beladung des Speichers'!B500)</f>
        <v/>
      </c>
      <c r="C500" s="163" t="str">
        <f>IF(ISBLANK('Beladung des Speichers'!A500),"",SUMIFS('Beladung des Speichers'!$C$17:$C$300,'Beladung des Speichers'!$A$17:$A$300,A500)-SUMIFS('Entladung des Speichers'!$C$17:$C$300,'Entladung des Speichers'!$A$17:$A$300,A500)+SUMIFS(Füllstände!$B$17:$B$299,Füllstände!$A$17:$A$299,A500)-SUMIFS(Füllstände!$C$17:$C$299,Füllstände!$A$17:$A$299,A500))</f>
        <v/>
      </c>
      <c r="D500" s="164" t="str">
        <f>IF(ISBLANK('Beladung des Speichers'!A500),"",C500*'Beladung des Speichers'!C500/SUMIFS('Beladung des Speichers'!$C$17:$C$300,'Beladung des Speichers'!$A$17:$A$300,A500))</f>
        <v/>
      </c>
      <c r="E500" s="165" t="str">
        <f>IF(ISBLANK('Beladung des Speichers'!A500),"",1/SUMIFS('Beladung des Speichers'!$C$17:$C$300,'Beladung des Speichers'!$A$17:$A$300,A500)*C500*SUMIF($A$17:$A$300,A500,'Beladung des Speichers'!$E$17:$E$300))</f>
        <v/>
      </c>
      <c r="F500" s="166" t="str">
        <f>IF(ISBLANK('Beladung des Speichers'!A500),"",IF(C500=0,"0,00",D500/C500*E500))</f>
        <v/>
      </c>
      <c r="G500" s="167" t="str">
        <f>IF(ISBLANK('Beladung des Speichers'!A500),"",SUMIFS('Beladung des Speichers'!$C$17:$C$300,'Beladung des Speichers'!$A$17:$A$300,A500))</f>
        <v/>
      </c>
      <c r="H500" s="124" t="str">
        <f>IF(ISBLANK('Beladung des Speichers'!A500),"",'Beladung des Speichers'!C500)</f>
        <v/>
      </c>
      <c r="I500" s="168" t="str">
        <f>IF(ISBLANK('Beladung des Speichers'!A500),"",SUMIFS('Beladung des Speichers'!$E$17:$E$1001,'Beladung des Speichers'!$A$17:$A$1001,'Ergebnis (detailliert)'!A500))</f>
        <v/>
      </c>
      <c r="J500" s="125" t="str">
        <f>IF(ISBLANK('Beladung des Speichers'!A500),"",'Beladung des Speichers'!E500)</f>
        <v/>
      </c>
      <c r="K500" s="168" t="str">
        <f>IF(ISBLANK('Beladung des Speichers'!A500),"",SUMIFS('Entladung des Speichers'!$C$17:$C$1001,'Entladung des Speichers'!$A$17:$A$1001,'Ergebnis (detailliert)'!A500))</f>
        <v/>
      </c>
      <c r="L500" s="169" t="str">
        <f t="shared" si="30"/>
        <v/>
      </c>
      <c r="M500" s="169" t="str">
        <f>IF(ISBLANK('Entladung des Speichers'!A500),"",'Entladung des Speichers'!C500)</f>
        <v/>
      </c>
      <c r="N500" s="168" t="str">
        <f>IF(ISBLANK('Beladung des Speichers'!A500),"",SUMIFS('Entladung des Speichers'!$E$17:$E$1001,'Entladung des Speichers'!$A$17:$A$1001,'Ergebnis (detailliert)'!$A$17:$A$300))</f>
        <v/>
      </c>
      <c r="O500" s="125" t="str">
        <f t="shared" si="31"/>
        <v/>
      </c>
      <c r="P500" s="20" t="str">
        <f>IFERROR(IF(A500="","",N500*'Ergebnis (detailliert)'!J500/'Ergebnis (detailliert)'!I500),0)</f>
        <v/>
      </c>
      <c r="Q500" s="106" t="str">
        <f t="shared" si="32"/>
        <v/>
      </c>
      <c r="R500" s="107" t="str">
        <f t="shared" si="33"/>
        <v/>
      </c>
      <c r="S500" s="108" t="str">
        <f>IF(A500="","",IF(LOOKUP(A500,Stammdaten!$A$17:$A$1001,Stammdaten!$G$17:$G$1001)="Nein",0,IF(ISBLANK('Beladung des Speichers'!A500),"",ROUND(MIN(J500,Q500)*-1,2))))</f>
        <v/>
      </c>
    </row>
    <row r="501" spans="1:19" x14ac:dyDescent="0.2">
      <c r="A501" s="109" t="str">
        <f>IF('Beladung des Speichers'!A501="","",'Beladung des Speichers'!A501)</f>
        <v/>
      </c>
      <c r="B501" s="109" t="str">
        <f>IF('Beladung des Speichers'!B501="","",'Beladung des Speichers'!B501)</f>
        <v/>
      </c>
      <c r="C501" s="163" t="str">
        <f>IF(ISBLANK('Beladung des Speichers'!A501),"",SUMIFS('Beladung des Speichers'!$C$17:$C$300,'Beladung des Speichers'!$A$17:$A$300,A501)-SUMIFS('Entladung des Speichers'!$C$17:$C$300,'Entladung des Speichers'!$A$17:$A$300,A501)+SUMIFS(Füllstände!$B$17:$B$299,Füllstände!$A$17:$A$299,A501)-SUMIFS(Füllstände!$C$17:$C$299,Füllstände!$A$17:$A$299,A501))</f>
        <v/>
      </c>
      <c r="D501" s="164" t="str">
        <f>IF(ISBLANK('Beladung des Speichers'!A501),"",C501*'Beladung des Speichers'!C501/SUMIFS('Beladung des Speichers'!$C$17:$C$300,'Beladung des Speichers'!$A$17:$A$300,A501))</f>
        <v/>
      </c>
      <c r="E501" s="165" t="str">
        <f>IF(ISBLANK('Beladung des Speichers'!A501),"",1/SUMIFS('Beladung des Speichers'!$C$17:$C$300,'Beladung des Speichers'!$A$17:$A$300,A501)*C501*SUMIF($A$17:$A$300,A501,'Beladung des Speichers'!$E$17:$E$300))</f>
        <v/>
      </c>
      <c r="F501" s="166" t="str">
        <f>IF(ISBLANK('Beladung des Speichers'!A501),"",IF(C501=0,"0,00",D501/C501*E501))</f>
        <v/>
      </c>
      <c r="G501" s="167" t="str">
        <f>IF(ISBLANK('Beladung des Speichers'!A501),"",SUMIFS('Beladung des Speichers'!$C$17:$C$300,'Beladung des Speichers'!$A$17:$A$300,A501))</f>
        <v/>
      </c>
      <c r="H501" s="124" t="str">
        <f>IF(ISBLANK('Beladung des Speichers'!A501),"",'Beladung des Speichers'!C501)</f>
        <v/>
      </c>
      <c r="I501" s="168" t="str">
        <f>IF(ISBLANK('Beladung des Speichers'!A501),"",SUMIFS('Beladung des Speichers'!$E$17:$E$1001,'Beladung des Speichers'!$A$17:$A$1001,'Ergebnis (detailliert)'!A501))</f>
        <v/>
      </c>
      <c r="J501" s="125" t="str">
        <f>IF(ISBLANK('Beladung des Speichers'!A501),"",'Beladung des Speichers'!E501)</f>
        <v/>
      </c>
      <c r="K501" s="168" t="str">
        <f>IF(ISBLANK('Beladung des Speichers'!A501),"",SUMIFS('Entladung des Speichers'!$C$17:$C$1001,'Entladung des Speichers'!$A$17:$A$1001,'Ergebnis (detailliert)'!A501))</f>
        <v/>
      </c>
      <c r="L501" s="169" t="str">
        <f t="shared" si="30"/>
        <v/>
      </c>
      <c r="M501" s="169" t="str">
        <f>IF(ISBLANK('Entladung des Speichers'!A501),"",'Entladung des Speichers'!C501)</f>
        <v/>
      </c>
      <c r="N501" s="168" t="str">
        <f>IF(ISBLANK('Beladung des Speichers'!A501),"",SUMIFS('Entladung des Speichers'!$E$17:$E$1001,'Entladung des Speichers'!$A$17:$A$1001,'Ergebnis (detailliert)'!$A$17:$A$300))</f>
        <v/>
      </c>
      <c r="O501" s="125" t="str">
        <f t="shared" si="31"/>
        <v/>
      </c>
      <c r="P501" s="20" t="str">
        <f>IFERROR(IF(A501="","",N501*'Ergebnis (detailliert)'!J501/'Ergebnis (detailliert)'!I501),0)</f>
        <v/>
      </c>
      <c r="Q501" s="106" t="str">
        <f t="shared" si="32"/>
        <v/>
      </c>
      <c r="R501" s="107" t="str">
        <f t="shared" si="33"/>
        <v/>
      </c>
      <c r="S501" s="108" t="str">
        <f>IF(A501="","",IF(LOOKUP(A501,Stammdaten!$A$17:$A$1001,Stammdaten!$G$17:$G$1001)="Nein",0,IF(ISBLANK('Beladung des Speichers'!A501),"",ROUND(MIN(J501,Q501)*-1,2))))</f>
        <v/>
      </c>
    </row>
    <row r="502" spans="1:19" x14ac:dyDescent="0.2">
      <c r="A502" s="109" t="str">
        <f>IF('Beladung des Speichers'!A502="","",'Beladung des Speichers'!A502)</f>
        <v/>
      </c>
      <c r="B502" s="109" t="str">
        <f>IF('Beladung des Speichers'!B502="","",'Beladung des Speichers'!B502)</f>
        <v/>
      </c>
      <c r="C502" s="163" t="str">
        <f>IF(ISBLANK('Beladung des Speichers'!A502),"",SUMIFS('Beladung des Speichers'!$C$17:$C$300,'Beladung des Speichers'!$A$17:$A$300,A502)-SUMIFS('Entladung des Speichers'!$C$17:$C$300,'Entladung des Speichers'!$A$17:$A$300,A502)+SUMIFS(Füllstände!$B$17:$B$299,Füllstände!$A$17:$A$299,A502)-SUMIFS(Füllstände!$C$17:$C$299,Füllstände!$A$17:$A$299,A502))</f>
        <v/>
      </c>
      <c r="D502" s="164" t="str">
        <f>IF(ISBLANK('Beladung des Speichers'!A502),"",C502*'Beladung des Speichers'!C502/SUMIFS('Beladung des Speichers'!$C$17:$C$300,'Beladung des Speichers'!$A$17:$A$300,A502))</f>
        <v/>
      </c>
      <c r="E502" s="165" t="str">
        <f>IF(ISBLANK('Beladung des Speichers'!A502),"",1/SUMIFS('Beladung des Speichers'!$C$17:$C$300,'Beladung des Speichers'!$A$17:$A$300,A502)*C502*SUMIF($A$17:$A$300,A502,'Beladung des Speichers'!$E$17:$E$300))</f>
        <v/>
      </c>
      <c r="F502" s="166" t="str">
        <f>IF(ISBLANK('Beladung des Speichers'!A502),"",IF(C502=0,"0,00",D502/C502*E502))</f>
        <v/>
      </c>
      <c r="G502" s="167" t="str">
        <f>IF(ISBLANK('Beladung des Speichers'!A502),"",SUMIFS('Beladung des Speichers'!$C$17:$C$300,'Beladung des Speichers'!$A$17:$A$300,A502))</f>
        <v/>
      </c>
      <c r="H502" s="124" t="str">
        <f>IF(ISBLANK('Beladung des Speichers'!A502),"",'Beladung des Speichers'!C502)</f>
        <v/>
      </c>
      <c r="I502" s="168" t="str">
        <f>IF(ISBLANK('Beladung des Speichers'!A502),"",SUMIFS('Beladung des Speichers'!$E$17:$E$1001,'Beladung des Speichers'!$A$17:$A$1001,'Ergebnis (detailliert)'!A502))</f>
        <v/>
      </c>
      <c r="J502" s="125" t="str">
        <f>IF(ISBLANK('Beladung des Speichers'!A502),"",'Beladung des Speichers'!E502)</f>
        <v/>
      </c>
      <c r="K502" s="168" t="str">
        <f>IF(ISBLANK('Beladung des Speichers'!A502),"",SUMIFS('Entladung des Speichers'!$C$17:$C$1001,'Entladung des Speichers'!$A$17:$A$1001,'Ergebnis (detailliert)'!A502))</f>
        <v/>
      </c>
      <c r="L502" s="169" t="str">
        <f t="shared" si="30"/>
        <v/>
      </c>
      <c r="M502" s="169" t="str">
        <f>IF(ISBLANK('Entladung des Speichers'!A502),"",'Entladung des Speichers'!C502)</f>
        <v/>
      </c>
      <c r="N502" s="168" t="str">
        <f>IF(ISBLANK('Beladung des Speichers'!A502),"",SUMIFS('Entladung des Speichers'!$E$17:$E$1001,'Entladung des Speichers'!$A$17:$A$1001,'Ergebnis (detailliert)'!$A$17:$A$300))</f>
        <v/>
      </c>
      <c r="O502" s="125" t="str">
        <f t="shared" si="31"/>
        <v/>
      </c>
      <c r="P502" s="20" t="str">
        <f>IFERROR(IF(A502="","",N502*'Ergebnis (detailliert)'!J502/'Ergebnis (detailliert)'!I502),0)</f>
        <v/>
      </c>
      <c r="Q502" s="106" t="str">
        <f t="shared" si="32"/>
        <v/>
      </c>
      <c r="R502" s="107" t="str">
        <f t="shared" si="33"/>
        <v/>
      </c>
      <c r="S502" s="108" t="str">
        <f>IF(A502="","",IF(LOOKUP(A502,Stammdaten!$A$17:$A$1001,Stammdaten!$G$17:$G$1001)="Nein",0,IF(ISBLANK('Beladung des Speichers'!A502),"",ROUND(MIN(J502,Q502)*-1,2))))</f>
        <v/>
      </c>
    </row>
    <row r="503" spans="1:19" x14ac:dyDescent="0.2">
      <c r="A503" s="109" t="str">
        <f>IF('Beladung des Speichers'!A503="","",'Beladung des Speichers'!A503)</f>
        <v/>
      </c>
      <c r="B503" s="109" t="str">
        <f>IF('Beladung des Speichers'!B503="","",'Beladung des Speichers'!B503)</f>
        <v/>
      </c>
      <c r="C503" s="163" t="str">
        <f>IF(ISBLANK('Beladung des Speichers'!A503),"",SUMIFS('Beladung des Speichers'!$C$17:$C$300,'Beladung des Speichers'!$A$17:$A$300,A503)-SUMIFS('Entladung des Speichers'!$C$17:$C$300,'Entladung des Speichers'!$A$17:$A$300,A503)+SUMIFS(Füllstände!$B$17:$B$299,Füllstände!$A$17:$A$299,A503)-SUMIFS(Füllstände!$C$17:$C$299,Füllstände!$A$17:$A$299,A503))</f>
        <v/>
      </c>
      <c r="D503" s="164" t="str">
        <f>IF(ISBLANK('Beladung des Speichers'!A503),"",C503*'Beladung des Speichers'!C503/SUMIFS('Beladung des Speichers'!$C$17:$C$300,'Beladung des Speichers'!$A$17:$A$300,A503))</f>
        <v/>
      </c>
      <c r="E503" s="165" t="str">
        <f>IF(ISBLANK('Beladung des Speichers'!A503),"",1/SUMIFS('Beladung des Speichers'!$C$17:$C$300,'Beladung des Speichers'!$A$17:$A$300,A503)*C503*SUMIF($A$17:$A$300,A503,'Beladung des Speichers'!$E$17:$E$300))</f>
        <v/>
      </c>
      <c r="F503" s="166" t="str">
        <f>IF(ISBLANK('Beladung des Speichers'!A503),"",IF(C503=0,"0,00",D503/C503*E503))</f>
        <v/>
      </c>
      <c r="G503" s="167" t="str">
        <f>IF(ISBLANK('Beladung des Speichers'!A503),"",SUMIFS('Beladung des Speichers'!$C$17:$C$300,'Beladung des Speichers'!$A$17:$A$300,A503))</f>
        <v/>
      </c>
      <c r="H503" s="124" t="str">
        <f>IF(ISBLANK('Beladung des Speichers'!A503),"",'Beladung des Speichers'!C503)</f>
        <v/>
      </c>
      <c r="I503" s="168" t="str">
        <f>IF(ISBLANK('Beladung des Speichers'!A503),"",SUMIFS('Beladung des Speichers'!$E$17:$E$1001,'Beladung des Speichers'!$A$17:$A$1001,'Ergebnis (detailliert)'!A503))</f>
        <v/>
      </c>
      <c r="J503" s="125" t="str">
        <f>IF(ISBLANK('Beladung des Speichers'!A503),"",'Beladung des Speichers'!E503)</f>
        <v/>
      </c>
      <c r="K503" s="168" t="str">
        <f>IF(ISBLANK('Beladung des Speichers'!A503),"",SUMIFS('Entladung des Speichers'!$C$17:$C$1001,'Entladung des Speichers'!$A$17:$A$1001,'Ergebnis (detailliert)'!A503))</f>
        <v/>
      </c>
      <c r="L503" s="169" t="str">
        <f t="shared" si="30"/>
        <v/>
      </c>
      <c r="M503" s="169" t="str">
        <f>IF(ISBLANK('Entladung des Speichers'!A503),"",'Entladung des Speichers'!C503)</f>
        <v/>
      </c>
      <c r="N503" s="168" t="str">
        <f>IF(ISBLANK('Beladung des Speichers'!A503),"",SUMIFS('Entladung des Speichers'!$E$17:$E$1001,'Entladung des Speichers'!$A$17:$A$1001,'Ergebnis (detailliert)'!$A$17:$A$300))</f>
        <v/>
      </c>
      <c r="O503" s="125" t="str">
        <f t="shared" si="31"/>
        <v/>
      </c>
      <c r="P503" s="20" t="str">
        <f>IFERROR(IF(A503="","",N503*'Ergebnis (detailliert)'!J503/'Ergebnis (detailliert)'!I503),0)</f>
        <v/>
      </c>
      <c r="Q503" s="106" t="str">
        <f t="shared" si="32"/>
        <v/>
      </c>
      <c r="R503" s="107" t="str">
        <f t="shared" si="33"/>
        <v/>
      </c>
      <c r="S503" s="108" t="str">
        <f>IF(A503="","",IF(LOOKUP(A503,Stammdaten!$A$17:$A$1001,Stammdaten!$G$17:$G$1001)="Nein",0,IF(ISBLANK('Beladung des Speichers'!A503),"",ROUND(MIN(J503,Q503)*-1,2))))</f>
        <v/>
      </c>
    </row>
    <row r="504" spans="1:19" x14ac:dyDescent="0.2">
      <c r="A504" s="109" t="str">
        <f>IF('Beladung des Speichers'!A504="","",'Beladung des Speichers'!A504)</f>
        <v/>
      </c>
      <c r="B504" s="109" t="str">
        <f>IF('Beladung des Speichers'!B504="","",'Beladung des Speichers'!B504)</f>
        <v/>
      </c>
      <c r="C504" s="163" t="str">
        <f>IF(ISBLANK('Beladung des Speichers'!A504),"",SUMIFS('Beladung des Speichers'!$C$17:$C$300,'Beladung des Speichers'!$A$17:$A$300,A504)-SUMIFS('Entladung des Speichers'!$C$17:$C$300,'Entladung des Speichers'!$A$17:$A$300,A504)+SUMIFS(Füllstände!$B$17:$B$299,Füllstände!$A$17:$A$299,A504)-SUMIFS(Füllstände!$C$17:$C$299,Füllstände!$A$17:$A$299,A504))</f>
        <v/>
      </c>
      <c r="D504" s="164" t="str">
        <f>IF(ISBLANK('Beladung des Speichers'!A504),"",C504*'Beladung des Speichers'!C504/SUMIFS('Beladung des Speichers'!$C$17:$C$300,'Beladung des Speichers'!$A$17:$A$300,A504))</f>
        <v/>
      </c>
      <c r="E504" s="165" t="str">
        <f>IF(ISBLANK('Beladung des Speichers'!A504),"",1/SUMIFS('Beladung des Speichers'!$C$17:$C$300,'Beladung des Speichers'!$A$17:$A$300,A504)*C504*SUMIF($A$17:$A$300,A504,'Beladung des Speichers'!$E$17:$E$300))</f>
        <v/>
      </c>
      <c r="F504" s="166" t="str">
        <f>IF(ISBLANK('Beladung des Speichers'!A504),"",IF(C504=0,"0,00",D504/C504*E504))</f>
        <v/>
      </c>
      <c r="G504" s="167" t="str">
        <f>IF(ISBLANK('Beladung des Speichers'!A504),"",SUMIFS('Beladung des Speichers'!$C$17:$C$300,'Beladung des Speichers'!$A$17:$A$300,A504))</f>
        <v/>
      </c>
      <c r="H504" s="124" t="str">
        <f>IF(ISBLANK('Beladung des Speichers'!A504),"",'Beladung des Speichers'!C504)</f>
        <v/>
      </c>
      <c r="I504" s="168" t="str">
        <f>IF(ISBLANK('Beladung des Speichers'!A504),"",SUMIFS('Beladung des Speichers'!$E$17:$E$1001,'Beladung des Speichers'!$A$17:$A$1001,'Ergebnis (detailliert)'!A504))</f>
        <v/>
      </c>
      <c r="J504" s="125" t="str">
        <f>IF(ISBLANK('Beladung des Speichers'!A504),"",'Beladung des Speichers'!E504)</f>
        <v/>
      </c>
      <c r="K504" s="168" t="str">
        <f>IF(ISBLANK('Beladung des Speichers'!A504),"",SUMIFS('Entladung des Speichers'!$C$17:$C$1001,'Entladung des Speichers'!$A$17:$A$1001,'Ergebnis (detailliert)'!A504))</f>
        <v/>
      </c>
      <c r="L504" s="169" t="str">
        <f t="shared" si="30"/>
        <v/>
      </c>
      <c r="M504" s="169" t="str">
        <f>IF(ISBLANK('Entladung des Speichers'!A504),"",'Entladung des Speichers'!C504)</f>
        <v/>
      </c>
      <c r="N504" s="168" t="str">
        <f>IF(ISBLANK('Beladung des Speichers'!A504),"",SUMIFS('Entladung des Speichers'!$E$17:$E$1001,'Entladung des Speichers'!$A$17:$A$1001,'Ergebnis (detailliert)'!$A$17:$A$300))</f>
        <v/>
      </c>
      <c r="O504" s="125" t="str">
        <f t="shared" si="31"/>
        <v/>
      </c>
      <c r="P504" s="20" t="str">
        <f>IFERROR(IF(A504="","",N504*'Ergebnis (detailliert)'!J504/'Ergebnis (detailliert)'!I504),0)</f>
        <v/>
      </c>
      <c r="Q504" s="106" t="str">
        <f t="shared" si="32"/>
        <v/>
      </c>
      <c r="R504" s="107" t="str">
        <f t="shared" si="33"/>
        <v/>
      </c>
      <c r="S504" s="108" t="str">
        <f>IF(A504="","",IF(LOOKUP(A504,Stammdaten!$A$17:$A$1001,Stammdaten!$G$17:$G$1001)="Nein",0,IF(ISBLANK('Beladung des Speichers'!A504),"",ROUND(MIN(J504,Q504)*-1,2))))</f>
        <v/>
      </c>
    </row>
    <row r="505" spans="1:19" x14ac:dyDescent="0.2">
      <c r="A505" s="109" t="str">
        <f>IF('Beladung des Speichers'!A505="","",'Beladung des Speichers'!A505)</f>
        <v/>
      </c>
      <c r="B505" s="109" t="str">
        <f>IF('Beladung des Speichers'!B505="","",'Beladung des Speichers'!B505)</f>
        <v/>
      </c>
      <c r="C505" s="163" t="str">
        <f>IF(ISBLANK('Beladung des Speichers'!A505),"",SUMIFS('Beladung des Speichers'!$C$17:$C$300,'Beladung des Speichers'!$A$17:$A$300,A505)-SUMIFS('Entladung des Speichers'!$C$17:$C$300,'Entladung des Speichers'!$A$17:$A$300,A505)+SUMIFS(Füllstände!$B$17:$B$299,Füllstände!$A$17:$A$299,A505)-SUMIFS(Füllstände!$C$17:$C$299,Füllstände!$A$17:$A$299,A505))</f>
        <v/>
      </c>
      <c r="D505" s="164" t="str">
        <f>IF(ISBLANK('Beladung des Speichers'!A505),"",C505*'Beladung des Speichers'!C505/SUMIFS('Beladung des Speichers'!$C$17:$C$300,'Beladung des Speichers'!$A$17:$A$300,A505))</f>
        <v/>
      </c>
      <c r="E505" s="165" t="str">
        <f>IF(ISBLANK('Beladung des Speichers'!A505),"",1/SUMIFS('Beladung des Speichers'!$C$17:$C$300,'Beladung des Speichers'!$A$17:$A$300,A505)*C505*SUMIF($A$17:$A$300,A505,'Beladung des Speichers'!$E$17:$E$300))</f>
        <v/>
      </c>
      <c r="F505" s="166" t="str">
        <f>IF(ISBLANK('Beladung des Speichers'!A505),"",IF(C505=0,"0,00",D505/C505*E505))</f>
        <v/>
      </c>
      <c r="G505" s="167" t="str">
        <f>IF(ISBLANK('Beladung des Speichers'!A505),"",SUMIFS('Beladung des Speichers'!$C$17:$C$300,'Beladung des Speichers'!$A$17:$A$300,A505))</f>
        <v/>
      </c>
      <c r="H505" s="124" t="str">
        <f>IF(ISBLANK('Beladung des Speichers'!A505),"",'Beladung des Speichers'!C505)</f>
        <v/>
      </c>
      <c r="I505" s="168" t="str">
        <f>IF(ISBLANK('Beladung des Speichers'!A505),"",SUMIFS('Beladung des Speichers'!$E$17:$E$1001,'Beladung des Speichers'!$A$17:$A$1001,'Ergebnis (detailliert)'!A505))</f>
        <v/>
      </c>
      <c r="J505" s="125" t="str">
        <f>IF(ISBLANK('Beladung des Speichers'!A505),"",'Beladung des Speichers'!E505)</f>
        <v/>
      </c>
      <c r="K505" s="168" t="str">
        <f>IF(ISBLANK('Beladung des Speichers'!A505),"",SUMIFS('Entladung des Speichers'!$C$17:$C$1001,'Entladung des Speichers'!$A$17:$A$1001,'Ergebnis (detailliert)'!A505))</f>
        <v/>
      </c>
      <c r="L505" s="169" t="str">
        <f t="shared" si="30"/>
        <v/>
      </c>
      <c r="M505" s="169" t="str">
        <f>IF(ISBLANK('Entladung des Speichers'!A505),"",'Entladung des Speichers'!C505)</f>
        <v/>
      </c>
      <c r="N505" s="168" t="str">
        <f>IF(ISBLANK('Beladung des Speichers'!A505),"",SUMIFS('Entladung des Speichers'!$E$17:$E$1001,'Entladung des Speichers'!$A$17:$A$1001,'Ergebnis (detailliert)'!$A$17:$A$300))</f>
        <v/>
      </c>
      <c r="O505" s="125" t="str">
        <f t="shared" si="31"/>
        <v/>
      </c>
      <c r="P505" s="20" t="str">
        <f>IFERROR(IF(A505="","",N505*'Ergebnis (detailliert)'!J505/'Ergebnis (detailliert)'!I505),0)</f>
        <v/>
      </c>
      <c r="Q505" s="106" t="str">
        <f t="shared" si="32"/>
        <v/>
      </c>
      <c r="R505" s="107" t="str">
        <f t="shared" si="33"/>
        <v/>
      </c>
      <c r="S505" s="108" t="str">
        <f>IF(A505="","",IF(LOOKUP(A505,Stammdaten!$A$17:$A$1001,Stammdaten!$G$17:$G$1001)="Nein",0,IF(ISBLANK('Beladung des Speichers'!A505),"",ROUND(MIN(J505,Q505)*-1,2))))</f>
        <v/>
      </c>
    </row>
    <row r="506" spans="1:19" x14ac:dyDescent="0.2">
      <c r="A506" s="109" t="str">
        <f>IF('Beladung des Speichers'!A506="","",'Beladung des Speichers'!A506)</f>
        <v/>
      </c>
      <c r="B506" s="109" t="str">
        <f>IF('Beladung des Speichers'!B506="","",'Beladung des Speichers'!B506)</f>
        <v/>
      </c>
      <c r="C506" s="163" t="str">
        <f>IF(ISBLANK('Beladung des Speichers'!A506),"",SUMIFS('Beladung des Speichers'!$C$17:$C$300,'Beladung des Speichers'!$A$17:$A$300,A506)-SUMIFS('Entladung des Speichers'!$C$17:$C$300,'Entladung des Speichers'!$A$17:$A$300,A506)+SUMIFS(Füllstände!$B$17:$B$299,Füllstände!$A$17:$A$299,A506)-SUMIFS(Füllstände!$C$17:$C$299,Füllstände!$A$17:$A$299,A506))</f>
        <v/>
      </c>
      <c r="D506" s="164" t="str">
        <f>IF(ISBLANK('Beladung des Speichers'!A506),"",C506*'Beladung des Speichers'!C506/SUMIFS('Beladung des Speichers'!$C$17:$C$300,'Beladung des Speichers'!$A$17:$A$300,A506))</f>
        <v/>
      </c>
      <c r="E506" s="165" t="str">
        <f>IF(ISBLANK('Beladung des Speichers'!A506),"",1/SUMIFS('Beladung des Speichers'!$C$17:$C$300,'Beladung des Speichers'!$A$17:$A$300,A506)*C506*SUMIF($A$17:$A$300,A506,'Beladung des Speichers'!$E$17:$E$300))</f>
        <v/>
      </c>
      <c r="F506" s="166" t="str">
        <f>IF(ISBLANK('Beladung des Speichers'!A506),"",IF(C506=0,"0,00",D506/C506*E506))</f>
        <v/>
      </c>
      <c r="G506" s="167" t="str">
        <f>IF(ISBLANK('Beladung des Speichers'!A506),"",SUMIFS('Beladung des Speichers'!$C$17:$C$300,'Beladung des Speichers'!$A$17:$A$300,A506))</f>
        <v/>
      </c>
      <c r="H506" s="124" t="str">
        <f>IF(ISBLANK('Beladung des Speichers'!A506),"",'Beladung des Speichers'!C506)</f>
        <v/>
      </c>
      <c r="I506" s="168" t="str">
        <f>IF(ISBLANK('Beladung des Speichers'!A506),"",SUMIFS('Beladung des Speichers'!$E$17:$E$1001,'Beladung des Speichers'!$A$17:$A$1001,'Ergebnis (detailliert)'!A506))</f>
        <v/>
      </c>
      <c r="J506" s="125" t="str">
        <f>IF(ISBLANK('Beladung des Speichers'!A506),"",'Beladung des Speichers'!E506)</f>
        <v/>
      </c>
      <c r="K506" s="168" t="str">
        <f>IF(ISBLANK('Beladung des Speichers'!A506),"",SUMIFS('Entladung des Speichers'!$C$17:$C$1001,'Entladung des Speichers'!$A$17:$A$1001,'Ergebnis (detailliert)'!A506))</f>
        <v/>
      </c>
      <c r="L506" s="169" t="str">
        <f t="shared" si="30"/>
        <v/>
      </c>
      <c r="M506" s="169" t="str">
        <f>IF(ISBLANK('Entladung des Speichers'!A506),"",'Entladung des Speichers'!C506)</f>
        <v/>
      </c>
      <c r="N506" s="168" t="str">
        <f>IF(ISBLANK('Beladung des Speichers'!A506),"",SUMIFS('Entladung des Speichers'!$E$17:$E$1001,'Entladung des Speichers'!$A$17:$A$1001,'Ergebnis (detailliert)'!$A$17:$A$300))</f>
        <v/>
      </c>
      <c r="O506" s="125" t="str">
        <f t="shared" si="31"/>
        <v/>
      </c>
      <c r="P506" s="20" t="str">
        <f>IFERROR(IF(A506="","",N506*'Ergebnis (detailliert)'!J506/'Ergebnis (detailliert)'!I506),0)</f>
        <v/>
      </c>
      <c r="Q506" s="106" t="str">
        <f t="shared" si="32"/>
        <v/>
      </c>
      <c r="R506" s="107" t="str">
        <f t="shared" si="33"/>
        <v/>
      </c>
      <c r="S506" s="108" t="str">
        <f>IF(A506="","",IF(LOOKUP(A506,Stammdaten!$A$17:$A$1001,Stammdaten!$G$17:$G$1001)="Nein",0,IF(ISBLANK('Beladung des Speichers'!A506),"",ROUND(MIN(J506,Q506)*-1,2))))</f>
        <v/>
      </c>
    </row>
    <row r="507" spans="1:19" x14ac:dyDescent="0.2">
      <c r="A507" s="109" t="str">
        <f>IF('Beladung des Speichers'!A507="","",'Beladung des Speichers'!A507)</f>
        <v/>
      </c>
      <c r="B507" s="109" t="str">
        <f>IF('Beladung des Speichers'!B507="","",'Beladung des Speichers'!B507)</f>
        <v/>
      </c>
      <c r="C507" s="163" t="str">
        <f>IF(ISBLANK('Beladung des Speichers'!A507),"",SUMIFS('Beladung des Speichers'!$C$17:$C$300,'Beladung des Speichers'!$A$17:$A$300,A507)-SUMIFS('Entladung des Speichers'!$C$17:$C$300,'Entladung des Speichers'!$A$17:$A$300,A507)+SUMIFS(Füllstände!$B$17:$B$299,Füllstände!$A$17:$A$299,A507)-SUMIFS(Füllstände!$C$17:$C$299,Füllstände!$A$17:$A$299,A507))</f>
        <v/>
      </c>
      <c r="D507" s="164" t="str">
        <f>IF(ISBLANK('Beladung des Speichers'!A507),"",C507*'Beladung des Speichers'!C507/SUMIFS('Beladung des Speichers'!$C$17:$C$300,'Beladung des Speichers'!$A$17:$A$300,A507))</f>
        <v/>
      </c>
      <c r="E507" s="165" t="str">
        <f>IF(ISBLANK('Beladung des Speichers'!A507),"",1/SUMIFS('Beladung des Speichers'!$C$17:$C$300,'Beladung des Speichers'!$A$17:$A$300,A507)*C507*SUMIF($A$17:$A$300,A507,'Beladung des Speichers'!$E$17:$E$300))</f>
        <v/>
      </c>
      <c r="F507" s="166" t="str">
        <f>IF(ISBLANK('Beladung des Speichers'!A507),"",IF(C507=0,"0,00",D507/C507*E507))</f>
        <v/>
      </c>
      <c r="G507" s="167" t="str">
        <f>IF(ISBLANK('Beladung des Speichers'!A507),"",SUMIFS('Beladung des Speichers'!$C$17:$C$300,'Beladung des Speichers'!$A$17:$A$300,A507))</f>
        <v/>
      </c>
      <c r="H507" s="124" t="str">
        <f>IF(ISBLANK('Beladung des Speichers'!A507),"",'Beladung des Speichers'!C507)</f>
        <v/>
      </c>
      <c r="I507" s="168" t="str">
        <f>IF(ISBLANK('Beladung des Speichers'!A507),"",SUMIFS('Beladung des Speichers'!$E$17:$E$1001,'Beladung des Speichers'!$A$17:$A$1001,'Ergebnis (detailliert)'!A507))</f>
        <v/>
      </c>
      <c r="J507" s="125" t="str">
        <f>IF(ISBLANK('Beladung des Speichers'!A507),"",'Beladung des Speichers'!E507)</f>
        <v/>
      </c>
      <c r="K507" s="168" t="str">
        <f>IF(ISBLANK('Beladung des Speichers'!A507),"",SUMIFS('Entladung des Speichers'!$C$17:$C$1001,'Entladung des Speichers'!$A$17:$A$1001,'Ergebnis (detailliert)'!A507))</f>
        <v/>
      </c>
      <c r="L507" s="169" t="str">
        <f t="shared" si="30"/>
        <v/>
      </c>
      <c r="M507" s="169" t="str">
        <f>IF(ISBLANK('Entladung des Speichers'!A507),"",'Entladung des Speichers'!C507)</f>
        <v/>
      </c>
      <c r="N507" s="168" t="str">
        <f>IF(ISBLANK('Beladung des Speichers'!A507),"",SUMIFS('Entladung des Speichers'!$E$17:$E$1001,'Entladung des Speichers'!$A$17:$A$1001,'Ergebnis (detailliert)'!$A$17:$A$300))</f>
        <v/>
      </c>
      <c r="O507" s="125" t="str">
        <f t="shared" si="31"/>
        <v/>
      </c>
      <c r="P507" s="20" t="str">
        <f>IFERROR(IF(A507="","",N507*'Ergebnis (detailliert)'!J507/'Ergebnis (detailliert)'!I507),0)</f>
        <v/>
      </c>
      <c r="Q507" s="106" t="str">
        <f t="shared" si="32"/>
        <v/>
      </c>
      <c r="R507" s="107" t="str">
        <f t="shared" si="33"/>
        <v/>
      </c>
      <c r="S507" s="108" t="str">
        <f>IF(A507="","",IF(LOOKUP(A507,Stammdaten!$A$17:$A$1001,Stammdaten!$G$17:$G$1001)="Nein",0,IF(ISBLANK('Beladung des Speichers'!A507),"",ROUND(MIN(J507,Q507)*-1,2))))</f>
        <v/>
      </c>
    </row>
    <row r="508" spans="1:19" x14ac:dyDescent="0.2">
      <c r="A508" s="109" t="str">
        <f>IF('Beladung des Speichers'!A508="","",'Beladung des Speichers'!A508)</f>
        <v/>
      </c>
      <c r="B508" s="109" t="str">
        <f>IF('Beladung des Speichers'!B508="","",'Beladung des Speichers'!B508)</f>
        <v/>
      </c>
      <c r="C508" s="163" t="str">
        <f>IF(ISBLANK('Beladung des Speichers'!A508),"",SUMIFS('Beladung des Speichers'!$C$17:$C$300,'Beladung des Speichers'!$A$17:$A$300,A508)-SUMIFS('Entladung des Speichers'!$C$17:$C$300,'Entladung des Speichers'!$A$17:$A$300,A508)+SUMIFS(Füllstände!$B$17:$B$299,Füllstände!$A$17:$A$299,A508)-SUMIFS(Füllstände!$C$17:$C$299,Füllstände!$A$17:$A$299,A508))</f>
        <v/>
      </c>
      <c r="D508" s="164" t="str">
        <f>IF(ISBLANK('Beladung des Speichers'!A508),"",C508*'Beladung des Speichers'!C508/SUMIFS('Beladung des Speichers'!$C$17:$C$300,'Beladung des Speichers'!$A$17:$A$300,A508))</f>
        <v/>
      </c>
      <c r="E508" s="165" t="str">
        <f>IF(ISBLANK('Beladung des Speichers'!A508),"",1/SUMIFS('Beladung des Speichers'!$C$17:$C$300,'Beladung des Speichers'!$A$17:$A$300,A508)*C508*SUMIF($A$17:$A$300,A508,'Beladung des Speichers'!$E$17:$E$300))</f>
        <v/>
      </c>
      <c r="F508" s="166" t="str">
        <f>IF(ISBLANK('Beladung des Speichers'!A508),"",IF(C508=0,"0,00",D508/C508*E508))</f>
        <v/>
      </c>
      <c r="G508" s="167" t="str">
        <f>IF(ISBLANK('Beladung des Speichers'!A508),"",SUMIFS('Beladung des Speichers'!$C$17:$C$300,'Beladung des Speichers'!$A$17:$A$300,A508))</f>
        <v/>
      </c>
      <c r="H508" s="124" t="str">
        <f>IF(ISBLANK('Beladung des Speichers'!A508),"",'Beladung des Speichers'!C508)</f>
        <v/>
      </c>
      <c r="I508" s="168" t="str">
        <f>IF(ISBLANK('Beladung des Speichers'!A508),"",SUMIFS('Beladung des Speichers'!$E$17:$E$1001,'Beladung des Speichers'!$A$17:$A$1001,'Ergebnis (detailliert)'!A508))</f>
        <v/>
      </c>
      <c r="J508" s="125" t="str">
        <f>IF(ISBLANK('Beladung des Speichers'!A508),"",'Beladung des Speichers'!E508)</f>
        <v/>
      </c>
      <c r="K508" s="168" t="str">
        <f>IF(ISBLANK('Beladung des Speichers'!A508),"",SUMIFS('Entladung des Speichers'!$C$17:$C$1001,'Entladung des Speichers'!$A$17:$A$1001,'Ergebnis (detailliert)'!A508))</f>
        <v/>
      </c>
      <c r="L508" s="169" t="str">
        <f t="shared" si="30"/>
        <v/>
      </c>
      <c r="M508" s="169" t="str">
        <f>IF(ISBLANK('Entladung des Speichers'!A508),"",'Entladung des Speichers'!C508)</f>
        <v/>
      </c>
      <c r="N508" s="168" t="str">
        <f>IF(ISBLANK('Beladung des Speichers'!A508),"",SUMIFS('Entladung des Speichers'!$E$17:$E$1001,'Entladung des Speichers'!$A$17:$A$1001,'Ergebnis (detailliert)'!$A$17:$A$300))</f>
        <v/>
      </c>
      <c r="O508" s="125" t="str">
        <f t="shared" si="31"/>
        <v/>
      </c>
      <c r="P508" s="20" t="str">
        <f>IFERROR(IF(A508="","",N508*'Ergebnis (detailliert)'!J508/'Ergebnis (detailliert)'!I508),0)</f>
        <v/>
      </c>
      <c r="Q508" s="106" t="str">
        <f t="shared" si="32"/>
        <v/>
      </c>
      <c r="R508" s="107" t="str">
        <f t="shared" si="33"/>
        <v/>
      </c>
      <c r="S508" s="108" t="str">
        <f>IF(A508="","",IF(LOOKUP(A508,Stammdaten!$A$17:$A$1001,Stammdaten!$G$17:$G$1001)="Nein",0,IF(ISBLANK('Beladung des Speichers'!A508),"",ROUND(MIN(J508,Q508)*-1,2))))</f>
        <v/>
      </c>
    </row>
    <row r="509" spans="1:19" x14ac:dyDescent="0.2">
      <c r="A509" s="109" t="str">
        <f>IF('Beladung des Speichers'!A509="","",'Beladung des Speichers'!A509)</f>
        <v/>
      </c>
      <c r="B509" s="109" t="str">
        <f>IF('Beladung des Speichers'!B509="","",'Beladung des Speichers'!B509)</f>
        <v/>
      </c>
      <c r="C509" s="163" t="str">
        <f>IF(ISBLANK('Beladung des Speichers'!A509),"",SUMIFS('Beladung des Speichers'!$C$17:$C$300,'Beladung des Speichers'!$A$17:$A$300,A509)-SUMIFS('Entladung des Speichers'!$C$17:$C$300,'Entladung des Speichers'!$A$17:$A$300,A509)+SUMIFS(Füllstände!$B$17:$B$299,Füllstände!$A$17:$A$299,A509)-SUMIFS(Füllstände!$C$17:$C$299,Füllstände!$A$17:$A$299,A509))</f>
        <v/>
      </c>
      <c r="D509" s="164" t="str">
        <f>IF(ISBLANK('Beladung des Speichers'!A509),"",C509*'Beladung des Speichers'!C509/SUMIFS('Beladung des Speichers'!$C$17:$C$300,'Beladung des Speichers'!$A$17:$A$300,A509))</f>
        <v/>
      </c>
      <c r="E509" s="165" t="str">
        <f>IF(ISBLANK('Beladung des Speichers'!A509),"",1/SUMIFS('Beladung des Speichers'!$C$17:$C$300,'Beladung des Speichers'!$A$17:$A$300,A509)*C509*SUMIF($A$17:$A$300,A509,'Beladung des Speichers'!$E$17:$E$300))</f>
        <v/>
      </c>
      <c r="F509" s="166" t="str">
        <f>IF(ISBLANK('Beladung des Speichers'!A509),"",IF(C509=0,"0,00",D509/C509*E509))</f>
        <v/>
      </c>
      <c r="G509" s="167" t="str">
        <f>IF(ISBLANK('Beladung des Speichers'!A509),"",SUMIFS('Beladung des Speichers'!$C$17:$C$300,'Beladung des Speichers'!$A$17:$A$300,A509))</f>
        <v/>
      </c>
      <c r="H509" s="124" t="str">
        <f>IF(ISBLANK('Beladung des Speichers'!A509),"",'Beladung des Speichers'!C509)</f>
        <v/>
      </c>
      <c r="I509" s="168" t="str">
        <f>IF(ISBLANK('Beladung des Speichers'!A509),"",SUMIFS('Beladung des Speichers'!$E$17:$E$1001,'Beladung des Speichers'!$A$17:$A$1001,'Ergebnis (detailliert)'!A509))</f>
        <v/>
      </c>
      <c r="J509" s="125" t="str">
        <f>IF(ISBLANK('Beladung des Speichers'!A509),"",'Beladung des Speichers'!E509)</f>
        <v/>
      </c>
      <c r="K509" s="168" t="str">
        <f>IF(ISBLANK('Beladung des Speichers'!A509),"",SUMIFS('Entladung des Speichers'!$C$17:$C$1001,'Entladung des Speichers'!$A$17:$A$1001,'Ergebnis (detailliert)'!A509))</f>
        <v/>
      </c>
      <c r="L509" s="169" t="str">
        <f t="shared" si="30"/>
        <v/>
      </c>
      <c r="M509" s="169" t="str">
        <f>IF(ISBLANK('Entladung des Speichers'!A509),"",'Entladung des Speichers'!C509)</f>
        <v/>
      </c>
      <c r="N509" s="168" t="str">
        <f>IF(ISBLANK('Beladung des Speichers'!A509),"",SUMIFS('Entladung des Speichers'!$E$17:$E$1001,'Entladung des Speichers'!$A$17:$A$1001,'Ergebnis (detailliert)'!$A$17:$A$300))</f>
        <v/>
      </c>
      <c r="O509" s="125" t="str">
        <f t="shared" si="31"/>
        <v/>
      </c>
      <c r="P509" s="20" t="str">
        <f>IFERROR(IF(A509="","",N509*'Ergebnis (detailliert)'!J509/'Ergebnis (detailliert)'!I509),0)</f>
        <v/>
      </c>
      <c r="Q509" s="106" t="str">
        <f t="shared" si="32"/>
        <v/>
      </c>
      <c r="R509" s="107" t="str">
        <f t="shared" si="33"/>
        <v/>
      </c>
      <c r="S509" s="108" t="str">
        <f>IF(A509="","",IF(LOOKUP(A509,Stammdaten!$A$17:$A$1001,Stammdaten!$G$17:$G$1001)="Nein",0,IF(ISBLANK('Beladung des Speichers'!A509),"",ROUND(MIN(J509,Q509)*-1,2))))</f>
        <v/>
      </c>
    </row>
    <row r="510" spans="1:19" x14ac:dyDescent="0.2">
      <c r="A510" s="109" t="str">
        <f>IF('Beladung des Speichers'!A510="","",'Beladung des Speichers'!A510)</f>
        <v/>
      </c>
      <c r="B510" s="109" t="str">
        <f>IF('Beladung des Speichers'!B510="","",'Beladung des Speichers'!B510)</f>
        <v/>
      </c>
      <c r="C510" s="163" t="str">
        <f>IF(ISBLANK('Beladung des Speichers'!A510),"",SUMIFS('Beladung des Speichers'!$C$17:$C$300,'Beladung des Speichers'!$A$17:$A$300,A510)-SUMIFS('Entladung des Speichers'!$C$17:$C$300,'Entladung des Speichers'!$A$17:$A$300,A510)+SUMIFS(Füllstände!$B$17:$B$299,Füllstände!$A$17:$A$299,A510)-SUMIFS(Füllstände!$C$17:$C$299,Füllstände!$A$17:$A$299,A510))</f>
        <v/>
      </c>
      <c r="D510" s="164" t="str">
        <f>IF(ISBLANK('Beladung des Speichers'!A510),"",C510*'Beladung des Speichers'!C510/SUMIFS('Beladung des Speichers'!$C$17:$C$300,'Beladung des Speichers'!$A$17:$A$300,A510))</f>
        <v/>
      </c>
      <c r="E510" s="165" t="str">
        <f>IF(ISBLANK('Beladung des Speichers'!A510),"",1/SUMIFS('Beladung des Speichers'!$C$17:$C$300,'Beladung des Speichers'!$A$17:$A$300,A510)*C510*SUMIF($A$17:$A$300,A510,'Beladung des Speichers'!$E$17:$E$300))</f>
        <v/>
      </c>
      <c r="F510" s="166" t="str">
        <f>IF(ISBLANK('Beladung des Speichers'!A510),"",IF(C510=0,"0,00",D510/C510*E510))</f>
        <v/>
      </c>
      <c r="G510" s="167" t="str">
        <f>IF(ISBLANK('Beladung des Speichers'!A510),"",SUMIFS('Beladung des Speichers'!$C$17:$C$300,'Beladung des Speichers'!$A$17:$A$300,A510))</f>
        <v/>
      </c>
      <c r="H510" s="124" t="str">
        <f>IF(ISBLANK('Beladung des Speichers'!A510),"",'Beladung des Speichers'!C510)</f>
        <v/>
      </c>
      <c r="I510" s="168" t="str">
        <f>IF(ISBLANK('Beladung des Speichers'!A510),"",SUMIFS('Beladung des Speichers'!$E$17:$E$1001,'Beladung des Speichers'!$A$17:$A$1001,'Ergebnis (detailliert)'!A510))</f>
        <v/>
      </c>
      <c r="J510" s="125" t="str">
        <f>IF(ISBLANK('Beladung des Speichers'!A510),"",'Beladung des Speichers'!E510)</f>
        <v/>
      </c>
      <c r="K510" s="168" t="str">
        <f>IF(ISBLANK('Beladung des Speichers'!A510),"",SUMIFS('Entladung des Speichers'!$C$17:$C$1001,'Entladung des Speichers'!$A$17:$A$1001,'Ergebnis (detailliert)'!A510))</f>
        <v/>
      </c>
      <c r="L510" s="169" t="str">
        <f t="shared" si="30"/>
        <v/>
      </c>
      <c r="M510" s="169" t="str">
        <f>IF(ISBLANK('Entladung des Speichers'!A510),"",'Entladung des Speichers'!C510)</f>
        <v/>
      </c>
      <c r="N510" s="168" t="str">
        <f>IF(ISBLANK('Beladung des Speichers'!A510),"",SUMIFS('Entladung des Speichers'!$E$17:$E$1001,'Entladung des Speichers'!$A$17:$A$1001,'Ergebnis (detailliert)'!$A$17:$A$300))</f>
        <v/>
      </c>
      <c r="O510" s="125" t="str">
        <f t="shared" si="31"/>
        <v/>
      </c>
      <c r="P510" s="20" t="str">
        <f>IFERROR(IF(A510="","",N510*'Ergebnis (detailliert)'!J510/'Ergebnis (detailliert)'!I510),0)</f>
        <v/>
      </c>
      <c r="Q510" s="106" t="str">
        <f t="shared" si="32"/>
        <v/>
      </c>
      <c r="R510" s="107" t="str">
        <f t="shared" si="33"/>
        <v/>
      </c>
      <c r="S510" s="108" t="str">
        <f>IF(A510="","",IF(LOOKUP(A510,Stammdaten!$A$17:$A$1001,Stammdaten!$G$17:$G$1001)="Nein",0,IF(ISBLANK('Beladung des Speichers'!A510),"",ROUND(MIN(J510,Q510)*-1,2))))</f>
        <v/>
      </c>
    </row>
    <row r="511" spans="1:19" x14ac:dyDescent="0.2">
      <c r="A511" s="109" t="str">
        <f>IF('Beladung des Speichers'!A511="","",'Beladung des Speichers'!A511)</f>
        <v/>
      </c>
      <c r="B511" s="109" t="str">
        <f>IF('Beladung des Speichers'!B511="","",'Beladung des Speichers'!B511)</f>
        <v/>
      </c>
      <c r="C511" s="163" t="str">
        <f>IF(ISBLANK('Beladung des Speichers'!A511),"",SUMIFS('Beladung des Speichers'!$C$17:$C$300,'Beladung des Speichers'!$A$17:$A$300,A511)-SUMIFS('Entladung des Speichers'!$C$17:$C$300,'Entladung des Speichers'!$A$17:$A$300,A511)+SUMIFS(Füllstände!$B$17:$B$299,Füllstände!$A$17:$A$299,A511)-SUMIFS(Füllstände!$C$17:$C$299,Füllstände!$A$17:$A$299,A511))</f>
        <v/>
      </c>
      <c r="D511" s="164" t="str">
        <f>IF(ISBLANK('Beladung des Speichers'!A511),"",C511*'Beladung des Speichers'!C511/SUMIFS('Beladung des Speichers'!$C$17:$C$300,'Beladung des Speichers'!$A$17:$A$300,A511))</f>
        <v/>
      </c>
      <c r="E511" s="165" t="str">
        <f>IF(ISBLANK('Beladung des Speichers'!A511),"",1/SUMIFS('Beladung des Speichers'!$C$17:$C$300,'Beladung des Speichers'!$A$17:$A$300,A511)*C511*SUMIF($A$17:$A$300,A511,'Beladung des Speichers'!$E$17:$E$300))</f>
        <v/>
      </c>
      <c r="F511" s="166" t="str">
        <f>IF(ISBLANK('Beladung des Speichers'!A511),"",IF(C511=0,"0,00",D511/C511*E511))</f>
        <v/>
      </c>
      <c r="G511" s="167" t="str">
        <f>IF(ISBLANK('Beladung des Speichers'!A511),"",SUMIFS('Beladung des Speichers'!$C$17:$C$300,'Beladung des Speichers'!$A$17:$A$300,A511))</f>
        <v/>
      </c>
      <c r="H511" s="124" t="str">
        <f>IF(ISBLANK('Beladung des Speichers'!A511),"",'Beladung des Speichers'!C511)</f>
        <v/>
      </c>
      <c r="I511" s="168" t="str">
        <f>IF(ISBLANK('Beladung des Speichers'!A511),"",SUMIFS('Beladung des Speichers'!$E$17:$E$1001,'Beladung des Speichers'!$A$17:$A$1001,'Ergebnis (detailliert)'!A511))</f>
        <v/>
      </c>
      <c r="J511" s="125" t="str">
        <f>IF(ISBLANK('Beladung des Speichers'!A511),"",'Beladung des Speichers'!E511)</f>
        <v/>
      </c>
      <c r="K511" s="168" t="str">
        <f>IF(ISBLANK('Beladung des Speichers'!A511),"",SUMIFS('Entladung des Speichers'!$C$17:$C$1001,'Entladung des Speichers'!$A$17:$A$1001,'Ergebnis (detailliert)'!A511))</f>
        <v/>
      </c>
      <c r="L511" s="169" t="str">
        <f t="shared" si="30"/>
        <v/>
      </c>
      <c r="M511" s="169" t="str">
        <f>IF(ISBLANK('Entladung des Speichers'!A511),"",'Entladung des Speichers'!C511)</f>
        <v/>
      </c>
      <c r="N511" s="168" t="str">
        <f>IF(ISBLANK('Beladung des Speichers'!A511),"",SUMIFS('Entladung des Speichers'!$E$17:$E$1001,'Entladung des Speichers'!$A$17:$A$1001,'Ergebnis (detailliert)'!$A$17:$A$300))</f>
        <v/>
      </c>
      <c r="O511" s="125" t="str">
        <f t="shared" si="31"/>
        <v/>
      </c>
      <c r="P511" s="20" t="str">
        <f>IFERROR(IF(A511="","",N511*'Ergebnis (detailliert)'!J511/'Ergebnis (detailliert)'!I511),0)</f>
        <v/>
      </c>
      <c r="Q511" s="106" t="str">
        <f t="shared" si="32"/>
        <v/>
      </c>
      <c r="R511" s="107" t="str">
        <f t="shared" si="33"/>
        <v/>
      </c>
      <c r="S511" s="108" t="str">
        <f>IF(A511="","",IF(LOOKUP(A511,Stammdaten!$A$17:$A$1001,Stammdaten!$G$17:$G$1001)="Nein",0,IF(ISBLANK('Beladung des Speichers'!A511),"",ROUND(MIN(J511,Q511)*-1,2))))</f>
        <v/>
      </c>
    </row>
    <row r="512" spans="1:19" x14ac:dyDescent="0.2">
      <c r="A512" s="109" t="str">
        <f>IF('Beladung des Speichers'!A512="","",'Beladung des Speichers'!A512)</f>
        <v/>
      </c>
      <c r="B512" s="109" t="str">
        <f>IF('Beladung des Speichers'!B512="","",'Beladung des Speichers'!B512)</f>
        <v/>
      </c>
      <c r="C512" s="163" t="str">
        <f>IF(ISBLANK('Beladung des Speichers'!A512),"",SUMIFS('Beladung des Speichers'!$C$17:$C$300,'Beladung des Speichers'!$A$17:$A$300,A512)-SUMIFS('Entladung des Speichers'!$C$17:$C$300,'Entladung des Speichers'!$A$17:$A$300,A512)+SUMIFS(Füllstände!$B$17:$B$299,Füllstände!$A$17:$A$299,A512)-SUMIFS(Füllstände!$C$17:$C$299,Füllstände!$A$17:$A$299,A512))</f>
        <v/>
      </c>
      <c r="D512" s="164" t="str">
        <f>IF(ISBLANK('Beladung des Speichers'!A512),"",C512*'Beladung des Speichers'!C512/SUMIFS('Beladung des Speichers'!$C$17:$C$300,'Beladung des Speichers'!$A$17:$A$300,A512))</f>
        <v/>
      </c>
      <c r="E512" s="165" t="str">
        <f>IF(ISBLANK('Beladung des Speichers'!A512),"",1/SUMIFS('Beladung des Speichers'!$C$17:$C$300,'Beladung des Speichers'!$A$17:$A$300,A512)*C512*SUMIF($A$17:$A$300,A512,'Beladung des Speichers'!$E$17:$E$300))</f>
        <v/>
      </c>
      <c r="F512" s="166" t="str">
        <f>IF(ISBLANK('Beladung des Speichers'!A512),"",IF(C512=0,"0,00",D512/C512*E512))</f>
        <v/>
      </c>
      <c r="G512" s="167" t="str">
        <f>IF(ISBLANK('Beladung des Speichers'!A512),"",SUMIFS('Beladung des Speichers'!$C$17:$C$300,'Beladung des Speichers'!$A$17:$A$300,A512))</f>
        <v/>
      </c>
      <c r="H512" s="124" t="str">
        <f>IF(ISBLANK('Beladung des Speichers'!A512),"",'Beladung des Speichers'!C512)</f>
        <v/>
      </c>
      <c r="I512" s="168" t="str">
        <f>IF(ISBLANK('Beladung des Speichers'!A512),"",SUMIFS('Beladung des Speichers'!$E$17:$E$1001,'Beladung des Speichers'!$A$17:$A$1001,'Ergebnis (detailliert)'!A512))</f>
        <v/>
      </c>
      <c r="J512" s="125" t="str">
        <f>IF(ISBLANK('Beladung des Speichers'!A512),"",'Beladung des Speichers'!E512)</f>
        <v/>
      </c>
      <c r="K512" s="168" t="str">
        <f>IF(ISBLANK('Beladung des Speichers'!A512),"",SUMIFS('Entladung des Speichers'!$C$17:$C$1001,'Entladung des Speichers'!$A$17:$A$1001,'Ergebnis (detailliert)'!A512))</f>
        <v/>
      </c>
      <c r="L512" s="169" t="str">
        <f t="shared" si="30"/>
        <v/>
      </c>
      <c r="M512" s="169" t="str">
        <f>IF(ISBLANK('Entladung des Speichers'!A512),"",'Entladung des Speichers'!C512)</f>
        <v/>
      </c>
      <c r="N512" s="168" t="str">
        <f>IF(ISBLANK('Beladung des Speichers'!A512),"",SUMIFS('Entladung des Speichers'!$E$17:$E$1001,'Entladung des Speichers'!$A$17:$A$1001,'Ergebnis (detailliert)'!$A$17:$A$300))</f>
        <v/>
      </c>
      <c r="O512" s="125" t="str">
        <f t="shared" si="31"/>
        <v/>
      </c>
      <c r="P512" s="20" t="str">
        <f>IFERROR(IF(A512="","",N512*'Ergebnis (detailliert)'!J512/'Ergebnis (detailliert)'!I512),0)</f>
        <v/>
      </c>
      <c r="Q512" s="106" t="str">
        <f t="shared" si="32"/>
        <v/>
      </c>
      <c r="R512" s="107" t="str">
        <f t="shared" si="33"/>
        <v/>
      </c>
      <c r="S512" s="108" t="str">
        <f>IF(A512="","",IF(LOOKUP(A512,Stammdaten!$A$17:$A$1001,Stammdaten!$G$17:$G$1001)="Nein",0,IF(ISBLANK('Beladung des Speichers'!A512),"",ROUND(MIN(J512,Q512)*-1,2))))</f>
        <v/>
      </c>
    </row>
    <row r="513" spans="1:19" x14ac:dyDescent="0.2">
      <c r="A513" s="109" t="str">
        <f>IF('Beladung des Speichers'!A513="","",'Beladung des Speichers'!A513)</f>
        <v/>
      </c>
      <c r="B513" s="109" t="str">
        <f>IF('Beladung des Speichers'!B513="","",'Beladung des Speichers'!B513)</f>
        <v/>
      </c>
      <c r="C513" s="163" t="str">
        <f>IF(ISBLANK('Beladung des Speichers'!A513),"",SUMIFS('Beladung des Speichers'!$C$17:$C$300,'Beladung des Speichers'!$A$17:$A$300,A513)-SUMIFS('Entladung des Speichers'!$C$17:$C$300,'Entladung des Speichers'!$A$17:$A$300,A513)+SUMIFS(Füllstände!$B$17:$B$299,Füllstände!$A$17:$A$299,A513)-SUMIFS(Füllstände!$C$17:$C$299,Füllstände!$A$17:$A$299,A513))</f>
        <v/>
      </c>
      <c r="D513" s="164" t="str">
        <f>IF(ISBLANK('Beladung des Speichers'!A513),"",C513*'Beladung des Speichers'!C513/SUMIFS('Beladung des Speichers'!$C$17:$C$300,'Beladung des Speichers'!$A$17:$A$300,A513))</f>
        <v/>
      </c>
      <c r="E513" s="165" t="str">
        <f>IF(ISBLANK('Beladung des Speichers'!A513),"",1/SUMIFS('Beladung des Speichers'!$C$17:$C$300,'Beladung des Speichers'!$A$17:$A$300,A513)*C513*SUMIF($A$17:$A$300,A513,'Beladung des Speichers'!$E$17:$E$300))</f>
        <v/>
      </c>
      <c r="F513" s="166" t="str">
        <f>IF(ISBLANK('Beladung des Speichers'!A513),"",IF(C513=0,"0,00",D513/C513*E513))</f>
        <v/>
      </c>
      <c r="G513" s="167" t="str">
        <f>IF(ISBLANK('Beladung des Speichers'!A513),"",SUMIFS('Beladung des Speichers'!$C$17:$C$300,'Beladung des Speichers'!$A$17:$A$300,A513))</f>
        <v/>
      </c>
      <c r="H513" s="124" t="str">
        <f>IF(ISBLANK('Beladung des Speichers'!A513),"",'Beladung des Speichers'!C513)</f>
        <v/>
      </c>
      <c r="I513" s="168" t="str">
        <f>IF(ISBLANK('Beladung des Speichers'!A513),"",SUMIFS('Beladung des Speichers'!$E$17:$E$1001,'Beladung des Speichers'!$A$17:$A$1001,'Ergebnis (detailliert)'!A513))</f>
        <v/>
      </c>
      <c r="J513" s="125" t="str">
        <f>IF(ISBLANK('Beladung des Speichers'!A513),"",'Beladung des Speichers'!E513)</f>
        <v/>
      </c>
      <c r="K513" s="168" t="str">
        <f>IF(ISBLANK('Beladung des Speichers'!A513),"",SUMIFS('Entladung des Speichers'!$C$17:$C$1001,'Entladung des Speichers'!$A$17:$A$1001,'Ergebnis (detailliert)'!A513))</f>
        <v/>
      </c>
      <c r="L513" s="169" t="str">
        <f t="shared" si="30"/>
        <v/>
      </c>
      <c r="M513" s="169" t="str">
        <f>IF(ISBLANK('Entladung des Speichers'!A513),"",'Entladung des Speichers'!C513)</f>
        <v/>
      </c>
      <c r="N513" s="168" t="str">
        <f>IF(ISBLANK('Beladung des Speichers'!A513),"",SUMIFS('Entladung des Speichers'!$E$17:$E$1001,'Entladung des Speichers'!$A$17:$A$1001,'Ergebnis (detailliert)'!$A$17:$A$300))</f>
        <v/>
      </c>
      <c r="O513" s="125" t="str">
        <f t="shared" si="31"/>
        <v/>
      </c>
      <c r="P513" s="20" t="str">
        <f>IFERROR(IF(A513="","",N513*'Ergebnis (detailliert)'!J513/'Ergebnis (detailliert)'!I513),0)</f>
        <v/>
      </c>
      <c r="Q513" s="106" t="str">
        <f t="shared" si="32"/>
        <v/>
      </c>
      <c r="R513" s="107" t="str">
        <f t="shared" si="33"/>
        <v/>
      </c>
      <c r="S513" s="108" t="str">
        <f>IF(A513="","",IF(LOOKUP(A513,Stammdaten!$A$17:$A$1001,Stammdaten!$G$17:$G$1001)="Nein",0,IF(ISBLANK('Beladung des Speichers'!A513),"",ROUND(MIN(J513,Q513)*-1,2))))</f>
        <v/>
      </c>
    </row>
    <row r="514" spans="1:19" x14ac:dyDescent="0.2">
      <c r="A514" s="109" t="str">
        <f>IF('Beladung des Speichers'!A514="","",'Beladung des Speichers'!A514)</f>
        <v/>
      </c>
      <c r="B514" s="109" t="str">
        <f>IF('Beladung des Speichers'!B514="","",'Beladung des Speichers'!B514)</f>
        <v/>
      </c>
      <c r="C514" s="163" t="str">
        <f>IF(ISBLANK('Beladung des Speichers'!A514),"",SUMIFS('Beladung des Speichers'!$C$17:$C$300,'Beladung des Speichers'!$A$17:$A$300,A514)-SUMIFS('Entladung des Speichers'!$C$17:$C$300,'Entladung des Speichers'!$A$17:$A$300,A514)+SUMIFS(Füllstände!$B$17:$B$299,Füllstände!$A$17:$A$299,A514)-SUMIFS(Füllstände!$C$17:$C$299,Füllstände!$A$17:$A$299,A514))</f>
        <v/>
      </c>
      <c r="D514" s="164" t="str">
        <f>IF(ISBLANK('Beladung des Speichers'!A514),"",C514*'Beladung des Speichers'!C514/SUMIFS('Beladung des Speichers'!$C$17:$C$300,'Beladung des Speichers'!$A$17:$A$300,A514))</f>
        <v/>
      </c>
      <c r="E514" s="165" t="str">
        <f>IF(ISBLANK('Beladung des Speichers'!A514),"",1/SUMIFS('Beladung des Speichers'!$C$17:$C$300,'Beladung des Speichers'!$A$17:$A$300,A514)*C514*SUMIF($A$17:$A$300,A514,'Beladung des Speichers'!$E$17:$E$300))</f>
        <v/>
      </c>
      <c r="F514" s="166" t="str">
        <f>IF(ISBLANK('Beladung des Speichers'!A514),"",IF(C514=0,"0,00",D514/C514*E514))</f>
        <v/>
      </c>
      <c r="G514" s="167" t="str">
        <f>IF(ISBLANK('Beladung des Speichers'!A514),"",SUMIFS('Beladung des Speichers'!$C$17:$C$300,'Beladung des Speichers'!$A$17:$A$300,A514))</f>
        <v/>
      </c>
      <c r="H514" s="124" t="str">
        <f>IF(ISBLANK('Beladung des Speichers'!A514),"",'Beladung des Speichers'!C514)</f>
        <v/>
      </c>
      <c r="I514" s="168" t="str">
        <f>IF(ISBLANK('Beladung des Speichers'!A514),"",SUMIFS('Beladung des Speichers'!$E$17:$E$1001,'Beladung des Speichers'!$A$17:$A$1001,'Ergebnis (detailliert)'!A514))</f>
        <v/>
      </c>
      <c r="J514" s="125" t="str">
        <f>IF(ISBLANK('Beladung des Speichers'!A514),"",'Beladung des Speichers'!E514)</f>
        <v/>
      </c>
      <c r="K514" s="168" t="str">
        <f>IF(ISBLANK('Beladung des Speichers'!A514),"",SUMIFS('Entladung des Speichers'!$C$17:$C$1001,'Entladung des Speichers'!$A$17:$A$1001,'Ergebnis (detailliert)'!A514))</f>
        <v/>
      </c>
      <c r="L514" s="169" t="str">
        <f t="shared" si="30"/>
        <v/>
      </c>
      <c r="M514" s="169" t="str">
        <f>IF(ISBLANK('Entladung des Speichers'!A514),"",'Entladung des Speichers'!C514)</f>
        <v/>
      </c>
      <c r="N514" s="168" t="str">
        <f>IF(ISBLANK('Beladung des Speichers'!A514),"",SUMIFS('Entladung des Speichers'!$E$17:$E$1001,'Entladung des Speichers'!$A$17:$A$1001,'Ergebnis (detailliert)'!$A$17:$A$300))</f>
        <v/>
      </c>
      <c r="O514" s="125" t="str">
        <f t="shared" si="31"/>
        <v/>
      </c>
      <c r="P514" s="20" t="str">
        <f>IFERROR(IF(A514="","",N514*'Ergebnis (detailliert)'!J514/'Ergebnis (detailliert)'!I514),0)</f>
        <v/>
      </c>
      <c r="Q514" s="106" t="str">
        <f t="shared" si="32"/>
        <v/>
      </c>
      <c r="R514" s="107" t="str">
        <f t="shared" si="33"/>
        <v/>
      </c>
      <c r="S514" s="108" t="str">
        <f>IF(A514="","",IF(LOOKUP(A514,Stammdaten!$A$17:$A$1001,Stammdaten!$G$17:$G$1001)="Nein",0,IF(ISBLANK('Beladung des Speichers'!A514),"",ROUND(MIN(J514,Q514)*-1,2))))</f>
        <v/>
      </c>
    </row>
    <row r="515" spans="1:19" x14ac:dyDescent="0.2">
      <c r="A515" s="109" t="str">
        <f>IF('Beladung des Speichers'!A515="","",'Beladung des Speichers'!A515)</f>
        <v/>
      </c>
      <c r="B515" s="109" t="str">
        <f>IF('Beladung des Speichers'!B515="","",'Beladung des Speichers'!B515)</f>
        <v/>
      </c>
      <c r="C515" s="163" t="str">
        <f>IF(ISBLANK('Beladung des Speichers'!A515),"",SUMIFS('Beladung des Speichers'!$C$17:$C$300,'Beladung des Speichers'!$A$17:$A$300,A515)-SUMIFS('Entladung des Speichers'!$C$17:$C$300,'Entladung des Speichers'!$A$17:$A$300,A515)+SUMIFS(Füllstände!$B$17:$B$299,Füllstände!$A$17:$A$299,A515)-SUMIFS(Füllstände!$C$17:$C$299,Füllstände!$A$17:$A$299,A515))</f>
        <v/>
      </c>
      <c r="D515" s="164" t="str">
        <f>IF(ISBLANK('Beladung des Speichers'!A515),"",C515*'Beladung des Speichers'!C515/SUMIFS('Beladung des Speichers'!$C$17:$C$300,'Beladung des Speichers'!$A$17:$A$300,A515))</f>
        <v/>
      </c>
      <c r="E515" s="165" t="str">
        <f>IF(ISBLANK('Beladung des Speichers'!A515),"",1/SUMIFS('Beladung des Speichers'!$C$17:$C$300,'Beladung des Speichers'!$A$17:$A$300,A515)*C515*SUMIF($A$17:$A$300,A515,'Beladung des Speichers'!$E$17:$E$300))</f>
        <v/>
      </c>
      <c r="F515" s="166" t="str">
        <f>IF(ISBLANK('Beladung des Speichers'!A515),"",IF(C515=0,"0,00",D515/C515*E515))</f>
        <v/>
      </c>
      <c r="G515" s="167" t="str">
        <f>IF(ISBLANK('Beladung des Speichers'!A515),"",SUMIFS('Beladung des Speichers'!$C$17:$C$300,'Beladung des Speichers'!$A$17:$A$300,A515))</f>
        <v/>
      </c>
      <c r="H515" s="124" t="str">
        <f>IF(ISBLANK('Beladung des Speichers'!A515),"",'Beladung des Speichers'!C515)</f>
        <v/>
      </c>
      <c r="I515" s="168" t="str">
        <f>IF(ISBLANK('Beladung des Speichers'!A515),"",SUMIFS('Beladung des Speichers'!$E$17:$E$1001,'Beladung des Speichers'!$A$17:$A$1001,'Ergebnis (detailliert)'!A515))</f>
        <v/>
      </c>
      <c r="J515" s="125" t="str">
        <f>IF(ISBLANK('Beladung des Speichers'!A515),"",'Beladung des Speichers'!E515)</f>
        <v/>
      </c>
      <c r="K515" s="168" t="str">
        <f>IF(ISBLANK('Beladung des Speichers'!A515),"",SUMIFS('Entladung des Speichers'!$C$17:$C$1001,'Entladung des Speichers'!$A$17:$A$1001,'Ergebnis (detailliert)'!A515))</f>
        <v/>
      </c>
      <c r="L515" s="169" t="str">
        <f t="shared" si="30"/>
        <v/>
      </c>
      <c r="M515" s="169" t="str">
        <f>IF(ISBLANK('Entladung des Speichers'!A515),"",'Entladung des Speichers'!C515)</f>
        <v/>
      </c>
      <c r="N515" s="168" t="str">
        <f>IF(ISBLANK('Beladung des Speichers'!A515),"",SUMIFS('Entladung des Speichers'!$E$17:$E$1001,'Entladung des Speichers'!$A$17:$A$1001,'Ergebnis (detailliert)'!$A$17:$A$300))</f>
        <v/>
      </c>
      <c r="O515" s="125" t="str">
        <f t="shared" si="31"/>
        <v/>
      </c>
      <c r="P515" s="20" t="str">
        <f>IFERROR(IF(A515="","",N515*'Ergebnis (detailliert)'!J515/'Ergebnis (detailliert)'!I515),0)</f>
        <v/>
      </c>
      <c r="Q515" s="106" t="str">
        <f t="shared" si="32"/>
        <v/>
      </c>
      <c r="R515" s="107" t="str">
        <f t="shared" si="33"/>
        <v/>
      </c>
      <c r="S515" s="108" t="str">
        <f>IF(A515="","",IF(LOOKUP(A515,Stammdaten!$A$17:$A$1001,Stammdaten!$G$17:$G$1001)="Nein",0,IF(ISBLANK('Beladung des Speichers'!A515),"",ROUND(MIN(J515,Q515)*-1,2))))</f>
        <v/>
      </c>
    </row>
    <row r="516" spans="1:19" x14ac:dyDescent="0.2">
      <c r="A516" s="109" t="str">
        <f>IF('Beladung des Speichers'!A516="","",'Beladung des Speichers'!A516)</f>
        <v/>
      </c>
      <c r="B516" s="109" t="str">
        <f>IF('Beladung des Speichers'!B516="","",'Beladung des Speichers'!B516)</f>
        <v/>
      </c>
      <c r="C516" s="163" t="str">
        <f>IF(ISBLANK('Beladung des Speichers'!A516),"",SUMIFS('Beladung des Speichers'!$C$17:$C$300,'Beladung des Speichers'!$A$17:$A$300,A516)-SUMIFS('Entladung des Speichers'!$C$17:$C$300,'Entladung des Speichers'!$A$17:$A$300,A516)+SUMIFS(Füllstände!$B$17:$B$299,Füllstände!$A$17:$A$299,A516)-SUMIFS(Füllstände!$C$17:$C$299,Füllstände!$A$17:$A$299,A516))</f>
        <v/>
      </c>
      <c r="D516" s="164" t="str">
        <f>IF(ISBLANK('Beladung des Speichers'!A516),"",C516*'Beladung des Speichers'!C516/SUMIFS('Beladung des Speichers'!$C$17:$C$300,'Beladung des Speichers'!$A$17:$A$300,A516))</f>
        <v/>
      </c>
      <c r="E516" s="165" t="str">
        <f>IF(ISBLANK('Beladung des Speichers'!A516),"",1/SUMIFS('Beladung des Speichers'!$C$17:$C$300,'Beladung des Speichers'!$A$17:$A$300,A516)*C516*SUMIF($A$17:$A$300,A516,'Beladung des Speichers'!$E$17:$E$300))</f>
        <v/>
      </c>
      <c r="F516" s="166" t="str">
        <f>IF(ISBLANK('Beladung des Speichers'!A516),"",IF(C516=0,"0,00",D516/C516*E516))</f>
        <v/>
      </c>
      <c r="G516" s="167" t="str">
        <f>IF(ISBLANK('Beladung des Speichers'!A516),"",SUMIFS('Beladung des Speichers'!$C$17:$C$300,'Beladung des Speichers'!$A$17:$A$300,A516))</f>
        <v/>
      </c>
      <c r="H516" s="124" t="str">
        <f>IF(ISBLANK('Beladung des Speichers'!A516),"",'Beladung des Speichers'!C516)</f>
        <v/>
      </c>
      <c r="I516" s="168" t="str">
        <f>IF(ISBLANK('Beladung des Speichers'!A516),"",SUMIFS('Beladung des Speichers'!$E$17:$E$1001,'Beladung des Speichers'!$A$17:$A$1001,'Ergebnis (detailliert)'!A516))</f>
        <v/>
      </c>
      <c r="J516" s="125" t="str">
        <f>IF(ISBLANK('Beladung des Speichers'!A516),"",'Beladung des Speichers'!E516)</f>
        <v/>
      </c>
      <c r="K516" s="168" t="str">
        <f>IF(ISBLANK('Beladung des Speichers'!A516),"",SUMIFS('Entladung des Speichers'!$C$17:$C$1001,'Entladung des Speichers'!$A$17:$A$1001,'Ergebnis (detailliert)'!A516))</f>
        <v/>
      </c>
      <c r="L516" s="169" t="str">
        <f t="shared" si="30"/>
        <v/>
      </c>
      <c r="M516" s="169" t="str">
        <f>IF(ISBLANK('Entladung des Speichers'!A516),"",'Entladung des Speichers'!C516)</f>
        <v/>
      </c>
      <c r="N516" s="168" t="str">
        <f>IF(ISBLANK('Beladung des Speichers'!A516),"",SUMIFS('Entladung des Speichers'!$E$17:$E$1001,'Entladung des Speichers'!$A$17:$A$1001,'Ergebnis (detailliert)'!$A$17:$A$300))</f>
        <v/>
      </c>
      <c r="O516" s="125" t="str">
        <f t="shared" si="31"/>
        <v/>
      </c>
      <c r="P516" s="20" t="str">
        <f>IFERROR(IF(A516="","",N516*'Ergebnis (detailliert)'!J516/'Ergebnis (detailliert)'!I516),0)</f>
        <v/>
      </c>
      <c r="Q516" s="106" t="str">
        <f t="shared" si="32"/>
        <v/>
      </c>
      <c r="R516" s="107" t="str">
        <f t="shared" si="33"/>
        <v/>
      </c>
      <c r="S516" s="108" t="str">
        <f>IF(A516="","",IF(LOOKUP(A516,Stammdaten!$A$17:$A$1001,Stammdaten!$G$17:$G$1001)="Nein",0,IF(ISBLANK('Beladung des Speichers'!A516),"",ROUND(MIN(J516,Q516)*-1,2))))</f>
        <v/>
      </c>
    </row>
    <row r="517" spans="1:19" x14ac:dyDescent="0.2">
      <c r="A517" s="109" t="str">
        <f>IF('Beladung des Speichers'!A517="","",'Beladung des Speichers'!A517)</f>
        <v/>
      </c>
      <c r="B517" s="109" t="str">
        <f>IF('Beladung des Speichers'!B517="","",'Beladung des Speichers'!B517)</f>
        <v/>
      </c>
      <c r="C517" s="163" t="str">
        <f>IF(ISBLANK('Beladung des Speichers'!A517),"",SUMIFS('Beladung des Speichers'!$C$17:$C$300,'Beladung des Speichers'!$A$17:$A$300,A517)-SUMIFS('Entladung des Speichers'!$C$17:$C$300,'Entladung des Speichers'!$A$17:$A$300,A517)+SUMIFS(Füllstände!$B$17:$B$299,Füllstände!$A$17:$A$299,A517)-SUMIFS(Füllstände!$C$17:$C$299,Füllstände!$A$17:$A$299,A517))</f>
        <v/>
      </c>
      <c r="D517" s="164" t="str">
        <f>IF(ISBLANK('Beladung des Speichers'!A517),"",C517*'Beladung des Speichers'!C517/SUMIFS('Beladung des Speichers'!$C$17:$C$300,'Beladung des Speichers'!$A$17:$A$300,A517))</f>
        <v/>
      </c>
      <c r="E517" s="165" t="str">
        <f>IF(ISBLANK('Beladung des Speichers'!A517),"",1/SUMIFS('Beladung des Speichers'!$C$17:$C$300,'Beladung des Speichers'!$A$17:$A$300,A517)*C517*SUMIF($A$17:$A$300,A517,'Beladung des Speichers'!$E$17:$E$300))</f>
        <v/>
      </c>
      <c r="F517" s="166" t="str">
        <f>IF(ISBLANK('Beladung des Speichers'!A517),"",IF(C517=0,"0,00",D517/C517*E517))</f>
        <v/>
      </c>
      <c r="G517" s="167" t="str">
        <f>IF(ISBLANK('Beladung des Speichers'!A517),"",SUMIFS('Beladung des Speichers'!$C$17:$C$300,'Beladung des Speichers'!$A$17:$A$300,A517))</f>
        <v/>
      </c>
      <c r="H517" s="124" t="str">
        <f>IF(ISBLANK('Beladung des Speichers'!A517),"",'Beladung des Speichers'!C517)</f>
        <v/>
      </c>
      <c r="I517" s="168" t="str">
        <f>IF(ISBLANK('Beladung des Speichers'!A517),"",SUMIFS('Beladung des Speichers'!$E$17:$E$1001,'Beladung des Speichers'!$A$17:$A$1001,'Ergebnis (detailliert)'!A517))</f>
        <v/>
      </c>
      <c r="J517" s="125" t="str">
        <f>IF(ISBLANK('Beladung des Speichers'!A517),"",'Beladung des Speichers'!E517)</f>
        <v/>
      </c>
      <c r="K517" s="168" t="str">
        <f>IF(ISBLANK('Beladung des Speichers'!A517),"",SUMIFS('Entladung des Speichers'!$C$17:$C$1001,'Entladung des Speichers'!$A$17:$A$1001,'Ergebnis (detailliert)'!A517))</f>
        <v/>
      </c>
      <c r="L517" s="169" t="str">
        <f t="shared" si="30"/>
        <v/>
      </c>
      <c r="M517" s="169" t="str">
        <f>IF(ISBLANK('Entladung des Speichers'!A517),"",'Entladung des Speichers'!C517)</f>
        <v/>
      </c>
      <c r="N517" s="168" t="str">
        <f>IF(ISBLANK('Beladung des Speichers'!A517),"",SUMIFS('Entladung des Speichers'!$E$17:$E$1001,'Entladung des Speichers'!$A$17:$A$1001,'Ergebnis (detailliert)'!$A$17:$A$300))</f>
        <v/>
      </c>
      <c r="O517" s="125" t="str">
        <f t="shared" si="31"/>
        <v/>
      </c>
      <c r="P517" s="20" t="str">
        <f>IFERROR(IF(A517="","",N517*'Ergebnis (detailliert)'!J517/'Ergebnis (detailliert)'!I517),0)</f>
        <v/>
      </c>
      <c r="Q517" s="106" t="str">
        <f t="shared" si="32"/>
        <v/>
      </c>
      <c r="R517" s="107" t="str">
        <f t="shared" si="33"/>
        <v/>
      </c>
      <c r="S517" s="108" t="str">
        <f>IF(A517="","",IF(LOOKUP(A517,Stammdaten!$A$17:$A$1001,Stammdaten!$G$17:$G$1001)="Nein",0,IF(ISBLANK('Beladung des Speichers'!A517),"",ROUND(MIN(J517,Q517)*-1,2))))</f>
        <v/>
      </c>
    </row>
    <row r="518" spans="1:19" x14ac:dyDescent="0.2">
      <c r="A518" s="109" t="str">
        <f>IF('Beladung des Speichers'!A518="","",'Beladung des Speichers'!A518)</f>
        <v/>
      </c>
      <c r="B518" s="109" t="str">
        <f>IF('Beladung des Speichers'!B518="","",'Beladung des Speichers'!B518)</f>
        <v/>
      </c>
      <c r="C518" s="163" t="str">
        <f>IF(ISBLANK('Beladung des Speichers'!A518),"",SUMIFS('Beladung des Speichers'!$C$17:$C$300,'Beladung des Speichers'!$A$17:$A$300,A518)-SUMIFS('Entladung des Speichers'!$C$17:$C$300,'Entladung des Speichers'!$A$17:$A$300,A518)+SUMIFS(Füllstände!$B$17:$B$299,Füllstände!$A$17:$A$299,A518)-SUMIFS(Füllstände!$C$17:$C$299,Füllstände!$A$17:$A$299,A518))</f>
        <v/>
      </c>
      <c r="D518" s="164" t="str">
        <f>IF(ISBLANK('Beladung des Speichers'!A518),"",C518*'Beladung des Speichers'!C518/SUMIFS('Beladung des Speichers'!$C$17:$C$300,'Beladung des Speichers'!$A$17:$A$300,A518))</f>
        <v/>
      </c>
      <c r="E518" s="165" t="str">
        <f>IF(ISBLANK('Beladung des Speichers'!A518),"",1/SUMIFS('Beladung des Speichers'!$C$17:$C$300,'Beladung des Speichers'!$A$17:$A$300,A518)*C518*SUMIF($A$17:$A$300,A518,'Beladung des Speichers'!$E$17:$E$300))</f>
        <v/>
      </c>
      <c r="F518" s="166" t="str">
        <f>IF(ISBLANK('Beladung des Speichers'!A518),"",IF(C518=0,"0,00",D518/C518*E518))</f>
        <v/>
      </c>
      <c r="G518" s="167" t="str">
        <f>IF(ISBLANK('Beladung des Speichers'!A518),"",SUMIFS('Beladung des Speichers'!$C$17:$C$300,'Beladung des Speichers'!$A$17:$A$300,A518))</f>
        <v/>
      </c>
      <c r="H518" s="124" t="str">
        <f>IF(ISBLANK('Beladung des Speichers'!A518),"",'Beladung des Speichers'!C518)</f>
        <v/>
      </c>
      <c r="I518" s="168" t="str">
        <f>IF(ISBLANK('Beladung des Speichers'!A518),"",SUMIFS('Beladung des Speichers'!$E$17:$E$1001,'Beladung des Speichers'!$A$17:$A$1001,'Ergebnis (detailliert)'!A518))</f>
        <v/>
      </c>
      <c r="J518" s="125" t="str">
        <f>IF(ISBLANK('Beladung des Speichers'!A518),"",'Beladung des Speichers'!E518)</f>
        <v/>
      </c>
      <c r="K518" s="168" t="str">
        <f>IF(ISBLANK('Beladung des Speichers'!A518),"",SUMIFS('Entladung des Speichers'!$C$17:$C$1001,'Entladung des Speichers'!$A$17:$A$1001,'Ergebnis (detailliert)'!A518))</f>
        <v/>
      </c>
      <c r="L518" s="169" t="str">
        <f t="shared" si="30"/>
        <v/>
      </c>
      <c r="M518" s="169" t="str">
        <f>IF(ISBLANK('Entladung des Speichers'!A518),"",'Entladung des Speichers'!C518)</f>
        <v/>
      </c>
      <c r="N518" s="168" t="str">
        <f>IF(ISBLANK('Beladung des Speichers'!A518),"",SUMIFS('Entladung des Speichers'!$E$17:$E$1001,'Entladung des Speichers'!$A$17:$A$1001,'Ergebnis (detailliert)'!$A$17:$A$300))</f>
        <v/>
      </c>
      <c r="O518" s="125" t="str">
        <f t="shared" si="31"/>
        <v/>
      </c>
      <c r="P518" s="20" t="str">
        <f>IFERROR(IF(A518="","",N518*'Ergebnis (detailliert)'!J518/'Ergebnis (detailliert)'!I518),0)</f>
        <v/>
      </c>
      <c r="Q518" s="106" t="str">
        <f t="shared" si="32"/>
        <v/>
      </c>
      <c r="R518" s="107" t="str">
        <f t="shared" si="33"/>
        <v/>
      </c>
      <c r="S518" s="108" t="str">
        <f>IF(A518="","",IF(LOOKUP(A518,Stammdaten!$A$17:$A$1001,Stammdaten!$G$17:$G$1001)="Nein",0,IF(ISBLANK('Beladung des Speichers'!A518),"",ROUND(MIN(J518,Q518)*-1,2))))</f>
        <v/>
      </c>
    </row>
    <row r="519" spans="1:19" x14ac:dyDescent="0.2">
      <c r="A519" s="109" t="str">
        <f>IF('Beladung des Speichers'!A519="","",'Beladung des Speichers'!A519)</f>
        <v/>
      </c>
      <c r="B519" s="109" t="str">
        <f>IF('Beladung des Speichers'!B519="","",'Beladung des Speichers'!B519)</f>
        <v/>
      </c>
      <c r="C519" s="163" t="str">
        <f>IF(ISBLANK('Beladung des Speichers'!A519),"",SUMIFS('Beladung des Speichers'!$C$17:$C$300,'Beladung des Speichers'!$A$17:$A$300,A519)-SUMIFS('Entladung des Speichers'!$C$17:$C$300,'Entladung des Speichers'!$A$17:$A$300,A519)+SUMIFS(Füllstände!$B$17:$B$299,Füllstände!$A$17:$A$299,A519)-SUMIFS(Füllstände!$C$17:$C$299,Füllstände!$A$17:$A$299,A519))</f>
        <v/>
      </c>
      <c r="D519" s="164" t="str">
        <f>IF(ISBLANK('Beladung des Speichers'!A519),"",C519*'Beladung des Speichers'!C519/SUMIFS('Beladung des Speichers'!$C$17:$C$300,'Beladung des Speichers'!$A$17:$A$300,A519))</f>
        <v/>
      </c>
      <c r="E519" s="165" t="str">
        <f>IF(ISBLANK('Beladung des Speichers'!A519),"",1/SUMIFS('Beladung des Speichers'!$C$17:$C$300,'Beladung des Speichers'!$A$17:$A$300,A519)*C519*SUMIF($A$17:$A$300,A519,'Beladung des Speichers'!$E$17:$E$300))</f>
        <v/>
      </c>
      <c r="F519" s="166" t="str">
        <f>IF(ISBLANK('Beladung des Speichers'!A519),"",IF(C519=0,"0,00",D519/C519*E519))</f>
        <v/>
      </c>
      <c r="G519" s="167" t="str">
        <f>IF(ISBLANK('Beladung des Speichers'!A519),"",SUMIFS('Beladung des Speichers'!$C$17:$C$300,'Beladung des Speichers'!$A$17:$A$300,A519))</f>
        <v/>
      </c>
      <c r="H519" s="124" t="str">
        <f>IF(ISBLANK('Beladung des Speichers'!A519),"",'Beladung des Speichers'!C519)</f>
        <v/>
      </c>
      <c r="I519" s="168" t="str">
        <f>IF(ISBLANK('Beladung des Speichers'!A519),"",SUMIFS('Beladung des Speichers'!$E$17:$E$1001,'Beladung des Speichers'!$A$17:$A$1001,'Ergebnis (detailliert)'!A519))</f>
        <v/>
      </c>
      <c r="J519" s="125" t="str">
        <f>IF(ISBLANK('Beladung des Speichers'!A519),"",'Beladung des Speichers'!E519)</f>
        <v/>
      </c>
      <c r="K519" s="168" t="str">
        <f>IF(ISBLANK('Beladung des Speichers'!A519),"",SUMIFS('Entladung des Speichers'!$C$17:$C$1001,'Entladung des Speichers'!$A$17:$A$1001,'Ergebnis (detailliert)'!A519))</f>
        <v/>
      </c>
      <c r="L519" s="169" t="str">
        <f t="shared" si="30"/>
        <v/>
      </c>
      <c r="M519" s="169" t="str">
        <f>IF(ISBLANK('Entladung des Speichers'!A519),"",'Entladung des Speichers'!C519)</f>
        <v/>
      </c>
      <c r="N519" s="168" t="str">
        <f>IF(ISBLANK('Beladung des Speichers'!A519),"",SUMIFS('Entladung des Speichers'!$E$17:$E$1001,'Entladung des Speichers'!$A$17:$A$1001,'Ergebnis (detailliert)'!$A$17:$A$300))</f>
        <v/>
      </c>
      <c r="O519" s="125" t="str">
        <f t="shared" si="31"/>
        <v/>
      </c>
      <c r="P519" s="20" t="str">
        <f>IFERROR(IF(A519="","",N519*'Ergebnis (detailliert)'!J519/'Ergebnis (detailliert)'!I519),0)</f>
        <v/>
      </c>
      <c r="Q519" s="106" t="str">
        <f t="shared" si="32"/>
        <v/>
      </c>
      <c r="R519" s="107" t="str">
        <f t="shared" si="33"/>
        <v/>
      </c>
      <c r="S519" s="108" t="str">
        <f>IF(A519="","",IF(LOOKUP(A519,Stammdaten!$A$17:$A$1001,Stammdaten!$G$17:$G$1001)="Nein",0,IF(ISBLANK('Beladung des Speichers'!A519),"",ROUND(MIN(J519,Q519)*-1,2))))</f>
        <v/>
      </c>
    </row>
    <row r="520" spans="1:19" x14ac:dyDescent="0.2">
      <c r="A520" s="109" t="str">
        <f>IF('Beladung des Speichers'!A520="","",'Beladung des Speichers'!A520)</f>
        <v/>
      </c>
      <c r="B520" s="109" t="str">
        <f>IF('Beladung des Speichers'!B520="","",'Beladung des Speichers'!B520)</f>
        <v/>
      </c>
      <c r="C520" s="163" t="str">
        <f>IF(ISBLANK('Beladung des Speichers'!A520),"",SUMIFS('Beladung des Speichers'!$C$17:$C$300,'Beladung des Speichers'!$A$17:$A$300,A520)-SUMIFS('Entladung des Speichers'!$C$17:$C$300,'Entladung des Speichers'!$A$17:$A$300,A520)+SUMIFS(Füllstände!$B$17:$B$299,Füllstände!$A$17:$A$299,A520)-SUMIFS(Füllstände!$C$17:$C$299,Füllstände!$A$17:$A$299,A520))</f>
        <v/>
      </c>
      <c r="D520" s="164" t="str">
        <f>IF(ISBLANK('Beladung des Speichers'!A520),"",C520*'Beladung des Speichers'!C520/SUMIFS('Beladung des Speichers'!$C$17:$C$300,'Beladung des Speichers'!$A$17:$A$300,A520))</f>
        <v/>
      </c>
      <c r="E520" s="165" t="str">
        <f>IF(ISBLANK('Beladung des Speichers'!A520),"",1/SUMIFS('Beladung des Speichers'!$C$17:$C$300,'Beladung des Speichers'!$A$17:$A$300,A520)*C520*SUMIF($A$17:$A$300,A520,'Beladung des Speichers'!$E$17:$E$300))</f>
        <v/>
      </c>
      <c r="F520" s="166" t="str">
        <f>IF(ISBLANK('Beladung des Speichers'!A520),"",IF(C520=0,"0,00",D520/C520*E520))</f>
        <v/>
      </c>
      <c r="G520" s="167" t="str">
        <f>IF(ISBLANK('Beladung des Speichers'!A520),"",SUMIFS('Beladung des Speichers'!$C$17:$C$300,'Beladung des Speichers'!$A$17:$A$300,A520))</f>
        <v/>
      </c>
      <c r="H520" s="124" t="str">
        <f>IF(ISBLANK('Beladung des Speichers'!A520),"",'Beladung des Speichers'!C520)</f>
        <v/>
      </c>
      <c r="I520" s="168" t="str">
        <f>IF(ISBLANK('Beladung des Speichers'!A520),"",SUMIFS('Beladung des Speichers'!$E$17:$E$1001,'Beladung des Speichers'!$A$17:$A$1001,'Ergebnis (detailliert)'!A520))</f>
        <v/>
      </c>
      <c r="J520" s="125" t="str">
        <f>IF(ISBLANK('Beladung des Speichers'!A520),"",'Beladung des Speichers'!E520)</f>
        <v/>
      </c>
      <c r="K520" s="168" t="str">
        <f>IF(ISBLANK('Beladung des Speichers'!A520),"",SUMIFS('Entladung des Speichers'!$C$17:$C$1001,'Entladung des Speichers'!$A$17:$A$1001,'Ergebnis (detailliert)'!A520))</f>
        <v/>
      </c>
      <c r="L520" s="169" t="str">
        <f t="shared" si="30"/>
        <v/>
      </c>
      <c r="M520" s="169" t="str">
        <f>IF(ISBLANK('Entladung des Speichers'!A520),"",'Entladung des Speichers'!C520)</f>
        <v/>
      </c>
      <c r="N520" s="168" t="str">
        <f>IF(ISBLANK('Beladung des Speichers'!A520),"",SUMIFS('Entladung des Speichers'!$E$17:$E$1001,'Entladung des Speichers'!$A$17:$A$1001,'Ergebnis (detailliert)'!$A$17:$A$300))</f>
        <v/>
      </c>
      <c r="O520" s="125" t="str">
        <f t="shared" si="31"/>
        <v/>
      </c>
      <c r="P520" s="20" t="str">
        <f>IFERROR(IF(A520="","",N520*'Ergebnis (detailliert)'!J520/'Ergebnis (detailliert)'!I520),0)</f>
        <v/>
      </c>
      <c r="Q520" s="106" t="str">
        <f t="shared" si="32"/>
        <v/>
      </c>
      <c r="R520" s="107" t="str">
        <f t="shared" si="33"/>
        <v/>
      </c>
      <c r="S520" s="108" t="str">
        <f>IF(A520="","",IF(LOOKUP(A520,Stammdaten!$A$17:$A$1001,Stammdaten!$G$17:$G$1001)="Nein",0,IF(ISBLANK('Beladung des Speichers'!A520),"",ROUND(MIN(J520,Q520)*-1,2))))</f>
        <v/>
      </c>
    </row>
    <row r="521" spans="1:19" x14ac:dyDescent="0.2">
      <c r="A521" s="109" t="str">
        <f>IF('Beladung des Speichers'!A521="","",'Beladung des Speichers'!A521)</f>
        <v/>
      </c>
      <c r="B521" s="109" t="str">
        <f>IF('Beladung des Speichers'!B521="","",'Beladung des Speichers'!B521)</f>
        <v/>
      </c>
      <c r="C521" s="163" t="str">
        <f>IF(ISBLANK('Beladung des Speichers'!A521),"",SUMIFS('Beladung des Speichers'!$C$17:$C$300,'Beladung des Speichers'!$A$17:$A$300,A521)-SUMIFS('Entladung des Speichers'!$C$17:$C$300,'Entladung des Speichers'!$A$17:$A$300,A521)+SUMIFS(Füllstände!$B$17:$B$299,Füllstände!$A$17:$A$299,A521)-SUMIFS(Füllstände!$C$17:$C$299,Füllstände!$A$17:$A$299,A521))</f>
        <v/>
      </c>
      <c r="D521" s="164" t="str">
        <f>IF(ISBLANK('Beladung des Speichers'!A521),"",C521*'Beladung des Speichers'!C521/SUMIFS('Beladung des Speichers'!$C$17:$C$300,'Beladung des Speichers'!$A$17:$A$300,A521))</f>
        <v/>
      </c>
      <c r="E521" s="165" t="str">
        <f>IF(ISBLANK('Beladung des Speichers'!A521),"",1/SUMIFS('Beladung des Speichers'!$C$17:$C$300,'Beladung des Speichers'!$A$17:$A$300,A521)*C521*SUMIF($A$17:$A$300,A521,'Beladung des Speichers'!$E$17:$E$300))</f>
        <v/>
      </c>
      <c r="F521" s="166" t="str">
        <f>IF(ISBLANK('Beladung des Speichers'!A521),"",IF(C521=0,"0,00",D521/C521*E521))</f>
        <v/>
      </c>
      <c r="G521" s="167" t="str">
        <f>IF(ISBLANK('Beladung des Speichers'!A521),"",SUMIFS('Beladung des Speichers'!$C$17:$C$300,'Beladung des Speichers'!$A$17:$A$300,A521))</f>
        <v/>
      </c>
      <c r="H521" s="124" t="str">
        <f>IF(ISBLANK('Beladung des Speichers'!A521),"",'Beladung des Speichers'!C521)</f>
        <v/>
      </c>
      <c r="I521" s="168" t="str">
        <f>IF(ISBLANK('Beladung des Speichers'!A521),"",SUMIFS('Beladung des Speichers'!$E$17:$E$1001,'Beladung des Speichers'!$A$17:$A$1001,'Ergebnis (detailliert)'!A521))</f>
        <v/>
      </c>
      <c r="J521" s="125" t="str">
        <f>IF(ISBLANK('Beladung des Speichers'!A521),"",'Beladung des Speichers'!E521)</f>
        <v/>
      </c>
      <c r="K521" s="168" t="str">
        <f>IF(ISBLANK('Beladung des Speichers'!A521),"",SUMIFS('Entladung des Speichers'!$C$17:$C$1001,'Entladung des Speichers'!$A$17:$A$1001,'Ergebnis (detailliert)'!A521))</f>
        <v/>
      </c>
      <c r="L521" s="169" t="str">
        <f t="shared" si="30"/>
        <v/>
      </c>
      <c r="M521" s="169" t="str">
        <f>IF(ISBLANK('Entladung des Speichers'!A521),"",'Entladung des Speichers'!C521)</f>
        <v/>
      </c>
      <c r="N521" s="168" t="str">
        <f>IF(ISBLANK('Beladung des Speichers'!A521),"",SUMIFS('Entladung des Speichers'!$E$17:$E$1001,'Entladung des Speichers'!$A$17:$A$1001,'Ergebnis (detailliert)'!$A$17:$A$300))</f>
        <v/>
      </c>
      <c r="O521" s="125" t="str">
        <f t="shared" si="31"/>
        <v/>
      </c>
      <c r="P521" s="20" t="str">
        <f>IFERROR(IF(A521="","",N521*'Ergebnis (detailliert)'!J521/'Ergebnis (detailliert)'!I521),0)</f>
        <v/>
      </c>
      <c r="Q521" s="106" t="str">
        <f t="shared" si="32"/>
        <v/>
      </c>
      <c r="R521" s="107" t="str">
        <f t="shared" si="33"/>
        <v/>
      </c>
      <c r="S521" s="108" t="str">
        <f>IF(A521="","",IF(LOOKUP(A521,Stammdaten!$A$17:$A$1001,Stammdaten!$G$17:$G$1001)="Nein",0,IF(ISBLANK('Beladung des Speichers'!A521),"",ROUND(MIN(J521,Q521)*-1,2))))</f>
        <v/>
      </c>
    </row>
    <row r="522" spans="1:19" x14ac:dyDescent="0.2">
      <c r="A522" s="109" t="str">
        <f>IF('Beladung des Speichers'!A522="","",'Beladung des Speichers'!A522)</f>
        <v/>
      </c>
      <c r="B522" s="109" t="str">
        <f>IF('Beladung des Speichers'!B522="","",'Beladung des Speichers'!B522)</f>
        <v/>
      </c>
      <c r="C522" s="163" t="str">
        <f>IF(ISBLANK('Beladung des Speichers'!A522),"",SUMIFS('Beladung des Speichers'!$C$17:$C$300,'Beladung des Speichers'!$A$17:$A$300,A522)-SUMIFS('Entladung des Speichers'!$C$17:$C$300,'Entladung des Speichers'!$A$17:$A$300,A522)+SUMIFS(Füllstände!$B$17:$B$299,Füllstände!$A$17:$A$299,A522)-SUMIFS(Füllstände!$C$17:$C$299,Füllstände!$A$17:$A$299,A522))</f>
        <v/>
      </c>
      <c r="D522" s="164" t="str">
        <f>IF(ISBLANK('Beladung des Speichers'!A522),"",C522*'Beladung des Speichers'!C522/SUMIFS('Beladung des Speichers'!$C$17:$C$300,'Beladung des Speichers'!$A$17:$A$300,A522))</f>
        <v/>
      </c>
      <c r="E522" s="165" t="str">
        <f>IF(ISBLANK('Beladung des Speichers'!A522),"",1/SUMIFS('Beladung des Speichers'!$C$17:$C$300,'Beladung des Speichers'!$A$17:$A$300,A522)*C522*SUMIF($A$17:$A$300,A522,'Beladung des Speichers'!$E$17:$E$300))</f>
        <v/>
      </c>
      <c r="F522" s="166" t="str">
        <f>IF(ISBLANK('Beladung des Speichers'!A522),"",IF(C522=0,"0,00",D522/C522*E522))</f>
        <v/>
      </c>
      <c r="G522" s="167" t="str">
        <f>IF(ISBLANK('Beladung des Speichers'!A522),"",SUMIFS('Beladung des Speichers'!$C$17:$C$300,'Beladung des Speichers'!$A$17:$A$300,A522))</f>
        <v/>
      </c>
      <c r="H522" s="124" t="str">
        <f>IF(ISBLANK('Beladung des Speichers'!A522),"",'Beladung des Speichers'!C522)</f>
        <v/>
      </c>
      <c r="I522" s="168" t="str">
        <f>IF(ISBLANK('Beladung des Speichers'!A522),"",SUMIFS('Beladung des Speichers'!$E$17:$E$1001,'Beladung des Speichers'!$A$17:$A$1001,'Ergebnis (detailliert)'!A522))</f>
        <v/>
      </c>
      <c r="J522" s="125" t="str">
        <f>IF(ISBLANK('Beladung des Speichers'!A522),"",'Beladung des Speichers'!E522)</f>
        <v/>
      </c>
      <c r="K522" s="168" t="str">
        <f>IF(ISBLANK('Beladung des Speichers'!A522),"",SUMIFS('Entladung des Speichers'!$C$17:$C$1001,'Entladung des Speichers'!$A$17:$A$1001,'Ergebnis (detailliert)'!A522))</f>
        <v/>
      </c>
      <c r="L522" s="169" t="str">
        <f t="shared" si="30"/>
        <v/>
      </c>
      <c r="M522" s="169" t="str">
        <f>IF(ISBLANK('Entladung des Speichers'!A522),"",'Entladung des Speichers'!C522)</f>
        <v/>
      </c>
      <c r="N522" s="168" t="str">
        <f>IF(ISBLANK('Beladung des Speichers'!A522),"",SUMIFS('Entladung des Speichers'!$E$17:$E$1001,'Entladung des Speichers'!$A$17:$A$1001,'Ergebnis (detailliert)'!$A$17:$A$300))</f>
        <v/>
      </c>
      <c r="O522" s="125" t="str">
        <f t="shared" si="31"/>
        <v/>
      </c>
      <c r="P522" s="20" t="str">
        <f>IFERROR(IF(A522="","",N522*'Ergebnis (detailliert)'!J522/'Ergebnis (detailliert)'!I522),0)</f>
        <v/>
      </c>
      <c r="Q522" s="106" t="str">
        <f t="shared" si="32"/>
        <v/>
      </c>
      <c r="R522" s="107" t="str">
        <f t="shared" si="33"/>
        <v/>
      </c>
      <c r="S522" s="108" t="str">
        <f>IF(A522="","",IF(LOOKUP(A522,Stammdaten!$A$17:$A$1001,Stammdaten!$G$17:$G$1001)="Nein",0,IF(ISBLANK('Beladung des Speichers'!A522),"",ROUND(MIN(J522,Q522)*-1,2))))</f>
        <v/>
      </c>
    </row>
    <row r="523" spans="1:19" x14ac:dyDescent="0.2">
      <c r="A523" s="109" t="str">
        <f>IF('Beladung des Speichers'!A523="","",'Beladung des Speichers'!A523)</f>
        <v/>
      </c>
      <c r="B523" s="109" t="str">
        <f>IF('Beladung des Speichers'!B523="","",'Beladung des Speichers'!B523)</f>
        <v/>
      </c>
      <c r="C523" s="163" t="str">
        <f>IF(ISBLANK('Beladung des Speichers'!A523),"",SUMIFS('Beladung des Speichers'!$C$17:$C$300,'Beladung des Speichers'!$A$17:$A$300,A523)-SUMIFS('Entladung des Speichers'!$C$17:$C$300,'Entladung des Speichers'!$A$17:$A$300,A523)+SUMIFS(Füllstände!$B$17:$B$299,Füllstände!$A$17:$A$299,A523)-SUMIFS(Füllstände!$C$17:$C$299,Füllstände!$A$17:$A$299,A523))</f>
        <v/>
      </c>
      <c r="D523" s="164" t="str">
        <f>IF(ISBLANK('Beladung des Speichers'!A523),"",C523*'Beladung des Speichers'!C523/SUMIFS('Beladung des Speichers'!$C$17:$C$300,'Beladung des Speichers'!$A$17:$A$300,A523))</f>
        <v/>
      </c>
      <c r="E523" s="165" t="str">
        <f>IF(ISBLANK('Beladung des Speichers'!A523),"",1/SUMIFS('Beladung des Speichers'!$C$17:$C$300,'Beladung des Speichers'!$A$17:$A$300,A523)*C523*SUMIF($A$17:$A$300,A523,'Beladung des Speichers'!$E$17:$E$300))</f>
        <v/>
      </c>
      <c r="F523" s="166" t="str">
        <f>IF(ISBLANK('Beladung des Speichers'!A523),"",IF(C523=0,"0,00",D523/C523*E523))</f>
        <v/>
      </c>
      <c r="G523" s="167" t="str">
        <f>IF(ISBLANK('Beladung des Speichers'!A523),"",SUMIFS('Beladung des Speichers'!$C$17:$C$300,'Beladung des Speichers'!$A$17:$A$300,A523))</f>
        <v/>
      </c>
      <c r="H523" s="124" t="str">
        <f>IF(ISBLANK('Beladung des Speichers'!A523),"",'Beladung des Speichers'!C523)</f>
        <v/>
      </c>
      <c r="I523" s="168" t="str">
        <f>IF(ISBLANK('Beladung des Speichers'!A523),"",SUMIFS('Beladung des Speichers'!$E$17:$E$1001,'Beladung des Speichers'!$A$17:$A$1001,'Ergebnis (detailliert)'!A523))</f>
        <v/>
      </c>
      <c r="J523" s="125" t="str">
        <f>IF(ISBLANK('Beladung des Speichers'!A523),"",'Beladung des Speichers'!E523)</f>
        <v/>
      </c>
      <c r="K523" s="168" t="str">
        <f>IF(ISBLANK('Beladung des Speichers'!A523),"",SUMIFS('Entladung des Speichers'!$C$17:$C$1001,'Entladung des Speichers'!$A$17:$A$1001,'Ergebnis (detailliert)'!A523))</f>
        <v/>
      </c>
      <c r="L523" s="169" t="str">
        <f t="shared" si="30"/>
        <v/>
      </c>
      <c r="M523" s="169" t="str">
        <f>IF(ISBLANK('Entladung des Speichers'!A523),"",'Entladung des Speichers'!C523)</f>
        <v/>
      </c>
      <c r="N523" s="168" t="str">
        <f>IF(ISBLANK('Beladung des Speichers'!A523),"",SUMIFS('Entladung des Speichers'!$E$17:$E$1001,'Entladung des Speichers'!$A$17:$A$1001,'Ergebnis (detailliert)'!$A$17:$A$300))</f>
        <v/>
      </c>
      <c r="O523" s="125" t="str">
        <f t="shared" si="31"/>
        <v/>
      </c>
      <c r="P523" s="20" t="str">
        <f>IFERROR(IF(A523="","",N523*'Ergebnis (detailliert)'!J523/'Ergebnis (detailliert)'!I523),0)</f>
        <v/>
      </c>
      <c r="Q523" s="106" t="str">
        <f t="shared" si="32"/>
        <v/>
      </c>
      <c r="R523" s="107" t="str">
        <f t="shared" si="33"/>
        <v/>
      </c>
      <c r="S523" s="108" t="str">
        <f>IF(A523="","",IF(LOOKUP(A523,Stammdaten!$A$17:$A$1001,Stammdaten!$G$17:$G$1001)="Nein",0,IF(ISBLANK('Beladung des Speichers'!A523),"",ROUND(MIN(J523,Q523)*-1,2))))</f>
        <v/>
      </c>
    </row>
    <row r="524" spans="1:19" x14ac:dyDescent="0.2">
      <c r="A524" s="109" t="str">
        <f>IF('Beladung des Speichers'!A524="","",'Beladung des Speichers'!A524)</f>
        <v/>
      </c>
      <c r="B524" s="109" t="str">
        <f>IF('Beladung des Speichers'!B524="","",'Beladung des Speichers'!B524)</f>
        <v/>
      </c>
      <c r="C524" s="163" t="str">
        <f>IF(ISBLANK('Beladung des Speichers'!A524),"",SUMIFS('Beladung des Speichers'!$C$17:$C$300,'Beladung des Speichers'!$A$17:$A$300,A524)-SUMIFS('Entladung des Speichers'!$C$17:$C$300,'Entladung des Speichers'!$A$17:$A$300,A524)+SUMIFS(Füllstände!$B$17:$B$299,Füllstände!$A$17:$A$299,A524)-SUMIFS(Füllstände!$C$17:$C$299,Füllstände!$A$17:$A$299,A524))</f>
        <v/>
      </c>
      <c r="D524" s="164" t="str">
        <f>IF(ISBLANK('Beladung des Speichers'!A524),"",C524*'Beladung des Speichers'!C524/SUMIFS('Beladung des Speichers'!$C$17:$C$300,'Beladung des Speichers'!$A$17:$A$300,A524))</f>
        <v/>
      </c>
      <c r="E524" s="165" t="str">
        <f>IF(ISBLANK('Beladung des Speichers'!A524),"",1/SUMIFS('Beladung des Speichers'!$C$17:$C$300,'Beladung des Speichers'!$A$17:$A$300,A524)*C524*SUMIF($A$17:$A$300,A524,'Beladung des Speichers'!$E$17:$E$300))</f>
        <v/>
      </c>
      <c r="F524" s="166" t="str">
        <f>IF(ISBLANK('Beladung des Speichers'!A524),"",IF(C524=0,"0,00",D524/C524*E524))</f>
        <v/>
      </c>
      <c r="G524" s="167" t="str">
        <f>IF(ISBLANK('Beladung des Speichers'!A524),"",SUMIFS('Beladung des Speichers'!$C$17:$C$300,'Beladung des Speichers'!$A$17:$A$300,A524))</f>
        <v/>
      </c>
      <c r="H524" s="124" t="str">
        <f>IF(ISBLANK('Beladung des Speichers'!A524),"",'Beladung des Speichers'!C524)</f>
        <v/>
      </c>
      <c r="I524" s="168" t="str">
        <f>IF(ISBLANK('Beladung des Speichers'!A524),"",SUMIFS('Beladung des Speichers'!$E$17:$E$1001,'Beladung des Speichers'!$A$17:$A$1001,'Ergebnis (detailliert)'!A524))</f>
        <v/>
      </c>
      <c r="J524" s="125" t="str">
        <f>IF(ISBLANK('Beladung des Speichers'!A524),"",'Beladung des Speichers'!E524)</f>
        <v/>
      </c>
      <c r="K524" s="168" t="str">
        <f>IF(ISBLANK('Beladung des Speichers'!A524),"",SUMIFS('Entladung des Speichers'!$C$17:$C$1001,'Entladung des Speichers'!$A$17:$A$1001,'Ergebnis (detailliert)'!A524))</f>
        <v/>
      </c>
      <c r="L524" s="169" t="str">
        <f t="shared" si="30"/>
        <v/>
      </c>
      <c r="M524" s="169" t="str">
        <f>IF(ISBLANK('Entladung des Speichers'!A524),"",'Entladung des Speichers'!C524)</f>
        <v/>
      </c>
      <c r="N524" s="168" t="str">
        <f>IF(ISBLANK('Beladung des Speichers'!A524),"",SUMIFS('Entladung des Speichers'!$E$17:$E$1001,'Entladung des Speichers'!$A$17:$A$1001,'Ergebnis (detailliert)'!$A$17:$A$300))</f>
        <v/>
      </c>
      <c r="O524" s="125" t="str">
        <f t="shared" si="31"/>
        <v/>
      </c>
      <c r="P524" s="20" t="str">
        <f>IFERROR(IF(A524="","",N524*'Ergebnis (detailliert)'!J524/'Ergebnis (detailliert)'!I524),0)</f>
        <v/>
      </c>
      <c r="Q524" s="106" t="str">
        <f t="shared" si="32"/>
        <v/>
      </c>
      <c r="R524" s="107" t="str">
        <f t="shared" si="33"/>
        <v/>
      </c>
      <c r="S524" s="108" t="str">
        <f>IF(A524="","",IF(LOOKUP(A524,Stammdaten!$A$17:$A$1001,Stammdaten!$G$17:$G$1001)="Nein",0,IF(ISBLANK('Beladung des Speichers'!A524),"",ROUND(MIN(J524,Q524)*-1,2))))</f>
        <v/>
      </c>
    </row>
    <row r="525" spans="1:19" x14ac:dyDescent="0.2">
      <c r="A525" s="109" t="str">
        <f>IF('Beladung des Speichers'!A525="","",'Beladung des Speichers'!A525)</f>
        <v/>
      </c>
      <c r="B525" s="109" t="str">
        <f>IF('Beladung des Speichers'!B525="","",'Beladung des Speichers'!B525)</f>
        <v/>
      </c>
      <c r="C525" s="163" t="str">
        <f>IF(ISBLANK('Beladung des Speichers'!A525),"",SUMIFS('Beladung des Speichers'!$C$17:$C$300,'Beladung des Speichers'!$A$17:$A$300,A525)-SUMIFS('Entladung des Speichers'!$C$17:$C$300,'Entladung des Speichers'!$A$17:$A$300,A525)+SUMIFS(Füllstände!$B$17:$B$299,Füllstände!$A$17:$A$299,A525)-SUMIFS(Füllstände!$C$17:$C$299,Füllstände!$A$17:$A$299,A525))</f>
        <v/>
      </c>
      <c r="D525" s="164" t="str">
        <f>IF(ISBLANK('Beladung des Speichers'!A525),"",C525*'Beladung des Speichers'!C525/SUMIFS('Beladung des Speichers'!$C$17:$C$300,'Beladung des Speichers'!$A$17:$A$300,A525))</f>
        <v/>
      </c>
      <c r="E525" s="165" t="str">
        <f>IF(ISBLANK('Beladung des Speichers'!A525),"",1/SUMIFS('Beladung des Speichers'!$C$17:$C$300,'Beladung des Speichers'!$A$17:$A$300,A525)*C525*SUMIF($A$17:$A$300,A525,'Beladung des Speichers'!$E$17:$E$300))</f>
        <v/>
      </c>
      <c r="F525" s="166" t="str">
        <f>IF(ISBLANK('Beladung des Speichers'!A525),"",IF(C525=0,"0,00",D525/C525*E525))</f>
        <v/>
      </c>
      <c r="G525" s="167" t="str">
        <f>IF(ISBLANK('Beladung des Speichers'!A525),"",SUMIFS('Beladung des Speichers'!$C$17:$C$300,'Beladung des Speichers'!$A$17:$A$300,A525))</f>
        <v/>
      </c>
      <c r="H525" s="124" t="str">
        <f>IF(ISBLANK('Beladung des Speichers'!A525),"",'Beladung des Speichers'!C525)</f>
        <v/>
      </c>
      <c r="I525" s="168" t="str">
        <f>IF(ISBLANK('Beladung des Speichers'!A525),"",SUMIFS('Beladung des Speichers'!$E$17:$E$1001,'Beladung des Speichers'!$A$17:$A$1001,'Ergebnis (detailliert)'!A525))</f>
        <v/>
      </c>
      <c r="J525" s="125" t="str">
        <f>IF(ISBLANK('Beladung des Speichers'!A525),"",'Beladung des Speichers'!E525)</f>
        <v/>
      </c>
      <c r="K525" s="168" t="str">
        <f>IF(ISBLANK('Beladung des Speichers'!A525),"",SUMIFS('Entladung des Speichers'!$C$17:$C$1001,'Entladung des Speichers'!$A$17:$A$1001,'Ergebnis (detailliert)'!A525))</f>
        <v/>
      </c>
      <c r="L525" s="169" t="str">
        <f t="shared" si="30"/>
        <v/>
      </c>
      <c r="M525" s="169" t="str">
        <f>IF(ISBLANK('Entladung des Speichers'!A525),"",'Entladung des Speichers'!C525)</f>
        <v/>
      </c>
      <c r="N525" s="168" t="str">
        <f>IF(ISBLANK('Beladung des Speichers'!A525),"",SUMIFS('Entladung des Speichers'!$E$17:$E$1001,'Entladung des Speichers'!$A$17:$A$1001,'Ergebnis (detailliert)'!$A$17:$A$300))</f>
        <v/>
      </c>
      <c r="O525" s="125" t="str">
        <f t="shared" si="31"/>
        <v/>
      </c>
      <c r="P525" s="20" t="str">
        <f>IFERROR(IF(A525="","",N525*'Ergebnis (detailliert)'!J525/'Ergebnis (detailliert)'!I525),0)</f>
        <v/>
      </c>
      <c r="Q525" s="106" t="str">
        <f t="shared" si="32"/>
        <v/>
      </c>
      <c r="R525" s="107" t="str">
        <f t="shared" si="33"/>
        <v/>
      </c>
      <c r="S525" s="108" t="str">
        <f>IF(A525="","",IF(LOOKUP(A525,Stammdaten!$A$17:$A$1001,Stammdaten!$G$17:$G$1001)="Nein",0,IF(ISBLANK('Beladung des Speichers'!A525),"",ROUND(MIN(J525,Q525)*-1,2))))</f>
        <v/>
      </c>
    </row>
    <row r="526" spans="1:19" x14ac:dyDescent="0.2">
      <c r="A526" s="109" t="str">
        <f>IF('Beladung des Speichers'!A526="","",'Beladung des Speichers'!A526)</f>
        <v/>
      </c>
      <c r="B526" s="109" t="str">
        <f>IF('Beladung des Speichers'!B526="","",'Beladung des Speichers'!B526)</f>
        <v/>
      </c>
      <c r="C526" s="163" t="str">
        <f>IF(ISBLANK('Beladung des Speichers'!A526),"",SUMIFS('Beladung des Speichers'!$C$17:$C$300,'Beladung des Speichers'!$A$17:$A$300,A526)-SUMIFS('Entladung des Speichers'!$C$17:$C$300,'Entladung des Speichers'!$A$17:$A$300,A526)+SUMIFS(Füllstände!$B$17:$B$299,Füllstände!$A$17:$A$299,A526)-SUMIFS(Füllstände!$C$17:$C$299,Füllstände!$A$17:$A$299,A526))</f>
        <v/>
      </c>
      <c r="D526" s="164" t="str">
        <f>IF(ISBLANK('Beladung des Speichers'!A526),"",C526*'Beladung des Speichers'!C526/SUMIFS('Beladung des Speichers'!$C$17:$C$300,'Beladung des Speichers'!$A$17:$A$300,A526))</f>
        <v/>
      </c>
      <c r="E526" s="165" t="str">
        <f>IF(ISBLANK('Beladung des Speichers'!A526),"",1/SUMIFS('Beladung des Speichers'!$C$17:$C$300,'Beladung des Speichers'!$A$17:$A$300,A526)*C526*SUMIF($A$17:$A$300,A526,'Beladung des Speichers'!$E$17:$E$300))</f>
        <v/>
      </c>
      <c r="F526" s="166" t="str">
        <f>IF(ISBLANK('Beladung des Speichers'!A526),"",IF(C526=0,"0,00",D526/C526*E526))</f>
        <v/>
      </c>
      <c r="G526" s="167" t="str">
        <f>IF(ISBLANK('Beladung des Speichers'!A526),"",SUMIFS('Beladung des Speichers'!$C$17:$C$300,'Beladung des Speichers'!$A$17:$A$300,A526))</f>
        <v/>
      </c>
      <c r="H526" s="124" t="str">
        <f>IF(ISBLANK('Beladung des Speichers'!A526),"",'Beladung des Speichers'!C526)</f>
        <v/>
      </c>
      <c r="I526" s="168" t="str">
        <f>IF(ISBLANK('Beladung des Speichers'!A526),"",SUMIFS('Beladung des Speichers'!$E$17:$E$1001,'Beladung des Speichers'!$A$17:$A$1001,'Ergebnis (detailliert)'!A526))</f>
        <v/>
      </c>
      <c r="J526" s="125" t="str">
        <f>IF(ISBLANK('Beladung des Speichers'!A526),"",'Beladung des Speichers'!E526)</f>
        <v/>
      </c>
      <c r="K526" s="168" t="str">
        <f>IF(ISBLANK('Beladung des Speichers'!A526),"",SUMIFS('Entladung des Speichers'!$C$17:$C$1001,'Entladung des Speichers'!$A$17:$A$1001,'Ergebnis (detailliert)'!A526))</f>
        <v/>
      </c>
      <c r="L526" s="169" t="str">
        <f t="shared" si="30"/>
        <v/>
      </c>
      <c r="M526" s="169" t="str">
        <f>IF(ISBLANK('Entladung des Speichers'!A526),"",'Entladung des Speichers'!C526)</f>
        <v/>
      </c>
      <c r="N526" s="168" t="str">
        <f>IF(ISBLANK('Beladung des Speichers'!A526),"",SUMIFS('Entladung des Speichers'!$E$17:$E$1001,'Entladung des Speichers'!$A$17:$A$1001,'Ergebnis (detailliert)'!$A$17:$A$300))</f>
        <v/>
      </c>
      <c r="O526" s="125" t="str">
        <f t="shared" si="31"/>
        <v/>
      </c>
      <c r="P526" s="20" t="str">
        <f>IFERROR(IF(A526="","",N526*'Ergebnis (detailliert)'!J526/'Ergebnis (detailliert)'!I526),0)</f>
        <v/>
      </c>
      <c r="Q526" s="106" t="str">
        <f t="shared" si="32"/>
        <v/>
      </c>
      <c r="R526" s="107" t="str">
        <f t="shared" si="33"/>
        <v/>
      </c>
      <c r="S526" s="108" t="str">
        <f>IF(A526="","",IF(LOOKUP(A526,Stammdaten!$A$17:$A$1001,Stammdaten!$G$17:$G$1001)="Nein",0,IF(ISBLANK('Beladung des Speichers'!A526),"",ROUND(MIN(J526,Q526)*-1,2))))</f>
        <v/>
      </c>
    </row>
    <row r="527" spans="1:19" x14ac:dyDescent="0.2">
      <c r="A527" s="109" t="str">
        <f>IF('Beladung des Speichers'!A527="","",'Beladung des Speichers'!A527)</f>
        <v/>
      </c>
      <c r="B527" s="109" t="str">
        <f>IF('Beladung des Speichers'!B527="","",'Beladung des Speichers'!B527)</f>
        <v/>
      </c>
      <c r="C527" s="163" t="str">
        <f>IF(ISBLANK('Beladung des Speichers'!A527),"",SUMIFS('Beladung des Speichers'!$C$17:$C$300,'Beladung des Speichers'!$A$17:$A$300,A527)-SUMIFS('Entladung des Speichers'!$C$17:$C$300,'Entladung des Speichers'!$A$17:$A$300,A527)+SUMIFS(Füllstände!$B$17:$B$299,Füllstände!$A$17:$A$299,A527)-SUMIFS(Füllstände!$C$17:$C$299,Füllstände!$A$17:$A$299,A527))</f>
        <v/>
      </c>
      <c r="D527" s="164" t="str">
        <f>IF(ISBLANK('Beladung des Speichers'!A527),"",C527*'Beladung des Speichers'!C527/SUMIFS('Beladung des Speichers'!$C$17:$C$300,'Beladung des Speichers'!$A$17:$A$300,A527))</f>
        <v/>
      </c>
      <c r="E527" s="165" t="str">
        <f>IF(ISBLANK('Beladung des Speichers'!A527),"",1/SUMIFS('Beladung des Speichers'!$C$17:$C$300,'Beladung des Speichers'!$A$17:$A$300,A527)*C527*SUMIF($A$17:$A$300,A527,'Beladung des Speichers'!$E$17:$E$300))</f>
        <v/>
      </c>
      <c r="F527" s="166" t="str">
        <f>IF(ISBLANK('Beladung des Speichers'!A527),"",IF(C527=0,"0,00",D527/C527*E527))</f>
        <v/>
      </c>
      <c r="G527" s="167" t="str">
        <f>IF(ISBLANK('Beladung des Speichers'!A527),"",SUMIFS('Beladung des Speichers'!$C$17:$C$300,'Beladung des Speichers'!$A$17:$A$300,A527))</f>
        <v/>
      </c>
      <c r="H527" s="124" t="str">
        <f>IF(ISBLANK('Beladung des Speichers'!A527),"",'Beladung des Speichers'!C527)</f>
        <v/>
      </c>
      <c r="I527" s="168" t="str">
        <f>IF(ISBLANK('Beladung des Speichers'!A527),"",SUMIFS('Beladung des Speichers'!$E$17:$E$1001,'Beladung des Speichers'!$A$17:$A$1001,'Ergebnis (detailliert)'!A527))</f>
        <v/>
      </c>
      <c r="J527" s="125" t="str">
        <f>IF(ISBLANK('Beladung des Speichers'!A527),"",'Beladung des Speichers'!E527)</f>
        <v/>
      </c>
      <c r="K527" s="168" t="str">
        <f>IF(ISBLANK('Beladung des Speichers'!A527),"",SUMIFS('Entladung des Speichers'!$C$17:$C$1001,'Entladung des Speichers'!$A$17:$A$1001,'Ergebnis (detailliert)'!A527))</f>
        <v/>
      </c>
      <c r="L527" s="169" t="str">
        <f t="shared" si="30"/>
        <v/>
      </c>
      <c r="M527" s="169" t="str">
        <f>IF(ISBLANK('Entladung des Speichers'!A527),"",'Entladung des Speichers'!C527)</f>
        <v/>
      </c>
      <c r="N527" s="168" t="str">
        <f>IF(ISBLANK('Beladung des Speichers'!A527),"",SUMIFS('Entladung des Speichers'!$E$17:$E$1001,'Entladung des Speichers'!$A$17:$A$1001,'Ergebnis (detailliert)'!$A$17:$A$300))</f>
        <v/>
      </c>
      <c r="O527" s="125" t="str">
        <f t="shared" si="31"/>
        <v/>
      </c>
      <c r="P527" s="20" t="str">
        <f>IFERROR(IF(A527="","",N527*'Ergebnis (detailliert)'!J527/'Ergebnis (detailliert)'!I527),0)</f>
        <v/>
      </c>
      <c r="Q527" s="106" t="str">
        <f t="shared" si="32"/>
        <v/>
      </c>
      <c r="R527" s="107" t="str">
        <f t="shared" si="33"/>
        <v/>
      </c>
      <c r="S527" s="108" t="str">
        <f>IF(A527="","",IF(LOOKUP(A527,Stammdaten!$A$17:$A$1001,Stammdaten!$G$17:$G$1001)="Nein",0,IF(ISBLANK('Beladung des Speichers'!A527),"",ROUND(MIN(J527,Q527)*-1,2))))</f>
        <v/>
      </c>
    </row>
    <row r="528" spans="1:19" x14ac:dyDescent="0.2">
      <c r="A528" s="109" t="str">
        <f>IF('Beladung des Speichers'!A528="","",'Beladung des Speichers'!A528)</f>
        <v/>
      </c>
      <c r="B528" s="109" t="str">
        <f>IF('Beladung des Speichers'!B528="","",'Beladung des Speichers'!B528)</f>
        <v/>
      </c>
      <c r="C528" s="163" t="str">
        <f>IF(ISBLANK('Beladung des Speichers'!A528),"",SUMIFS('Beladung des Speichers'!$C$17:$C$300,'Beladung des Speichers'!$A$17:$A$300,A528)-SUMIFS('Entladung des Speichers'!$C$17:$C$300,'Entladung des Speichers'!$A$17:$A$300,A528)+SUMIFS(Füllstände!$B$17:$B$299,Füllstände!$A$17:$A$299,A528)-SUMIFS(Füllstände!$C$17:$C$299,Füllstände!$A$17:$A$299,A528))</f>
        <v/>
      </c>
      <c r="D528" s="164" t="str">
        <f>IF(ISBLANK('Beladung des Speichers'!A528),"",C528*'Beladung des Speichers'!C528/SUMIFS('Beladung des Speichers'!$C$17:$C$300,'Beladung des Speichers'!$A$17:$A$300,A528))</f>
        <v/>
      </c>
      <c r="E528" s="165" t="str">
        <f>IF(ISBLANK('Beladung des Speichers'!A528),"",1/SUMIFS('Beladung des Speichers'!$C$17:$C$300,'Beladung des Speichers'!$A$17:$A$300,A528)*C528*SUMIF($A$17:$A$300,A528,'Beladung des Speichers'!$E$17:$E$300))</f>
        <v/>
      </c>
      <c r="F528" s="166" t="str">
        <f>IF(ISBLANK('Beladung des Speichers'!A528),"",IF(C528=0,"0,00",D528/C528*E528))</f>
        <v/>
      </c>
      <c r="G528" s="167" t="str">
        <f>IF(ISBLANK('Beladung des Speichers'!A528),"",SUMIFS('Beladung des Speichers'!$C$17:$C$300,'Beladung des Speichers'!$A$17:$A$300,A528))</f>
        <v/>
      </c>
      <c r="H528" s="124" t="str">
        <f>IF(ISBLANK('Beladung des Speichers'!A528),"",'Beladung des Speichers'!C528)</f>
        <v/>
      </c>
      <c r="I528" s="168" t="str">
        <f>IF(ISBLANK('Beladung des Speichers'!A528),"",SUMIFS('Beladung des Speichers'!$E$17:$E$1001,'Beladung des Speichers'!$A$17:$A$1001,'Ergebnis (detailliert)'!A528))</f>
        <v/>
      </c>
      <c r="J528" s="125" t="str">
        <f>IF(ISBLANK('Beladung des Speichers'!A528),"",'Beladung des Speichers'!E528)</f>
        <v/>
      </c>
      <c r="K528" s="168" t="str">
        <f>IF(ISBLANK('Beladung des Speichers'!A528),"",SUMIFS('Entladung des Speichers'!$C$17:$C$1001,'Entladung des Speichers'!$A$17:$A$1001,'Ergebnis (detailliert)'!A528))</f>
        <v/>
      </c>
      <c r="L528" s="169" t="str">
        <f t="shared" si="30"/>
        <v/>
      </c>
      <c r="M528" s="169" t="str">
        <f>IF(ISBLANK('Entladung des Speichers'!A528),"",'Entladung des Speichers'!C528)</f>
        <v/>
      </c>
      <c r="N528" s="168" t="str">
        <f>IF(ISBLANK('Beladung des Speichers'!A528),"",SUMIFS('Entladung des Speichers'!$E$17:$E$1001,'Entladung des Speichers'!$A$17:$A$1001,'Ergebnis (detailliert)'!$A$17:$A$300))</f>
        <v/>
      </c>
      <c r="O528" s="125" t="str">
        <f t="shared" si="31"/>
        <v/>
      </c>
      <c r="P528" s="20" t="str">
        <f>IFERROR(IF(A528="","",N528*'Ergebnis (detailliert)'!J528/'Ergebnis (detailliert)'!I528),0)</f>
        <v/>
      </c>
      <c r="Q528" s="106" t="str">
        <f t="shared" si="32"/>
        <v/>
      </c>
      <c r="R528" s="107" t="str">
        <f t="shared" si="33"/>
        <v/>
      </c>
      <c r="S528" s="108" t="str">
        <f>IF(A528="","",IF(LOOKUP(A528,Stammdaten!$A$17:$A$1001,Stammdaten!$G$17:$G$1001)="Nein",0,IF(ISBLANK('Beladung des Speichers'!A528),"",ROUND(MIN(J528,Q528)*-1,2))))</f>
        <v/>
      </c>
    </row>
    <row r="529" spans="1:19" x14ac:dyDescent="0.2">
      <c r="A529" s="109" t="str">
        <f>IF('Beladung des Speichers'!A529="","",'Beladung des Speichers'!A529)</f>
        <v/>
      </c>
      <c r="B529" s="109" t="str">
        <f>IF('Beladung des Speichers'!B529="","",'Beladung des Speichers'!B529)</f>
        <v/>
      </c>
      <c r="C529" s="163" t="str">
        <f>IF(ISBLANK('Beladung des Speichers'!A529),"",SUMIFS('Beladung des Speichers'!$C$17:$C$300,'Beladung des Speichers'!$A$17:$A$300,A529)-SUMIFS('Entladung des Speichers'!$C$17:$C$300,'Entladung des Speichers'!$A$17:$A$300,A529)+SUMIFS(Füllstände!$B$17:$B$299,Füllstände!$A$17:$A$299,A529)-SUMIFS(Füllstände!$C$17:$C$299,Füllstände!$A$17:$A$299,A529))</f>
        <v/>
      </c>
      <c r="D529" s="164" t="str">
        <f>IF(ISBLANK('Beladung des Speichers'!A529),"",C529*'Beladung des Speichers'!C529/SUMIFS('Beladung des Speichers'!$C$17:$C$300,'Beladung des Speichers'!$A$17:$A$300,A529))</f>
        <v/>
      </c>
      <c r="E529" s="165" t="str">
        <f>IF(ISBLANK('Beladung des Speichers'!A529),"",1/SUMIFS('Beladung des Speichers'!$C$17:$C$300,'Beladung des Speichers'!$A$17:$A$300,A529)*C529*SUMIF($A$17:$A$300,A529,'Beladung des Speichers'!$E$17:$E$300))</f>
        <v/>
      </c>
      <c r="F529" s="166" t="str">
        <f>IF(ISBLANK('Beladung des Speichers'!A529),"",IF(C529=0,"0,00",D529/C529*E529))</f>
        <v/>
      </c>
      <c r="G529" s="167" t="str">
        <f>IF(ISBLANK('Beladung des Speichers'!A529),"",SUMIFS('Beladung des Speichers'!$C$17:$C$300,'Beladung des Speichers'!$A$17:$A$300,A529))</f>
        <v/>
      </c>
      <c r="H529" s="124" t="str">
        <f>IF(ISBLANK('Beladung des Speichers'!A529),"",'Beladung des Speichers'!C529)</f>
        <v/>
      </c>
      <c r="I529" s="168" t="str">
        <f>IF(ISBLANK('Beladung des Speichers'!A529),"",SUMIFS('Beladung des Speichers'!$E$17:$E$1001,'Beladung des Speichers'!$A$17:$A$1001,'Ergebnis (detailliert)'!A529))</f>
        <v/>
      </c>
      <c r="J529" s="125" t="str">
        <f>IF(ISBLANK('Beladung des Speichers'!A529),"",'Beladung des Speichers'!E529)</f>
        <v/>
      </c>
      <c r="K529" s="168" t="str">
        <f>IF(ISBLANK('Beladung des Speichers'!A529),"",SUMIFS('Entladung des Speichers'!$C$17:$C$1001,'Entladung des Speichers'!$A$17:$A$1001,'Ergebnis (detailliert)'!A529))</f>
        <v/>
      </c>
      <c r="L529" s="169" t="str">
        <f t="shared" si="30"/>
        <v/>
      </c>
      <c r="M529" s="169" t="str">
        <f>IF(ISBLANK('Entladung des Speichers'!A529),"",'Entladung des Speichers'!C529)</f>
        <v/>
      </c>
      <c r="N529" s="168" t="str">
        <f>IF(ISBLANK('Beladung des Speichers'!A529),"",SUMIFS('Entladung des Speichers'!$E$17:$E$1001,'Entladung des Speichers'!$A$17:$A$1001,'Ergebnis (detailliert)'!$A$17:$A$300))</f>
        <v/>
      </c>
      <c r="O529" s="125" t="str">
        <f t="shared" si="31"/>
        <v/>
      </c>
      <c r="P529" s="20" t="str">
        <f>IFERROR(IF(A529="","",N529*'Ergebnis (detailliert)'!J529/'Ergebnis (detailliert)'!I529),0)</f>
        <v/>
      </c>
      <c r="Q529" s="106" t="str">
        <f t="shared" si="32"/>
        <v/>
      </c>
      <c r="R529" s="107" t="str">
        <f t="shared" si="33"/>
        <v/>
      </c>
      <c r="S529" s="108" t="str">
        <f>IF(A529="","",IF(LOOKUP(A529,Stammdaten!$A$17:$A$1001,Stammdaten!$G$17:$G$1001)="Nein",0,IF(ISBLANK('Beladung des Speichers'!A529),"",ROUND(MIN(J529,Q529)*-1,2))))</f>
        <v/>
      </c>
    </row>
    <row r="530" spans="1:19" x14ac:dyDescent="0.2">
      <c r="A530" s="109" t="str">
        <f>IF('Beladung des Speichers'!A530="","",'Beladung des Speichers'!A530)</f>
        <v/>
      </c>
      <c r="B530" s="109" t="str">
        <f>IF('Beladung des Speichers'!B530="","",'Beladung des Speichers'!B530)</f>
        <v/>
      </c>
      <c r="C530" s="163" t="str">
        <f>IF(ISBLANK('Beladung des Speichers'!A530),"",SUMIFS('Beladung des Speichers'!$C$17:$C$300,'Beladung des Speichers'!$A$17:$A$300,A530)-SUMIFS('Entladung des Speichers'!$C$17:$C$300,'Entladung des Speichers'!$A$17:$A$300,A530)+SUMIFS(Füllstände!$B$17:$B$299,Füllstände!$A$17:$A$299,A530)-SUMIFS(Füllstände!$C$17:$C$299,Füllstände!$A$17:$A$299,A530))</f>
        <v/>
      </c>
      <c r="D530" s="164" t="str">
        <f>IF(ISBLANK('Beladung des Speichers'!A530),"",C530*'Beladung des Speichers'!C530/SUMIFS('Beladung des Speichers'!$C$17:$C$300,'Beladung des Speichers'!$A$17:$A$300,A530))</f>
        <v/>
      </c>
      <c r="E530" s="165" t="str">
        <f>IF(ISBLANK('Beladung des Speichers'!A530),"",1/SUMIFS('Beladung des Speichers'!$C$17:$C$300,'Beladung des Speichers'!$A$17:$A$300,A530)*C530*SUMIF($A$17:$A$300,A530,'Beladung des Speichers'!$E$17:$E$300))</f>
        <v/>
      </c>
      <c r="F530" s="166" t="str">
        <f>IF(ISBLANK('Beladung des Speichers'!A530),"",IF(C530=0,"0,00",D530/C530*E530))</f>
        <v/>
      </c>
      <c r="G530" s="167" t="str">
        <f>IF(ISBLANK('Beladung des Speichers'!A530),"",SUMIFS('Beladung des Speichers'!$C$17:$C$300,'Beladung des Speichers'!$A$17:$A$300,A530))</f>
        <v/>
      </c>
      <c r="H530" s="124" t="str">
        <f>IF(ISBLANK('Beladung des Speichers'!A530),"",'Beladung des Speichers'!C530)</f>
        <v/>
      </c>
      <c r="I530" s="168" t="str">
        <f>IF(ISBLANK('Beladung des Speichers'!A530),"",SUMIFS('Beladung des Speichers'!$E$17:$E$1001,'Beladung des Speichers'!$A$17:$A$1001,'Ergebnis (detailliert)'!A530))</f>
        <v/>
      </c>
      <c r="J530" s="125" t="str">
        <f>IF(ISBLANK('Beladung des Speichers'!A530),"",'Beladung des Speichers'!E530)</f>
        <v/>
      </c>
      <c r="K530" s="168" t="str">
        <f>IF(ISBLANK('Beladung des Speichers'!A530),"",SUMIFS('Entladung des Speichers'!$C$17:$C$1001,'Entladung des Speichers'!$A$17:$A$1001,'Ergebnis (detailliert)'!A530))</f>
        <v/>
      </c>
      <c r="L530" s="169" t="str">
        <f t="shared" ref="L530:L593" si="34">IF(A530="","",K530+C530)</f>
        <v/>
      </c>
      <c r="M530" s="169" t="str">
        <f>IF(ISBLANK('Entladung des Speichers'!A530),"",'Entladung des Speichers'!C530)</f>
        <v/>
      </c>
      <c r="N530" s="168" t="str">
        <f>IF(ISBLANK('Beladung des Speichers'!A530),"",SUMIFS('Entladung des Speichers'!$E$17:$E$1001,'Entladung des Speichers'!$A$17:$A$1001,'Ergebnis (detailliert)'!$A$17:$A$300))</f>
        <v/>
      </c>
      <c r="O530" s="125" t="str">
        <f t="shared" ref="O530:O593" si="35">IF(A530="","",N530+E530)</f>
        <v/>
      </c>
      <c r="P530" s="20" t="str">
        <f>IFERROR(IF(A530="","",N530*'Ergebnis (detailliert)'!J530/'Ergebnis (detailliert)'!I530),0)</f>
        <v/>
      </c>
      <c r="Q530" s="106" t="str">
        <f t="shared" ref="Q530:Q593" si="36">IFERROR(IF(A530="","",P530+E530*H530/G530),0)</f>
        <v/>
      </c>
      <c r="R530" s="107" t="str">
        <f t="shared" ref="R530:R593" si="37">H530</f>
        <v/>
      </c>
      <c r="S530" s="108" t="str">
        <f>IF(A530="","",IF(LOOKUP(A530,Stammdaten!$A$17:$A$1001,Stammdaten!$G$17:$G$1001)="Nein",0,IF(ISBLANK('Beladung des Speichers'!A530),"",ROUND(MIN(J530,Q530)*-1,2))))</f>
        <v/>
      </c>
    </row>
    <row r="531" spans="1:19" x14ac:dyDescent="0.2">
      <c r="A531" s="109" t="str">
        <f>IF('Beladung des Speichers'!A531="","",'Beladung des Speichers'!A531)</f>
        <v/>
      </c>
      <c r="B531" s="109" t="str">
        <f>IF('Beladung des Speichers'!B531="","",'Beladung des Speichers'!B531)</f>
        <v/>
      </c>
      <c r="C531" s="163" t="str">
        <f>IF(ISBLANK('Beladung des Speichers'!A531),"",SUMIFS('Beladung des Speichers'!$C$17:$C$300,'Beladung des Speichers'!$A$17:$A$300,A531)-SUMIFS('Entladung des Speichers'!$C$17:$C$300,'Entladung des Speichers'!$A$17:$A$300,A531)+SUMIFS(Füllstände!$B$17:$B$299,Füllstände!$A$17:$A$299,A531)-SUMIFS(Füllstände!$C$17:$C$299,Füllstände!$A$17:$A$299,A531))</f>
        <v/>
      </c>
      <c r="D531" s="164" t="str">
        <f>IF(ISBLANK('Beladung des Speichers'!A531),"",C531*'Beladung des Speichers'!C531/SUMIFS('Beladung des Speichers'!$C$17:$C$300,'Beladung des Speichers'!$A$17:$A$300,A531))</f>
        <v/>
      </c>
      <c r="E531" s="165" t="str">
        <f>IF(ISBLANK('Beladung des Speichers'!A531),"",1/SUMIFS('Beladung des Speichers'!$C$17:$C$300,'Beladung des Speichers'!$A$17:$A$300,A531)*C531*SUMIF($A$17:$A$300,A531,'Beladung des Speichers'!$E$17:$E$300))</f>
        <v/>
      </c>
      <c r="F531" s="166" t="str">
        <f>IF(ISBLANK('Beladung des Speichers'!A531),"",IF(C531=0,"0,00",D531/C531*E531))</f>
        <v/>
      </c>
      <c r="G531" s="167" t="str">
        <f>IF(ISBLANK('Beladung des Speichers'!A531),"",SUMIFS('Beladung des Speichers'!$C$17:$C$300,'Beladung des Speichers'!$A$17:$A$300,A531))</f>
        <v/>
      </c>
      <c r="H531" s="124" t="str">
        <f>IF(ISBLANK('Beladung des Speichers'!A531),"",'Beladung des Speichers'!C531)</f>
        <v/>
      </c>
      <c r="I531" s="168" t="str">
        <f>IF(ISBLANK('Beladung des Speichers'!A531),"",SUMIFS('Beladung des Speichers'!$E$17:$E$1001,'Beladung des Speichers'!$A$17:$A$1001,'Ergebnis (detailliert)'!A531))</f>
        <v/>
      </c>
      <c r="J531" s="125" t="str">
        <f>IF(ISBLANK('Beladung des Speichers'!A531),"",'Beladung des Speichers'!E531)</f>
        <v/>
      </c>
      <c r="K531" s="168" t="str">
        <f>IF(ISBLANK('Beladung des Speichers'!A531),"",SUMIFS('Entladung des Speichers'!$C$17:$C$1001,'Entladung des Speichers'!$A$17:$A$1001,'Ergebnis (detailliert)'!A531))</f>
        <v/>
      </c>
      <c r="L531" s="169" t="str">
        <f t="shared" si="34"/>
        <v/>
      </c>
      <c r="M531" s="169" t="str">
        <f>IF(ISBLANK('Entladung des Speichers'!A531),"",'Entladung des Speichers'!C531)</f>
        <v/>
      </c>
      <c r="N531" s="168" t="str">
        <f>IF(ISBLANK('Beladung des Speichers'!A531),"",SUMIFS('Entladung des Speichers'!$E$17:$E$1001,'Entladung des Speichers'!$A$17:$A$1001,'Ergebnis (detailliert)'!$A$17:$A$300))</f>
        <v/>
      </c>
      <c r="O531" s="125" t="str">
        <f t="shared" si="35"/>
        <v/>
      </c>
      <c r="P531" s="20" t="str">
        <f>IFERROR(IF(A531="","",N531*'Ergebnis (detailliert)'!J531/'Ergebnis (detailliert)'!I531),0)</f>
        <v/>
      </c>
      <c r="Q531" s="106" t="str">
        <f t="shared" si="36"/>
        <v/>
      </c>
      <c r="R531" s="107" t="str">
        <f t="shared" si="37"/>
        <v/>
      </c>
      <c r="S531" s="108" t="str">
        <f>IF(A531="","",IF(LOOKUP(A531,Stammdaten!$A$17:$A$1001,Stammdaten!$G$17:$G$1001)="Nein",0,IF(ISBLANK('Beladung des Speichers'!A531),"",ROUND(MIN(J531,Q531)*-1,2))))</f>
        <v/>
      </c>
    </row>
    <row r="532" spans="1:19" x14ac:dyDescent="0.2">
      <c r="A532" s="109" t="str">
        <f>IF('Beladung des Speichers'!A532="","",'Beladung des Speichers'!A532)</f>
        <v/>
      </c>
      <c r="B532" s="109" t="str">
        <f>IF('Beladung des Speichers'!B532="","",'Beladung des Speichers'!B532)</f>
        <v/>
      </c>
      <c r="C532" s="163" t="str">
        <f>IF(ISBLANK('Beladung des Speichers'!A532),"",SUMIFS('Beladung des Speichers'!$C$17:$C$300,'Beladung des Speichers'!$A$17:$A$300,A532)-SUMIFS('Entladung des Speichers'!$C$17:$C$300,'Entladung des Speichers'!$A$17:$A$300,A532)+SUMIFS(Füllstände!$B$17:$B$299,Füllstände!$A$17:$A$299,A532)-SUMIFS(Füllstände!$C$17:$C$299,Füllstände!$A$17:$A$299,A532))</f>
        <v/>
      </c>
      <c r="D532" s="164" t="str">
        <f>IF(ISBLANK('Beladung des Speichers'!A532),"",C532*'Beladung des Speichers'!C532/SUMIFS('Beladung des Speichers'!$C$17:$C$300,'Beladung des Speichers'!$A$17:$A$300,A532))</f>
        <v/>
      </c>
      <c r="E532" s="165" t="str">
        <f>IF(ISBLANK('Beladung des Speichers'!A532),"",1/SUMIFS('Beladung des Speichers'!$C$17:$C$300,'Beladung des Speichers'!$A$17:$A$300,A532)*C532*SUMIF($A$17:$A$300,A532,'Beladung des Speichers'!$E$17:$E$300))</f>
        <v/>
      </c>
      <c r="F532" s="166" t="str">
        <f>IF(ISBLANK('Beladung des Speichers'!A532),"",IF(C532=0,"0,00",D532/C532*E532))</f>
        <v/>
      </c>
      <c r="G532" s="167" t="str">
        <f>IF(ISBLANK('Beladung des Speichers'!A532),"",SUMIFS('Beladung des Speichers'!$C$17:$C$300,'Beladung des Speichers'!$A$17:$A$300,A532))</f>
        <v/>
      </c>
      <c r="H532" s="124" t="str">
        <f>IF(ISBLANK('Beladung des Speichers'!A532),"",'Beladung des Speichers'!C532)</f>
        <v/>
      </c>
      <c r="I532" s="168" t="str">
        <f>IF(ISBLANK('Beladung des Speichers'!A532),"",SUMIFS('Beladung des Speichers'!$E$17:$E$1001,'Beladung des Speichers'!$A$17:$A$1001,'Ergebnis (detailliert)'!A532))</f>
        <v/>
      </c>
      <c r="J532" s="125" t="str">
        <f>IF(ISBLANK('Beladung des Speichers'!A532),"",'Beladung des Speichers'!E532)</f>
        <v/>
      </c>
      <c r="K532" s="168" t="str">
        <f>IF(ISBLANK('Beladung des Speichers'!A532),"",SUMIFS('Entladung des Speichers'!$C$17:$C$1001,'Entladung des Speichers'!$A$17:$A$1001,'Ergebnis (detailliert)'!A532))</f>
        <v/>
      </c>
      <c r="L532" s="169" t="str">
        <f t="shared" si="34"/>
        <v/>
      </c>
      <c r="M532" s="169" t="str">
        <f>IF(ISBLANK('Entladung des Speichers'!A532),"",'Entladung des Speichers'!C532)</f>
        <v/>
      </c>
      <c r="N532" s="168" t="str">
        <f>IF(ISBLANK('Beladung des Speichers'!A532),"",SUMIFS('Entladung des Speichers'!$E$17:$E$1001,'Entladung des Speichers'!$A$17:$A$1001,'Ergebnis (detailliert)'!$A$17:$A$300))</f>
        <v/>
      </c>
      <c r="O532" s="125" t="str">
        <f t="shared" si="35"/>
        <v/>
      </c>
      <c r="P532" s="20" t="str">
        <f>IFERROR(IF(A532="","",N532*'Ergebnis (detailliert)'!J532/'Ergebnis (detailliert)'!I532),0)</f>
        <v/>
      </c>
      <c r="Q532" s="106" t="str">
        <f t="shared" si="36"/>
        <v/>
      </c>
      <c r="R532" s="107" t="str">
        <f t="shared" si="37"/>
        <v/>
      </c>
      <c r="S532" s="108" t="str">
        <f>IF(A532="","",IF(LOOKUP(A532,Stammdaten!$A$17:$A$1001,Stammdaten!$G$17:$G$1001)="Nein",0,IF(ISBLANK('Beladung des Speichers'!A532),"",ROUND(MIN(J532,Q532)*-1,2))))</f>
        <v/>
      </c>
    </row>
    <row r="533" spans="1:19" x14ac:dyDescent="0.2">
      <c r="A533" s="109" t="str">
        <f>IF('Beladung des Speichers'!A533="","",'Beladung des Speichers'!A533)</f>
        <v/>
      </c>
      <c r="B533" s="109" t="str">
        <f>IF('Beladung des Speichers'!B533="","",'Beladung des Speichers'!B533)</f>
        <v/>
      </c>
      <c r="C533" s="163" t="str">
        <f>IF(ISBLANK('Beladung des Speichers'!A533),"",SUMIFS('Beladung des Speichers'!$C$17:$C$300,'Beladung des Speichers'!$A$17:$A$300,A533)-SUMIFS('Entladung des Speichers'!$C$17:$C$300,'Entladung des Speichers'!$A$17:$A$300,A533)+SUMIFS(Füllstände!$B$17:$B$299,Füllstände!$A$17:$A$299,A533)-SUMIFS(Füllstände!$C$17:$C$299,Füllstände!$A$17:$A$299,A533))</f>
        <v/>
      </c>
      <c r="D533" s="164" t="str">
        <f>IF(ISBLANK('Beladung des Speichers'!A533),"",C533*'Beladung des Speichers'!C533/SUMIFS('Beladung des Speichers'!$C$17:$C$300,'Beladung des Speichers'!$A$17:$A$300,A533))</f>
        <v/>
      </c>
      <c r="E533" s="165" t="str">
        <f>IF(ISBLANK('Beladung des Speichers'!A533),"",1/SUMIFS('Beladung des Speichers'!$C$17:$C$300,'Beladung des Speichers'!$A$17:$A$300,A533)*C533*SUMIF($A$17:$A$300,A533,'Beladung des Speichers'!$E$17:$E$300))</f>
        <v/>
      </c>
      <c r="F533" s="166" t="str">
        <f>IF(ISBLANK('Beladung des Speichers'!A533),"",IF(C533=0,"0,00",D533/C533*E533))</f>
        <v/>
      </c>
      <c r="G533" s="167" t="str">
        <f>IF(ISBLANK('Beladung des Speichers'!A533),"",SUMIFS('Beladung des Speichers'!$C$17:$C$300,'Beladung des Speichers'!$A$17:$A$300,A533))</f>
        <v/>
      </c>
      <c r="H533" s="124" t="str">
        <f>IF(ISBLANK('Beladung des Speichers'!A533),"",'Beladung des Speichers'!C533)</f>
        <v/>
      </c>
      <c r="I533" s="168" t="str">
        <f>IF(ISBLANK('Beladung des Speichers'!A533),"",SUMIFS('Beladung des Speichers'!$E$17:$E$1001,'Beladung des Speichers'!$A$17:$A$1001,'Ergebnis (detailliert)'!A533))</f>
        <v/>
      </c>
      <c r="J533" s="125" t="str">
        <f>IF(ISBLANK('Beladung des Speichers'!A533),"",'Beladung des Speichers'!E533)</f>
        <v/>
      </c>
      <c r="K533" s="168" t="str">
        <f>IF(ISBLANK('Beladung des Speichers'!A533),"",SUMIFS('Entladung des Speichers'!$C$17:$C$1001,'Entladung des Speichers'!$A$17:$A$1001,'Ergebnis (detailliert)'!A533))</f>
        <v/>
      </c>
      <c r="L533" s="169" t="str">
        <f t="shared" si="34"/>
        <v/>
      </c>
      <c r="M533" s="169" t="str">
        <f>IF(ISBLANK('Entladung des Speichers'!A533),"",'Entladung des Speichers'!C533)</f>
        <v/>
      </c>
      <c r="N533" s="168" t="str">
        <f>IF(ISBLANK('Beladung des Speichers'!A533),"",SUMIFS('Entladung des Speichers'!$E$17:$E$1001,'Entladung des Speichers'!$A$17:$A$1001,'Ergebnis (detailliert)'!$A$17:$A$300))</f>
        <v/>
      </c>
      <c r="O533" s="125" t="str">
        <f t="shared" si="35"/>
        <v/>
      </c>
      <c r="P533" s="20" t="str">
        <f>IFERROR(IF(A533="","",N533*'Ergebnis (detailliert)'!J533/'Ergebnis (detailliert)'!I533),0)</f>
        <v/>
      </c>
      <c r="Q533" s="106" t="str">
        <f t="shared" si="36"/>
        <v/>
      </c>
      <c r="R533" s="107" t="str">
        <f t="shared" si="37"/>
        <v/>
      </c>
      <c r="S533" s="108" t="str">
        <f>IF(A533="","",IF(LOOKUP(A533,Stammdaten!$A$17:$A$1001,Stammdaten!$G$17:$G$1001)="Nein",0,IF(ISBLANK('Beladung des Speichers'!A533),"",ROUND(MIN(J533,Q533)*-1,2))))</f>
        <v/>
      </c>
    </row>
    <row r="534" spans="1:19" x14ac:dyDescent="0.2">
      <c r="A534" s="109" t="str">
        <f>IF('Beladung des Speichers'!A534="","",'Beladung des Speichers'!A534)</f>
        <v/>
      </c>
      <c r="B534" s="109" t="str">
        <f>IF('Beladung des Speichers'!B534="","",'Beladung des Speichers'!B534)</f>
        <v/>
      </c>
      <c r="C534" s="163" t="str">
        <f>IF(ISBLANK('Beladung des Speichers'!A534),"",SUMIFS('Beladung des Speichers'!$C$17:$C$300,'Beladung des Speichers'!$A$17:$A$300,A534)-SUMIFS('Entladung des Speichers'!$C$17:$C$300,'Entladung des Speichers'!$A$17:$A$300,A534)+SUMIFS(Füllstände!$B$17:$B$299,Füllstände!$A$17:$A$299,A534)-SUMIFS(Füllstände!$C$17:$C$299,Füllstände!$A$17:$A$299,A534))</f>
        <v/>
      </c>
      <c r="D534" s="164" t="str">
        <f>IF(ISBLANK('Beladung des Speichers'!A534),"",C534*'Beladung des Speichers'!C534/SUMIFS('Beladung des Speichers'!$C$17:$C$300,'Beladung des Speichers'!$A$17:$A$300,A534))</f>
        <v/>
      </c>
      <c r="E534" s="165" t="str">
        <f>IF(ISBLANK('Beladung des Speichers'!A534),"",1/SUMIFS('Beladung des Speichers'!$C$17:$C$300,'Beladung des Speichers'!$A$17:$A$300,A534)*C534*SUMIF($A$17:$A$300,A534,'Beladung des Speichers'!$E$17:$E$300))</f>
        <v/>
      </c>
      <c r="F534" s="166" t="str">
        <f>IF(ISBLANK('Beladung des Speichers'!A534),"",IF(C534=0,"0,00",D534/C534*E534))</f>
        <v/>
      </c>
      <c r="G534" s="167" t="str">
        <f>IF(ISBLANK('Beladung des Speichers'!A534),"",SUMIFS('Beladung des Speichers'!$C$17:$C$300,'Beladung des Speichers'!$A$17:$A$300,A534))</f>
        <v/>
      </c>
      <c r="H534" s="124" t="str">
        <f>IF(ISBLANK('Beladung des Speichers'!A534),"",'Beladung des Speichers'!C534)</f>
        <v/>
      </c>
      <c r="I534" s="168" t="str">
        <f>IF(ISBLANK('Beladung des Speichers'!A534),"",SUMIFS('Beladung des Speichers'!$E$17:$E$1001,'Beladung des Speichers'!$A$17:$A$1001,'Ergebnis (detailliert)'!A534))</f>
        <v/>
      </c>
      <c r="J534" s="125" t="str">
        <f>IF(ISBLANK('Beladung des Speichers'!A534),"",'Beladung des Speichers'!E534)</f>
        <v/>
      </c>
      <c r="K534" s="168" t="str">
        <f>IF(ISBLANK('Beladung des Speichers'!A534),"",SUMIFS('Entladung des Speichers'!$C$17:$C$1001,'Entladung des Speichers'!$A$17:$A$1001,'Ergebnis (detailliert)'!A534))</f>
        <v/>
      </c>
      <c r="L534" s="169" t="str">
        <f t="shared" si="34"/>
        <v/>
      </c>
      <c r="M534" s="169" t="str">
        <f>IF(ISBLANK('Entladung des Speichers'!A534),"",'Entladung des Speichers'!C534)</f>
        <v/>
      </c>
      <c r="N534" s="168" t="str">
        <f>IF(ISBLANK('Beladung des Speichers'!A534),"",SUMIFS('Entladung des Speichers'!$E$17:$E$1001,'Entladung des Speichers'!$A$17:$A$1001,'Ergebnis (detailliert)'!$A$17:$A$300))</f>
        <v/>
      </c>
      <c r="O534" s="125" t="str">
        <f t="shared" si="35"/>
        <v/>
      </c>
      <c r="P534" s="20" t="str">
        <f>IFERROR(IF(A534="","",N534*'Ergebnis (detailliert)'!J534/'Ergebnis (detailliert)'!I534),0)</f>
        <v/>
      </c>
      <c r="Q534" s="106" t="str">
        <f t="shared" si="36"/>
        <v/>
      </c>
      <c r="R534" s="107" t="str">
        <f t="shared" si="37"/>
        <v/>
      </c>
      <c r="S534" s="108" t="str">
        <f>IF(A534="","",IF(LOOKUP(A534,Stammdaten!$A$17:$A$1001,Stammdaten!$G$17:$G$1001)="Nein",0,IF(ISBLANK('Beladung des Speichers'!A534),"",ROUND(MIN(J534,Q534)*-1,2))))</f>
        <v/>
      </c>
    </row>
    <row r="535" spans="1:19" x14ac:dyDescent="0.2">
      <c r="A535" s="109" t="str">
        <f>IF('Beladung des Speichers'!A535="","",'Beladung des Speichers'!A535)</f>
        <v/>
      </c>
      <c r="B535" s="109" t="str">
        <f>IF('Beladung des Speichers'!B535="","",'Beladung des Speichers'!B535)</f>
        <v/>
      </c>
      <c r="C535" s="163" t="str">
        <f>IF(ISBLANK('Beladung des Speichers'!A535),"",SUMIFS('Beladung des Speichers'!$C$17:$C$300,'Beladung des Speichers'!$A$17:$A$300,A535)-SUMIFS('Entladung des Speichers'!$C$17:$C$300,'Entladung des Speichers'!$A$17:$A$300,A535)+SUMIFS(Füllstände!$B$17:$B$299,Füllstände!$A$17:$A$299,A535)-SUMIFS(Füllstände!$C$17:$C$299,Füllstände!$A$17:$A$299,A535))</f>
        <v/>
      </c>
      <c r="D535" s="164" t="str">
        <f>IF(ISBLANK('Beladung des Speichers'!A535),"",C535*'Beladung des Speichers'!C535/SUMIFS('Beladung des Speichers'!$C$17:$C$300,'Beladung des Speichers'!$A$17:$A$300,A535))</f>
        <v/>
      </c>
      <c r="E535" s="165" t="str">
        <f>IF(ISBLANK('Beladung des Speichers'!A535),"",1/SUMIFS('Beladung des Speichers'!$C$17:$C$300,'Beladung des Speichers'!$A$17:$A$300,A535)*C535*SUMIF($A$17:$A$300,A535,'Beladung des Speichers'!$E$17:$E$300))</f>
        <v/>
      </c>
      <c r="F535" s="166" t="str">
        <f>IF(ISBLANK('Beladung des Speichers'!A535),"",IF(C535=0,"0,00",D535/C535*E535))</f>
        <v/>
      </c>
      <c r="G535" s="167" t="str">
        <f>IF(ISBLANK('Beladung des Speichers'!A535),"",SUMIFS('Beladung des Speichers'!$C$17:$C$300,'Beladung des Speichers'!$A$17:$A$300,A535))</f>
        <v/>
      </c>
      <c r="H535" s="124" t="str">
        <f>IF(ISBLANK('Beladung des Speichers'!A535),"",'Beladung des Speichers'!C535)</f>
        <v/>
      </c>
      <c r="I535" s="168" t="str">
        <f>IF(ISBLANK('Beladung des Speichers'!A535),"",SUMIFS('Beladung des Speichers'!$E$17:$E$1001,'Beladung des Speichers'!$A$17:$A$1001,'Ergebnis (detailliert)'!A535))</f>
        <v/>
      </c>
      <c r="J535" s="125" t="str">
        <f>IF(ISBLANK('Beladung des Speichers'!A535),"",'Beladung des Speichers'!E535)</f>
        <v/>
      </c>
      <c r="K535" s="168" t="str">
        <f>IF(ISBLANK('Beladung des Speichers'!A535),"",SUMIFS('Entladung des Speichers'!$C$17:$C$1001,'Entladung des Speichers'!$A$17:$A$1001,'Ergebnis (detailliert)'!A535))</f>
        <v/>
      </c>
      <c r="L535" s="169" t="str">
        <f t="shared" si="34"/>
        <v/>
      </c>
      <c r="M535" s="169" t="str">
        <f>IF(ISBLANK('Entladung des Speichers'!A535),"",'Entladung des Speichers'!C535)</f>
        <v/>
      </c>
      <c r="N535" s="168" t="str">
        <f>IF(ISBLANK('Beladung des Speichers'!A535),"",SUMIFS('Entladung des Speichers'!$E$17:$E$1001,'Entladung des Speichers'!$A$17:$A$1001,'Ergebnis (detailliert)'!$A$17:$A$300))</f>
        <v/>
      </c>
      <c r="O535" s="125" t="str">
        <f t="shared" si="35"/>
        <v/>
      </c>
      <c r="P535" s="20" t="str">
        <f>IFERROR(IF(A535="","",N535*'Ergebnis (detailliert)'!J535/'Ergebnis (detailliert)'!I535),0)</f>
        <v/>
      </c>
      <c r="Q535" s="106" t="str">
        <f t="shared" si="36"/>
        <v/>
      </c>
      <c r="R535" s="107" t="str">
        <f t="shared" si="37"/>
        <v/>
      </c>
      <c r="S535" s="108" t="str">
        <f>IF(A535="","",IF(LOOKUP(A535,Stammdaten!$A$17:$A$1001,Stammdaten!$G$17:$G$1001)="Nein",0,IF(ISBLANK('Beladung des Speichers'!A535),"",ROUND(MIN(J535,Q535)*-1,2))))</f>
        <v/>
      </c>
    </row>
    <row r="536" spans="1:19" x14ac:dyDescent="0.2">
      <c r="A536" s="109" t="str">
        <f>IF('Beladung des Speichers'!A536="","",'Beladung des Speichers'!A536)</f>
        <v/>
      </c>
      <c r="B536" s="109" t="str">
        <f>IF('Beladung des Speichers'!B536="","",'Beladung des Speichers'!B536)</f>
        <v/>
      </c>
      <c r="C536" s="163" t="str">
        <f>IF(ISBLANK('Beladung des Speichers'!A536),"",SUMIFS('Beladung des Speichers'!$C$17:$C$300,'Beladung des Speichers'!$A$17:$A$300,A536)-SUMIFS('Entladung des Speichers'!$C$17:$C$300,'Entladung des Speichers'!$A$17:$A$300,A536)+SUMIFS(Füllstände!$B$17:$B$299,Füllstände!$A$17:$A$299,A536)-SUMIFS(Füllstände!$C$17:$C$299,Füllstände!$A$17:$A$299,A536))</f>
        <v/>
      </c>
      <c r="D536" s="164" t="str">
        <f>IF(ISBLANK('Beladung des Speichers'!A536),"",C536*'Beladung des Speichers'!C536/SUMIFS('Beladung des Speichers'!$C$17:$C$300,'Beladung des Speichers'!$A$17:$A$300,A536))</f>
        <v/>
      </c>
      <c r="E536" s="165" t="str">
        <f>IF(ISBLANK('Beladung des Speichers'!A536),"",1/SUMIFS('Beladung des Speichers'!$C$17:$C$300,'Beladung des Speichers'!$A$17:$A$300,A536)*C536*SUMIF($A$17:$A$300,A536,'Beladung des Speichers'!$E$17:$E$300))</f>
        <v/>
      </c>
      <c r="F536" s="166" t="str">
        <f>IF(ISBLANK('Beladung des Speichers'!A536),"",IF(C536=0,"0,00",D536/C536*E536))</f>
        <v/>
      </c>
      <c r="G536" s="167" t="str">
        <f>IF(ISBLANK('Beladung des Speichers'!A536),"",SUMIFS('Beladung des Speichers'!$C$17:$C$300,'Beladung des Speichers'!$A$17:$A$300,A536))</f>
        <v/>
      </c>
      <c r="H536" s="124" t="str">
        <f>IF(ISBLANK('Beladung des Speichers'!A536),"",'Beladung des Speichers'!C536)</f>
        <v/>
      </c>
      <c r="I536" s="168" t="str">
        <f>IF(ISBLANK('Beladung des Speichers'!A536),"",SUMIFS('Beladung des Speichers'!$E$17:$E$1001,'Beladung des Speichers'!$A$17:$A$1001,'Ergebnis (detailliert)'!A536))</f>
        <v/>
      </c>
      <c r="J536" s="125" t="str">
        <f>IF(ISBLANK('Beladung des Speichers'!A536),"",'Beladung des Speichers'!E536)</f>
        <v/>
      </c>
      <c r="K536" s="168" t="str">
        <f>IF(ISBLANK('Beladung des Speichers'!A536),"",SUMIFS('Entladung des Speichers'!$C$17:$C$1001,'Entladung des Speichers'!$A$17:$A$1001,'Ergebnis (detailliert)'!A536))</f>
        <v/>
      </c>
      <c r="L536" s="169" t="str">
        <f t="shared" si="34"/>
        <v/>
      </c>
      <c r="M536" s="169" t="str">
        <f>IF(ISBLANK('Entladung des Speichers'!A536),"",'Entladung des Speichers'!C536)</f>
        <v/>
      </c>
      <c r="N536" s="168" t="str">
        <f>IF(ISBLANK('Beladung des Speichers'!A536),"",SUMIFS('Entladung des Speichers'!$E$17:$E$1001,'Entladung des Speichers'!$A$17:$A$1001,'Ergebnis (detailliert)'!$A$17:$A$300))</f>
        <v/>
      </c>
      <c r="O536" s="125" t="str">
        <f t="shared" si="35"/>
        <v/>
      </c>
      <c r="P536" s="20" t="str">
        <f>IFERROR(IF(A536="","",N536*'Ergebnis (detailliert)'!J536/'Ergebnis (detailliert)'!I536),0)</f>
        <v/>
      </c>
      <c r="Q536" s="106" t="str">
        <f t="shared" si="36"/>
        <v/>
      </c>
      <c r="R536" s="107" t="str">
        <f t="shared" si="37"/>
        <v/>
      </c>
      <c r="S536" s="108" t="str">
        <f>IF(A536="","",IF(LOOKUP(A536,Stammdaten!$A$17:$A$1001,Stammdaten!$G$17:$G$1001)="Nein",0,IF(ISBLANK('Beladung des Speichers'!A536),"",ROUND(MIN(J536,Q536)*-1,2))))</f>
        <v/>
      </c>
    </row>
    <row r="537" spans="1:19" x14ac:dyDescent="0.2">
      <c r="A537" s="109" t="str">
        <f>IF('Beladung des Speichers'!A537="","",'Beladung des Speichers'!A537)</f>
        <v/>
      </c>
      <c r="B537" s="109" t="str">
        <f>IF('Beladung des Speichers'!B537="","",'Beladung des Speichers'!B537)</f>
        <v/>
      </c>
      <c r="C537" s="163" t="str">
        <f>IF(ISBLANK('Beladung des Speichers'!A537),"",SUMIFS('Beladung des Speichers'!$C$17:$C$300,'Beladung des Speichers'!$A$17:$A$300,A537)-SUMIFS('Entladung des Speichers'!$C$17:$C$300,'Entladung des Speichers'!$A$17:$A$300,A537)+SUMIFS(Füllstände!$B$17:$B$299,Füllstände!$A$17:$A$299,A537)-SUMIFS(Füllstände!$C$17:$C$299,Füllstände!$A$17:$A$299,A537))</f>
        <v/>
      </c>
      <c r="D537" s="164" t="str">
        <f>IF(ISBLANK('Beladung des Speichers'!A537),"",C537*'Beladung des Speichers'!C537/SUMIFS('Beladung des Speichers'!$C$17:$C$300,'Beladung des Speichers'!$A$17:$A$300,A537))</f>
        <v/>
      </c>
      <c r="E537" s="165" t="str">
        <f>IF(ISBLANK('Beladung des Speichers'!A537),"",1/SUMIFS('Beladung des Speichers'!$C$17:$C$300,'Beladung des Speichers'!$A$17:$A$300,A537)*C537*SUMIF($A$17:$A$300,A537,'Beladung des Speichers'!$E$17:$E$300))</f>
        <v/>
      </c>
      <c r="F537" s="166" t="str">
        <f>IF(ISBLANK('Beladung des Speichers'!A537),"",IF(C537=0,"0,00",D537/C537*E537))</f>
        <v/>
      </c>
      <c r="G537" s="167" t="str">
        <f>IF(ISBLANK('Beladung des Speichers'!A537),"",SUMIFS('Beladung des Speichers'!$C$17:$C$300,'Beladung des Speichers'!$A$17:$A$300,A537))</f>
        <v/>
      </c>
      <c r="H537" s="124" t="str">
        <f>IF(ISBLANK('Beladung des Speichers'!A537),"",'Beladung des Speichers'!C537)</f>
        <v/>
      </c>
      <c r="I537" s="168" t="str">
        <f>IF(ISBLANK('Beladung des Speichers'!A537),"",SUMIFS('Beladung des Speichers'!$E$17:$E$1001,'Beladung des Speichers'!$A$17:$A$1001,'Ergebnis (detailliert)'!A537))</f>
        <v/>
      </c>
      <c r="J537" s="125" t="str">
        <f>IF(ISBLANK('Beladung des Speichers'!A537),"",'Beladung des Speichers'!E537)</f>
        <v/>
      </c>
      <c r="K537" s="168" t="str">
        <f>IF(ISBLANK('Beladung des Speichers'!A537),"",SUMIFS('Entladung des Speichers'!$C$17:$C$1001,'Entladung des Speichers'!$A$17:$A$1001,'Ergebnis (detailliert)'!A537))</f>
        <v/>
      </c>
      <c r="L537" s="169" t="str">
        <f t="shared" si="34"/>
        <v/>
      </c>
      <c r="M537" s="169" t="str">
        <f>IF(ISBLANK('Entladung des Speichers'!A537),"",'Entladung des Speichers'!C537)</f>
        <v/>
      </c>
      <c r="N537" s="168" t="str">
        <f>IF(ISBLANK('Beladung des Speichers'!A537),"",SUMIFS('Entladung des Speichers'!$E$17:$E$1001,'Entladung des Speichers'!$A$17:$A$1001,'Ergebnis (detailliert)'!$A$17:$A$300))</f>
        <v/>
      </c>
      <c r="O537" s="125" t="str">
        <f t="shared" si="35"/>
        <v/>
      </c>
      <c r="P537" s="20" t="str">
        <f>IFERROR(IF(A537="","",N537*'Ergebnis (detailliert)'!J537/'Ergebnis (detailliert)'!I537),0)</f>
        <v/>
      </c>
      <c r="Q537" s="106" t="str">
        <f t="shared" si="36"/>
        <v/>
      </c>
      <c r="R537" s="107" t="str">
        <f t="shared" si="37"/>
        <v/>
      </c>
      <c r="S537" s="108" t="str">
        <f>IF(A537="","",IF(LOOKUP(A537,Stammdaten!$A$17:$A$1001,Stammdaten!$G$17:$G$1001)="Nein",0,IF(ISBLANK('Beladung des Speichers'!A537),"",ROUND(MIN(J537,Q537)*-1,2))))</f>
        <v/>
      </c>
    </row>
    <row r="538" spans="1:19" x14ac:dyDescent="0.2">
      <c r="A538" s="109" t="str">
        <f>IF('Beladung des Speichers'!A538="","",'Beladung des Speichers'!A538)</f>
        <v/>
      </c>
      <c r="B538" s="109" t="str">
        <f>IF('Beladung des Speichers'!B538="","",'Beladung des Speichers'!B538)</f>
        <v/>
      </c>
      <c r="C538" s="163" t="str">
        <f>IF(ISBLANK('Beladung des Speichers'!A538),"",SUMIFS('Beladung des Speichers'!$C$17:$C$300,'Beladung des Speichers'!$A$17:$A$300,A538)-SUMIFS('Entladung des Speichers'!$C$17:$C$300,'Entladung des Speichers'!$A$17:$A$300,A538)+SUMIFS(Füllstände!$B$17:$B$299,Füllstände!$A$17:$A$299,A538)-SUMIFS(Füllstände!$C$17:$C$299,Füllstände!$A$17:$A$299,A538))</f>
        <v/>
      </c>
      <c r="D538" s="164" t="str">
        <f>IF(ISBLANK('Beladung des Speichers'!A538),"",C538*'Beladung des Speichers'!C538/SUMIFS('Beladung des Speichers'!$C$17:$C$300,'Beladung des Speichers'!$A$17:$A$300,A538))</f>
        <v/>
      </c>
      <c r="E538" s="165" t="str">
        <f>IF(ISBLANK('Beladung des Speichers'!A538),"",1/SUMIFS('Beladung des Speichers'!$C$17:$C$300,'Beladung des Speichers'!$A$17:$A$300,A538)*C538*SUMIF($A$17:$A$300,A538,'Beladung des Speichers'!$E$17:$E$300))</f>
        <v/>
      </c>
      <c r="F538" s="166" t="str">
        <f>IF(ISBLANK('Beladung des Speichers'!A538),"",IF(C538=0,"0,00",D538/C538*E538))</f>
        <v/>
      </c>
      <c r="G538" s="167" t="str">
        <f>IF(ISBLANK('Beladung des Speichers'!A538),"",SUMIFS('Beladung des Speichers'!$C$17:$C$300,'Beladung des Speichers'!$A$17:$A$300,A538))</f>
        <v/>
      </c>
      <c r="H538" s="124" t="str">
        <f>IF(ISBLANK('Beladung des Speichers'!A538),"",'Beladung des Speichers'!C538)</f>
        <v/>
      </c>
      <c r="I538" s="168" t="str">
        <f>IF(ISBLANK('Beladung des Speichers'!A538),"",SUMIFS('Beladung des Speichers'!$E$17:$E$1001,'Beladung des Speichers'!$A$17:$A$1001,'Ergebnis (detailliert)'!A538))</f>
        <v/>
      </c>
      <c r="J538" s="125" t="str">
        <f>IF(ISBLANK('Beladung des Speichers'!A538),"",'Beladung des Speichers'!E538)</f>
        <v/>
      </c>
      <c r="K538" s="168" t="str">
        <f>IF(ISBLANK('Beladung des Speichers'!A538),"",SUMIFS('Entladung des Speichers'!$C$17:$C$1001,'Entladung des Speichers'!$A$17:$A$1001,'Ergebnis (detailliert)'!A538))</f>
        <v/>
      </c>
      <c r="L538" s="169" t="str">
        <f t="shared" si="34"/>
        <v/>
      </c>
      <c r="M538" s="169" t="str">
        <f>IF(ISBLANK('Entladung des Speichers'!A538),"",'Entladung des Speichers'!C538)</f>
        <v/>
      </c>
      <c r="N538" s="168" t="str">
        <f>IF(ISBLANK('Beladung des Speichers'!A538),"",SUMIFS('Entladung des Speichers'!$E$17:$E$1001,'Entladung des Speichers'!$A$17:$A$1001,'Ergebnis (detailliert)'!$A$17:$A$300))</f>
        <v/>
      </c>
      <c r="O538" s="125" t="str">
        <f t="shared" si="35"/>
        <v/>
      </c>
      <c r="P538" s="20" t="str">
        <f>IFERROR(IF(A538="","",N538*'Ergebnis (detailliert)'!J538/'Ergebnis (detailliert)'!I538),0)</f>
        <v/>
      </c>
      <c r="Q538" s="106" t="str">
        <f t="shared" si="36"/>
        <v/>
      </c>
      <c r="R538" s="107" t="str">
        <f t="shared" si="37"/>
        <v/>
      </c>
      <c r="S538" s="108" t="str">
        <f>IF(A538="","",IF(LOOKUP(A538,Stammdaten!$A$17:$A$1001,Stammdaten!$G$17:$G$1001)="Nein",0,IF(ISBLANK('Beladung des Speichers'!A538),"",ROUND(MIN(J538,Q538)*-1,2))))</f>
        <v/>
      </c>
    </row>
    <row r="539" spans="1:19" x14ac:dyDescent="0.2">
      <c r="A539" s="109" t="str">
        <f>IF('Beladung des Speichers'!A539="","",'Beladung des Speichers'!A539)</f>
        <v/>
      </c>
      <c r="B539" s="109" t="str">
        <f>IF('Beladung des Speichers'!B539="","",'Beladung des Speichers'!B539)</f>
        <v/>
      </c>
      <c r="C539" s="163" t="str">
        <f>IF(ISBLANK('Beladung des Speichers'!A539),"",SUMIFS('Beladung des Speichers'!$C$17:$C$300,'Beladung des Speichers'!$A$17:$A$300,A539)-SUMIFS('Entladung des Speichers'!$C$17:$C$300,'Entladung des Speichers'!$A$17:$A$300,A539)+SUMIFS(Füllstände!$B$17:$B$299,Füllstände!$A$17:$A$299,A539)-SUMIFS(Füllstände!$C$17:$C$299,Füllstände!$A$17:$A$299,A539))</f>
        <v/>
      </c>
      <c r="D539" s="164" t="str">
        <f>IF(ISBLANK('Beladung des Speichers'!A539),"",C539*'Beladung des Speichers'!C539/SUMIFS('Beladung des Speichers'!$C$17:$C$300,'Beladung des Speichers'!$A$17:$A$300,A539))</f>
        <v/>
      </c>
      <c r="E539" s="165" t="str">
        <f>IF(ISBLANK('Beladung des Speichers'!A539),"",1/SUMIFS('Beladung des Speichers'!$C$17:$C$300,'Beladung des Speichers'!$A$17:$A$300,A539)*C539*SUMIF($A$17:$A$300,A539,'Beladung des Speichers'!$E$17:$E$300))</f>
        <v/>
      </c>
      <c r="F539" s="166" t="str">
        <f>IF(ISBLANK('Beladung des Speichers'!A539),"",IF(C539=0,"0,00",D539/C539*E539))</f>
        <v/>
      </c>
      <c r="G539" s="167" t="str">
        <f>IF(ISBLANK('Beladung des Speichers'!A539),"",SUMIFS('Beladung des Speichers'!$C$17:$C$300,'Beladung des Speichers'!$A$17:$A$300,A539))</f>
        <v/>
      </c>
      <c r="H539" s="124" t="str">
        <f>IF(ISBLANK('Beladung des Speichers'!A539),"",'Beladung des Speichers'!C539)</f>
        <v/>
      </c>
      <c r="I539" s="168" t="str">
        <f>IF(ISBLANK('Beladung des Speichers'!A539),"",SUMIFS('Beladung des Speichers'!$E$17:$E$1001,'Beladung des Speichers'!$A$17:$A$1001,'Ergebnis (detailliert)'!A539))</f>
        <v/>
      </c>
      <c r="J539" s="125" t="str">
        <f>IF(ISBLANK('Beladung des Speichers'!A539),"",'Beladung des Speichers'!E539)</f>
        <v/>
      </c>
      <c r="K539" s="168" t="str">
        <f>IF(ISBLANK('Beladung des Speichers'!A539),"",SUMIFS('Entladung des Speichers'!$C$17:$C$1001,'Entladung des Speichers'!$A$17:$A$1001,'Ergebnis (detailliert)'!A539))</f>
        <v/>
      </c>
      <c r="L539" s="169" t="str">
        <f t="shared" si="34"/>
        <v/>
      </c>
      <c r="M539" s="169" t="str">
        <f>IF(ISBLANK('Entladung des Speichers'!A539),"",'Entladung des Speichers'!C539)</f>
        <v/>
      </c>
      <c r="N539" s="168" t="str">
        <f>IF(ISBLANK('Beladung des Speichers'!A539),"",SUMIFS('Entladung des Speichers'!$E$17:$E$1001,'Entladung des Speichers'!$A$17:$A$1001,'Ergebnis (detailliert)'!$A$17:$A$300))</f>
        <v/>
      </c>
      <c r="O539" s="125" t="str">
        <f t="shared" si="35"/>
        <v/>
      </c>
      <c r="P539" s="20" t="str">
        <f>IFERROR(IF(A539="","",N539*'Ergebnis (detailliert)'!J539/'Ergebnis (detailliert)'!I539),0)</f>
        <v/>
      </c>
      <c r="Q539" s="106" t="str">
        <f t="shared" si="36"/>
        <v/>
      </c>
      <c r="R539" s="107" t="str">
        <f t="shared" si="37"/>
        <v/>
      </c>
      <c r="S539" s="108" t="str">
        <f>IF(A539="","",IF(LOOKUP(A539,Stammdaten!$A$17:$A$1001,Stammdaten!$G$17:$G$1001)="Nein",0,IF(ISBLANK('Beladung des Speichers'!A539),"",ROUND(MIN(J539,Q539)*-1,2))))</f>
        <v/>
      </c>
    </row>
    <row r="540" spans="1:19" x14ac:dyDescent="0.2">
      <c r="A540" s="109" t="str">
        <f>IF('Beladung des Speichers'!A540="","",'Beladung des Speichers'!A540)</f>
        <v/>
      </c>
      <c r="B540" s="109" t="str">
        <f>IF('Beladung des Speichers'!B540="","",'Beladung des Speichers'!B540)</f>
        <v/>
      </c>
      <c r="C540" s="163" t="str">
        <f>IF(ISBLANK('Beladung des Speichers'!A540),"",SUMIFS('Beladung des Speichers'!$C$17:$C$300,'Beladung des Speichers'!$A$17:$A$300,A540)-SUMIFS('Entladung des Speichers'!$C$17:$C$300,'Entladung des Speichers'!$A$17:$A$300,A540)+SUMIFS(Füllstände!$B$17:$B$299,Füllstände!$A$17:$A$299,A540)-SUMIFS(Füllstände!$C$17:$C$299,Füllstände!$A$17:$A$299,A540))</f>
        <v/>
      </c>
      <c r="D540" s="164" t="str">
        <f>IF(ISBLANK('Beladung des Speichers'!A540),"",C540*'Beladung des Speichers'!C540/SUMIFS('Beladung des Speichers'!$C$17:$C$300,'Beladung des Speichers'!$A$17:$A$300,A540))</f>
        <v/>
      </c>
      <c r="E540" s="165" t="str">
        <f>IF(ISBLANK('Beladung des Speichers'!A540),"",1/SUMIFS('Beladung des Speichers'!$C$17:$C$300,'Beladung des Speichers'!$A$17:$A$300,A540)*C540*SUMIF($A$17:$A$300,A540,'Beladung des Speichers'!$E$17:$E$300))</f>
        <v/>
      </c>
      <c r="F540" s="166" t="str">
        <f>IF(ISBLANK('Beladung des Speichers'!A540),"",IF(C540=0,"0,00",D540/C540*E540))</f>
        <v/>
      </c>
      <c r="G540" s="167" t="str">
        <f>IF(ISBLANK('Beladung des Speichers'!A540),"",SUMIFS('Beladung des Speichers'!$C$17:$C$300,'Beladung des Speichers'!$A$17:$A$300,A540))</f>
        <v/>
      </c>
      <c r="H540" s="124" t="str">
        <f>IF(ISBLANK('Beladung des Speichers'!A540),"",'Beladung des Speichers'!C540)</f>
        <v/>
      </c>
      <c r="I540" s="168" t="str">
        <f>IF(ISBLANK('Beladung des Speichers'!A540),"",SUMIFS('Beladung des Speichers'!$E$17:$E$1001,'Beladung des Speichers'!$A$17:$A$1001,'Ergebnis (detailliert)'!A540))</f>
        <v/>
      </c>
      <c r="J540" s="125" t="str">
        <f>IF(ISBLANK('Beladung des Speichers'!A540),"",'Beladung des Speichers'!E540)</f>
        <v/>
      </c>
      <c r="K540" s="168" t="str">
        <f>IF(ISBLANK('Beladung des Speichers'!A540),"",SUMIFS('Entladung des Speichers'!$C$17:$C$1001,'Entladung des Speichers'!$A$17:$A$1001,'Ergebnis (detailliert)'!A540))</f>
        <v/>
      </c>
      <c r="L540" s="169" t="str">
        <f t="shared" si="34"/>
        <v/>
      </c>
      <c r="M540" s="169" t="str">
        <f>IF(ISBLANK('Entladung des Speichers'!A540),"",'Entladung des Speichers'!C540)</f>
        <v/>
      </c>
      <c r="N540" s="168" t="str">
        <f>IF(ISBLANK('Beladung des Speichers'!A540),"",SUMIFS('Entladung des Speichers'!$E$17:$E$1001,'Entladung des Speichers'!$A$17:$A$1001,'Ergebnis (detailliert)'!$A$17:$A$300))</f>
        <v/>
      </c>
      <c r="O540" s="125" t="str">
        <f t="shared" si="35"/>
        <v/>
      </c>
      <c r="P540" s="20" t="str">
        <f>IFERROR(IF(A540="","",N540*'Ergebnis (detailliert)'!J540/'Ergebnis (detailliert)'!I540),0)</f>
        <v/>
      </c>
      <c r="Q540" s="106" t="str">
        <f t="shared" si="36"/>
        <v/>
      </c>
      <c r="R540" s="107" t="str">
        <f t="shared" si="37"/>
        <v/>
      </c>
      <c r="S540" s="108" t="str">
        <f>IF(A540="","",IF(LOOKUP(A540,Stammdaten!$A$17:$A$1001,Stammdaten!$G$17:$G$1001)="Nein",0,IF(ISBLANK('Beladung des Speichers'!A540),"",ROUND(MIN(J540,Q540)*-1,2))))</f>
        <v/>
      </c>
    </row>
    <row r="541" spans="1:19" x14ac:dyDescent="0.2">
      <c r="A541" s="109" t="str">
        <f>IF('Beladung des Speichers'!A541="","",'Beladung des Speichers'!A541)</f>
        <v/>
      </c>
      <c r="B541" s="109" t="str">
        <f>IF('Beladung des Speichers'!B541="","",'Beladung des Speichers'!B541)</f>
        <v/>
      </c>
      <c r="C541" s="163" t="str">
        <f>IF(ISBLANK('Beladung des Speichers'!A541),"",SUMIFS('Beladung des Speichers'!$C$17:$C$300,'Beladung des Speichers'!$A$17:$A$300,A541)-SUMIFS('Entladung des Speichers'!$C$17:$C$300,'Entladung des Speichers'!$A$17:$A$300,A541)+SUMIFS(Füllstände!$B$17:$B$299,Füllstände!$A$17:$A$299,A541)-SUMIFS(Füllstände!$C$17:$C$299,Füllstände!$A$17:$A$299,A541))</f>
        <v/>
      </c>
      <c r="D541" s="164" t="str">
        <f>IF(ISBLANK('Beladung des Speichers'!A541),"",C541*'Beladung des Speichers'!C541/SUMIFS('Beladung des Speichers'!$C$17:$C$300,'Beladung des Speichers'!$A$17:$A$300,A541))</f>
        <v/>
      </c>
      <c r="E541" s="165" t="str">
        <f>IF(ISBLANK('Beladung des Speichers'!A541),"",1/SUMIFS('Beladung des Speichers'!$C$17:$C$300,'Beladung des Speichers'!$A$17:$A$300,A541)*C541*SUMIF($A$17:$A$300,A541,'Beladung des Speichers'!$E$17:$E$300))</f>
        <v/>
      </c>
      <c r="F541" s="166" t="str">
        <f>IF(ISBLANK('Beladung des Speichers'!A541),"",IF(C541=0,"0,00",D541/C541*E541))</f>
        <v/>
      </c>
      <c r="G541" s="167" t="str">
        <f>IF(ISBLANK('Beladung des Speichers'!A541),"",SUMIFS('Beladung des Speichers'!$C$17:$C$300,'Beladung des Speichers'!$A$17:$A$300,A541))</f>
        <v/>
      </c>
      <c r="H541" s="124" t="str">
        <f>IF(ISBLANK('Beladung des Speichers'!A541),"",'Beladung des Speichers'!C541)</f>
        <v/>
      </c>
      <c r="I541" s="168" t="str">
        <f>IF(ISBLANK('Beladung des Speichers'!A541),"",SUMIFS('Beladung des Speichers'!$E$17:$E$1001,'Beladung des Speichers'!$A$17:$A$1001,'Ergebnis (detailliert)'!A541))</f>
        <v/>
      </c>
      <c r="J541" s="125" t="str">
        <f>IF(ISBLANK('Beladung des Speichers'!A541),"",'Beladung des Speichers'!E541)</f>
        <v/>
      </c>
      <c r="K541" s="168" t="str">
        <f>IF(ISBLANK('Beladung des Speichers'!A541),"",SUMIFS('Entladung des Speichers'!$C$17:$C$1001,'Entladung des Speichers'!$A$17:$A$1001,'Ergebnis (detailliert)'!A541))</f>
        <v/>
      </c>
      <c r="L541" s="169" t="str">
        <f t="shared" si="34"/>
        <v/>
      </c>
      <c r="M541" s="169" t="str">
        <f>IF(ISBLANK('Entladung des Speichers'!A541),"",'Entladung des Speichers'!C541)</f>
        <v/>
      </c>
      <c r="N541" s="168" t="str">
        <f>IF(ISBLANK('Beladung des Speichers'!A541),"",SUMIFS('Entladung des Speichers'!$E$17:$E$1001,'Entladung des Speichers'!$A$17:$A$1001,'Ergebnis (detailliert)'!$A$17:$A$300))</f>
        <v/>
      </c>
      <c r="O541" s="125" t="str">
        <f t="shared" si="35"/>
        <v/>
      </c>
      <c r="P541" s="20" t="str">
        <f>IFERROR(IF(A541="","",N541*'Ergebnis (detailliert)'!J541/'Ergebnis (detailliert)'!I541),0)</f>
        <v/>
      </c>
      <c r="Q541" s="106" t="str">
        <f t="shared" si="36"/>
        <v/>
      </c>
      <c r="R541" s="107" t="str">
        <f t="shared" si="37"/>
        <v/>
      </c>
      <c r="S541" s="108" t="str">
        <f>IF(A541="","",IF(LOOKUP(A541,Stammdaten!$A$17:$A$1001,Stammdaten!$G$17:$G$1001)="Nein",0,IF(ISBLANK('Beladung des Speichers'!A541),"",ROUND(MIN(J541,Q541)*-1,2))))</f>
        <v/>
      </c>
    </row>
    <row r="542" spans="1:19" x14ac:dyDescent="0.2">
      <c r="A542" s="109" t="str">
        <f>IF('Beladung des Speichers'!A542="","",'Beladung des Speichers'!A542)</f>
        <v/>
      </c>
      <c r="B542" s="109" t="str">
        <f>IF('Beladung des Speichers'!B542="","",'Beladung des Speichers'!B542)</f>
        <v/>
      </c>
      <c r="C542" s="163" t="str">
        <f>IF(ISBLANK('Beladung des Speichers'!A542),"",SUMIFS('Beladung des Speichers'!$C$17:$C$300,'Beladung des Speichers'!$A$17:$A$300,A542)-SUMIFS('Entladung des Speichers'!$C$17:$C$300,'Entladung des Speichers'!$A$17:$A$300,A542)+SUMIFS(Füllstände!$B$17:$B$299,Füllstände!$A$17:$A$299,A542)-SUMIFS(Füllstände!$C$17:$C$299,Füllstände!$A$17:$A$299,A542))</f>
        <v/>
      </c>
      <c r="D542" s="164" t="str">
        <f>IF(ISBLANK('Beladung des Speichers'!A542),"",C542*'Beladung des Speichers'!C542/SUMIFS('Beladung des Speichers'!$C$17:$C$300,'Beladung des Speichers'!$A$17:$A$300,A542))</f>
        <v/>
      </c>
      <c r="E542" s="165" t="str">
        <f>IF(ISBLANK('Beladung des Speichers'!A542),"",1/SUMIFS('Beladung des Speichers'!$C$17:$C$300,'Beladung des Speichers'!$A$17:$A$300,A542)*C542*SUMIF($A$17:$A$300,A542,'Beladung des Speichers'!$E$17:$E$300))</f>
        <v/>
      </c>
      <c r="F542" s="166" t="str">
        <f>IF(ISBLANK('Beladung des Speichers'!A542),"",IF(C542=0,"0,00",D542/C542*E542))</f>
        <v/>
      </c>
      <c r="G542" s="167" t="str">
        <f>IF(ISBLANK('Beladung des Speichers'!A542),"",SUMIFS('Beladung des Speichers'!$C$17:$C$300,'Beladung des Speichers'!$A$17:$A$300,A542))</f>
        <v/>
      </c>
      <c r="H542" s="124" t="str">
        <f>IF(ISBLANK('Beladung des Speichers'!A542),"",'Beladung des Speichers'!C542)</f>
        <v/>
      </c>
      <c r="I542" s="168" t="str">
        <f>IF(ISBLANK('Beladung des Speichers'!A542),"",SUMIFS('Beladung des Speichers'!$E$17:$E$1001,'Beladung des Speichers'!$A$17:$A$1001,'Ergebnis (detailliert)'!A542))</f>
        <v/>
      </c>
      <c r="J542" s="125" t="str">
        <f>IF(ISBLANK('Beladung des Speichers'!A542),"",'Beladung des Speichers'!E542)</f>
        <v/>
      </c>
      <c r="K542" s="168" t="str">
        <f>IF(ISBLANK('Beladung des Speichers'!A542),"",SUMIFS('Entladung des Speichers'!$C$17:$C$1001,'Entladung des Speichers'!$A$17:$A$1001,'Ergebnis (detailliert)'!A542))</f>
        <v/>
      </c>
      <c r="L542" s="169" t="str">
        <f t="shared" si="34"/>
        <v/>
      </c>
      <c r="M542" s="169" t="str">
        <f>IF(ISBLANK('Entladung des Speichers'!A542),"",'Entladung des Speichers'!C542)</f>
        <v/>
      </c>
      <c r="N542" s="168" t="str">
        <f>IF(ISBLANK('Beladung des Speichers'!A542),"",SUMIFS('Entladung des Speichers'!$E$17:$E$1001,'Entladung des Speichers'!$A$17:$A$1001,'Ergebnis (detailliert)'!$A$17:$A$300))</f>
        <v/>
      </c>
      <c r="O542" s="125" t="str">
        <f t="shared" si="35"/>
        <v/>
      </c>
      <c r="P542" s="20" t="str">
        <f>IFERROR(IF(A542="","",N542*'Ergebnis (detailliert)'!J542/'Ergebnis (detailliert)'!I542),0)</f>
        <v/>
      </c>
      <c r="Q542" s="106" t="str">
        <f t="shared" si="36"/>
        <v/>
      </c>
      <c r="R542" s="107" t="str">
        <f t="shared" si="37"/>
        <v/>
      </c>
      <c r="S542" s="108" t="str">
        <f>IF(A542="","",IF(LOOKUP(A542,Stammdaten!$A$17:$A$1001,Stammdaten!$G$17:$G$1001)="Nein",0,IF(ISBLANK('Beladung des Speichers'!A542),"",ROUND(MIN(J542,Q542)*-1,2))))</f>
        <v/>
      </c>
    </row>
    <row r="543" spans="1:19" x14ac:dyDescent="0.2">
      <c r="A543" s="109" t="str">
        <f>IF('Beladung des Speichers'!A543="","",'Beladung des Speichers'!A543)</f>
        <v/>
      </c>
      <c r="B543" s="109" t="str">
        <f>IF('Beladung des Speichers'!B543="","",'Beladung des Speichers'!B543)</f>
        <v/>
      </c>
      <c r="C543" s="163" t="str">
        <f>IF(ISBLANK('Beladung des Speichers'!A543),"",SUMIFS('Beladung des Speichers'!$C$17:$C$300,'Beladung des Speichers'!$A$17:$A$300,A543)-SUMIFS('Entladung des Speichers'!$C$17:$C$300,'Entladung des Speichers'!$A$17:$A$300,A543)+SUMIFS(Füllstände!$B$17:$B$299,Füllstände!$A$17:$A$299,A543)-SUMIFS(Füllstände!$C$17:$C$299,Füllstände!$A$17:$A$299,A543))</f>
        <v/>
      </c>
      <c r="D543" s="164" t="str">
        <f>IF(ISBLANK('Beladung des Speichers'!A543),"",C543*'Beladung des Speichers'!C543/SUMIFS('Beladung des Speichers'!$C$17:$C$300,'Beladung des Speichers'!$A$17:$A$300,A543))</f>
        <v/>
      </c>
      <c r="E543" s="165" t="str">
        <f>IF(ISBLANK('Beladung des Speichers'!A543),"",1/SUMIFS('Beladung des Speichers'!$C$17:$C$300,'Beladung des Speichers'!$A$17:$A$300,A543)*C543*SUMIF($A$17:$A$300,A543,'Beladung des Speichers'!$E$17:$E$300))</f>
        <v/>
      </c>
      <c r="F543" s="166" t="str">
        <f>IF(ISBLANK('Beladung des Speichers'!A543),"",IF(C543=0,"0,00",D543/C543*E543))</f>
        <v/>
      </c>
      <c r="G543" s="167" t="str">
        <f>IF(ISBLANK('Beladung des Speichers'!A543),"",SUMIFS('Beladung des Speichers'!$C$17:$C$300,'Beladung des Speichers'!$A$17:$A$300,A543))</f>
        <v/>
      </c>
      <c r="H543" s="124" t="str">
        <f>IF(ISBLANK('Beladung des Speichers'!A543),"",'Beladung des Speichers'!C543)</f>
        <v/>
      </c>
      <c r="I543" s="168" t="str">
        <f>IF(ISBLANK('Beladung des Speichers'!A543),"",SUMIFS('Beladung des Speichers'!$E$17:$E$1001,'Beladung des Speichers'!$A$17:$A$1001,'Ergebnis (detailliert)'!A543))</f>
        <v/>
      </c>
      <c r="J543" s="125" t="str">
        <f>IF(ISBLANK('Beladung des Speichers'!A543),"",'Beladung des Speichers'!E543)</f>
        <v/>
      </c>
      <c r="K543" s="168" t="str">
        <f>IF(ISBLANK('Beladung des Speichers'!A543),"",SUMIFS('Entladung des Speichers'!$C$17:$C$1001,'Entladung des Speichers'!$A$17:$A$1001,'Ergebnis (detailliert)'!A543))</f>
        <v/>
      </c>
      <c r="L543" s="169" t="str">
        <f t="shared" si="34"/>
        <v/>
      </c>
      <c r="M543" s="169" t="str">
        <f>IF(ISBLANK('Entladung des Speichers'!A543),"",'Entladung des Speichers'!C543)</f>
        <v/>
      </c>
      <c r="N543" s="168" t="str">
        <f>IF(ISBLANK('Beladung des Speichers'!A543),"",SUMIFS('Entladung des Speichers'!$E$17:$E$1001,'Entladung des Speichers'!$A$17:$A$1001,'Ergebnis (detailliert)'!$A$17:$A$300))</f>
        <v/>
      </c>
      <c r="O543" s="125" t="str">
        <f t="shared" si="35"/>
        <v/>
      </c>
      <c r="P543" s="20" t="str">
        <f>IFERROR(IF(A543="","",N543*'Ergebnis (detailliert)'!J543/'Ergebnis (detailliert)'!I543),0)</f>
        <v/>
      </c>
      <c r="Q543" s="106" t="str">
        <f t="shared" si="36"/>
        <v/>
      </c>
      <c r="R543" s="107" t="str">
        <f t="shared" si="37"/>
        <v/>
      </c>
      <c r="S543" s="108" t="str">
        <f>IF(A543="","",IF(LOOKUP(A543,Stammdaten!$A$17:$A$1001,Stammdaten!$G$17:$G$1001)="Nein",0,IF(ISBLANK('Beladung des Speichers'!A543),"",ROUND(MIN(J543,Q543)*-1,2))))</f>
        <v/>
      </c>
    </row>
    <row r="544" spans="1:19" x14ac:dyDescent="0.2">
      <c r="A544" s="109" t="str">
        <f>IF('Beladung des Speichers'!A544="","",'Beladung des Speichers'!A544)</f>
        <v/>
      </c>
      <c r="B544" s="109" t="str">
        <f>IF('Beladung des Speichers'!B544="","",'Beladung des Speichers'!B544)</f>
        <v/>
      </c>
      <c r="C544" s="163" t="str">
        <f>IF(ISBLANK('Beladung des Speichers'!A544),"",SUMIFS('Beladung des Speichers'!$C$17:$C$300,'Beladung des Speichers'!$A$17:$A$300,A544)-SUMIFS('Entladung des Speichers'!$C$17:$C$300,'Entladung des Speichers'!$A$17:$A$300,A544)+SUMIFS(Füllstände!$B$17:$B$299,Füllstände!$A$17:$A$299,A544)-SUMIFS(Füllstände!$C$17:$C$299,Füllstände!$A$17:$A$299,A544))</f>
        <v/>
      </c>
      <c r="D544" s="164" t="str">
        <f>IF(ISBLANK('Beladung des Speichers'!A544),"",C544*'Beladung des Speichers'!C544/SUMIFS('Beladung des Speichers'!$C$17:$C$300,'Beladung des Speichers'!$A$17:$A$300,A544))</f>
        <v/>
      </c>
      <c r="E544" s="165" t="str">
        <f>IF(ISBLANK('Beladung des Speichers'!A544),"",1/SUMIFS('Beladung des Speichers'!$C$17:$C$300,'Beladung des Speichers'!$A$17:$A$300,A544)*C544*SUMIF($A$17:$A$300,A544,'Beladung des Speichers'!$E$17:$E$300))</f>
        <v/>
      </c>
      <c r="F544" s="166" t="str">
        <f>IF(ISBLANK('Beladung des Speichers'!A544),"",IF(C544=0,"0,00",D544/C544*E544))</f>
        <v/>
      </c>
      <c r="G544" s="167" t="str">
        <f>IF(ISBLANK('Beladung des Speichers'!A544),"",SUMIFS('Beladung des Speichers'!$C$17:$C$300,'Beladung des Speichers'!$A$17:$A$300,A544))</f>
        <v/>
      </c>
      <c r="H544" s="124" t="str">
        <f>IF(ISBLANK('Beladung des Speichers'!A544),"",'Beladung des Speichers'!C544)</f>
        <v/>
      </c>
      <c r="I544" s="168" t="str">
        <f>IF(ISBLANK('Beladung des Speichers'!A544),"",SUMIFS('Beladung des Speichers'!$E$17:$E$1001,'Beladung des Speichers'!$A$17:$A$1001,'Ergebnis (detailliert)'!A544))</f>
        <v/>
      </c>
      <c r="J544" s="125" t="str">
        <f>IF(ISBLANK('Beladung des Speichers'!A544),"",'Beladung des Speichers'!E544)</f>
        <v/>
      </c>
      <c r="K544" s="168" t="str">
        <f>IF(ISBLANK('Beladung des Speichers'!A544),"",SUMIFS('Entladung des Speichers'!$C$17:$C$1001,'Entladung des Speichers'!$A$17:$A$1001,'Ergebnis (detailliert)'!A544))</f>
        <v/>
      </c>
      <c r="L544" s="169" t="str">
        <f t="shared" si="34"/>
        <v/>
      </c>
      <c r="M544" s="169" t="str">
        <f>IF(ISBLANK('Entladung des Speichers'!A544),"",'Entladung des Speichers'!C544)</f>
        <v/>
      </c>
      <c r="N544" s="168" t="str">
        <f>IF(ISBLANK('Beladung des Speichers'!A544),"",SUMIFS('Entladung des Speichers'!$E$17:$E$1001,'Entladung des Speichers'!$A$17:$A$1001,'Ergebnis (detailliert)'!$A$17:$A$300))</f>
        <v/>
      </c>
      <c r="O544" s="125" t="str">
        <f t="shared" si="35"/>
        <v/>
      </c>
      <c r="P544" s="20" t="str">
        <f>IFERROR(IF(A544="","",N544*'Ergebnis (detailliert)'!J544/'Ergebnis (detailliert)'!I544),0)</f>
        <v/>
      </c>
      <c r="Q544" s="106" t="str">
        <f t="shared" si="36"/>
        <v/>
      </c>
      <c r="R544" s="107" t="str">
        <f t="shared" si="37"/>
        <v/>
      </c>
      <c r="S544" s="108" t="str">
        <f>IF(A544="","",IF(LOOKUP(A544,Stammdaten!$A$17:$A$1001,Stammdaten!$G$17:$G$1001)="Nein",0,IF(ISBLANK('Beladung des Speichers'!A544),"",ROUND(MIN(J544,Q544)*-1,2))))</f>
        <v/>
      </c>
    </row>
    <row r="545" spans="1:19" x14ac:dyDescent="0.2">
      <c r="A545" s="109" t="str">
        <f>IF('Beladung des Speichers'!A545="","",'Beladung des Speichers'!A545)</f>
        <v/>
      </c>
      <c r="B545" s="109" t="str">
        <f>IF('Beladung des Speichers'!B545="","",'Beladung des Speichers'!B545)</f>
        <v/>
      </c>
      <c r="C545" s="163" t="str">
        <f>IF(ISBLANK('Beladung des Speichers'!A545),"",SUMIFS('Beladung des Speichers'!$C$17:$C$300,'Beladung des Speichers'!$A$17:$A$300,A545)-SUMIFS('Entladung des Speichers'!$C$17:$C$300,'Entladung des Speichers'!$A$17:$A$300,A545)+SUMIFS(Füllstände!$B$17:$B$299,Füllstände!$A$17:$A$299,A545)-SUMIFS(Füllstände!$C$17:$C$299,Füllstände!$A$17:$A$299,A545))</f>
        <v/>
      </c>
      <c r="D545" s="164" t="str">
        <f>IF(ISBLANK('Beladung des Speichers'!A545),"",C545*'Beladung des Speichers'!C545/SUMIFS('Beladung des Speichers'!$C$17:$C$300,'Beladung des Speichers'!$A$17:$A$300,A545))</f>
        <v/>
      </c>
      <c r="E545" s="165" t="str">
        <f>IF(ISBLANK('Beladung des Speichers'!A545),"",1/SUMIFS('Beladung des Speichers'!$C$17:$C$300,'Beladung des Speichers'!$A$17:$A$300,A545)*C545*SUMIF($A$17:$A$300,A545,'Beladung des Speichers'!$E$17:$E$300))</f>
        <v/>
      </c>
      <c r="F545" s="166" t="str">
        <f>IF(ISBLANK('Beladung des Speichers'!A545),"",IF(C545=0,"0,00",D545/C545*E545))</f>
        <v/>
      </c>
      <c r="G545" s="167" t="str">
        <f>IF(ISBLANK('Beladung des Speichers'!A545),"",SUMIFS('Beladung des Speichers'!$C$17:$C$300,'Beladung des Speichers'!$A$17:$A$300,A545))</f>
        <v/>
      </c>
      <c r="H545" s="124" t="str">
        <f>IF(ISBLANK('Beladung des Speichers'!A545),"",'Beladung des Speichers'!C545)</f>
        <v/>
      </c>
      <c r="I545" s="168" t="str">
        <f>IF(ISBLANK('Beladung des Speichers'!A545),"",SUMIFS('Beladung des Speichers'!$E$17:$E$1001,'Beladung des Speichers'!$A$17:$A$1001,'Ergebnis (detailliert)'!A545))</f>
        <v/>
      </c>
      <c r="J545" s="125" t="str">
        <f>IF(ISBLANK('Beladung des Speichers'!A545),"",'Beladung des Speichers'!E545)</f>
        <v/>
      </c>
      <c r="K545" s="168" t="str">
        <f>IF(ISBLANK('Beladung des Speichers'!A545),"",SUMIFS('Entladung des Speichers'!$C$17:$C$1001,'Entladung des Speichers'!$A$17:$A$1001,'Ergebnis (detailliert)'!A545))</f>
        <v/>
      </c>
      <c r="L545" s="169" t="str">
        <f t="shared" si="34"/>
        <v/>
      </c>
      <c r="M545" s="169" t="str">
        <f>IF(ISBLANK('Entladung des Speichers'!A545),"",'Entladung des Speichers'!C545)</f>
        <v/>
      </c>
      <c r="N545" s="168" t="str">
        <f>IF(ISBLANK('Beladung des Speichers'!A545),"",SUMIFS('Entladung des Speichers'!$E$17:$E$1001,'Entladung des Speichers'!$A$17:$A$1001,'Ergebnis (detailliert)'!$A$17:$A$300))</f>
        <v/>
      </c>
      <c r="O545" s="125" t="str">
        <f t="shared" si="35"/>
        <v/>
      </c>
      <c r="P545" s="20" t="str">
        <f>IFERROR(IF(A545="","",N545*'Ergebnis (detailliert)'!J545/'Ergebnis (detailliert)'!I545),0)</f>
        <v/>
      </c>
      <c r="Q545" s="106" t="str">
        <f t="shared" si="36"/>
        <v/>
      </c>
      <c r="R545" s="107" t="str">
        <f t="shared" si="37"/>
        <v/>
      </c>
      <c r="S545" s="108" t="str">
        <f>IF(A545="","",IF(LOOKUP(A545,Stammdaten!$A$17:$A$1001,Stammdaten!$G$17:$G$1001)="Nein",0,IF(ISBLANK('Beladung des Speichers'!A545),"",ROUND(MIN(J545,Q545)*-1,2))))</f>
        <v/>
      </c>
    </row>
    <row r="546" spans="1:19" x14ac:dyDescent="0.2">
      <c r="A546" s="109" t="str">
        <f>IF('Beladung des Speichers'!A546="","",'Beladung des Speichers'!A546)</f>
        <v/>
      </c>
      <c r="B546" s="109" t="str">
        <f>IF('Beladung des Speichers'!B546="","",'Beladung des Speichers'!B546)</f>
        <v/>
      </c>
      <c r="C546" s="163" t="str">
        <f>IF(ISBLANK('Beladung des Speichers'!A546),"",SUMIFS('Beladung des Speichers'!$C$17:$C$300,'Beladung des Speichers'!$A$17:$A$300,A546)-SUMIFS('Entladung des Speichers'!$C$17:$C$300,'Entladung des Speichers'!$A$17:$A$300,A546)+SUMIFS(Füllstände!$B$17:$B$299,Füllstände!$A$17:$A$299,A546)-SUMIFS(Füllstände!$C$17:$C$299,Füllstände!$A$17:$A$299,A546))</f>
        <v/>
      </c>
      <c r="D546" s="164" t="str">
        <f>IF(ISBLANK('Beladung des Speichers'!A546),"",C546*'Beladung des Speichers'!C546/SUMIFS('Beladung des Speichers'!$C$17:$C$300,'Beladung des Speichers'!$A$17:$A$300,A546))</f>
        <v/>
      </c>
      <c r="E546" s="165" t="str">
        <f>IF(ISBLANK('Beladung des Speichers'!A546),"",1/SUMIFS('Beladung des Speichers'!$C$17:$C$300,'Beladung des Speichers'!$A$17:$A$300,A546)*C546*SUMIF($A$17:$A$300,A546,'Beladung des Speichers'!$E$17:$E$300))</f>
        <v/>
      </c>
      <c r="F546" s="166" t="str">
        <f>IF(ISBLANK('Beladung des Speichers'!A546),"",IF(C546=0,"0,00",D546/C546*E546))</f>
        <v/>
      </c>
      <c r="G546" s="167" t="str">
        <f>IF(ISBLANK('Beladung des Speichers'!A546),"",SUMIFS('Beladung des Speichers'!$C$17:$C$300,'Beladung des Speichers'!$A$17:$A$300,A546))</f>
        <v/>
      </c>
      <c r="H546" s="124" t="str">
        <f>IF(ISBLANK('Beladung des Speichers'!A546),"",'Beladung des Speichers'!C546)</f>
        <v/>
      </c>
      <c r="I546" s="168" t="str">
        <f>IF(ISBLANK('Beladung des Speichers'!A546),"",SUMIFS('Beladung des Speichers'!$E$17:$E$1001,'Beladung des Speichers'!$A$17:$A$1001,'Ergebnis (detailliert)'!A546))</f>
        <v/>
      </c>
      <c r="J546" s="125" t="str">
        <f>IF(ISBLANK('Beladung des Speichers'!A546),"",'Beladung des Speichers'!E546)</f>
        <v/>
      </c>
      <c r="K546" s="168" t="str">
        <f>IF(ISBLANK('Beladung des Speichers'!A546),"",SUMIFS('Entladung des Speichers'!$C$17:$C$1001,'Entladung des Speichers'!$A$17:$A$1001,'Ergebnis (detailliert)'!A546))</f>
        <v/>
      </c>
      <c r="L546" s="169" t="str">
        <f t="shared" si="34"/>
        <v/>
      </c>
      <c r="M546" s="169" t="str">
        <f>IF(ISBLANK('Entladung des Speichers'!A546),"",'Entladung des Speichers'!C546)</f>
        <v/>
      </c>
      <c r="N546" s="168" t="str">
        <f>IF(ISBLANK('Beladung des Speichers'!A546),"",SUMIFS('Entladung des Speichers'!$E$17:$E$1001,'Entladung des Speichers'!$A$17:$A$1001,'Ergebnis (detailliert)'!$A$17:$A$300))</f>
        <v/>
      </c>
      <c r="O546" s="125" t="str">
        <f t="shared" si="35"/>
        <v/>
      </c>
      <c r="P546" s="20" t="str">
        <f>IFERROR(IF(A546="","",N546*'Ergebnis (detailliert)'!J546/'Ergebnis (detailliert)'!I546),0)</f>
        <v/>
      </c>
      <c r="Q546" s="106" t="str">
        <f t="shared" si="36"/>
        <v/>
      </c>
      <c r="R546" s="107" t="str">
        <f t="shared" si="37"/>
        <v/>
      </c>
      <c r="S546" s="108" t="str">
        <f>IF(A546="","",IF(LOOKUP(A546,Stammdaten!$A$17:$A$1001,Stammdaten!$G$17:$G$1001)="Nein",0,IF(ISBLANK('Beladung des Speichers'!A546),"",ROUND(MIN(J546,Q546)*-1,2))))</f>
        <v/>
      </c>
    </row>
    <row r="547" spans="1:19" x14ac:dyDescent="0.2">
      <c r="A547" s="109" t="str">
        <f>IF('Beladung des Speichers'!A547="","",'Beladung des Speichers'!A547)</f>
        <v/>
      </c>
      <c r="B547" s="109" t="str">
        <f>IF('Beladung des Speichers'!B547="","",'Beladung des Speichers'!B547)</f>
        <v/>
      </c>
      <c r="C547" s="163" t="str">
        <f>IF(ISBLANK('Beladung des Speichers'!A547),"",SUMIFS('Beladung des Speichers'!$C$17:$C$300,'Beladung des Speichers'!$A$17:$A$300,A547)-SUMIFS('Entladung des Speichers'!$C$17:$C$300,'Entladung des Speichers'!$A$17:$A$300,A547)+SUMIFS(Füllstände!$B$17:$B$299,Füllstände!$A$17:$A$299,A547)-SUMIFS(Füllstände!$C$17:$C$299,Füllstände!$A$17:$A$299,A547))</f>
        <v/>
      </c>
      <c r="D547" s="164" t="str">
        <f>IF(ISBLANK('Beladung des Speichers'!A547),"",C547*'Beladung des Speichers'!C547/SUMIFS('Beladung des Speichers'!$C$17:$C$300,'Beladung des Speichers'!$A$17:$A$300,A547))</f>
        <v/>
      </c>
      <c r="E547" s="165" t="str">
        <f>IF(ISBLANK('Beladung des Speichers'!A547),"",1/SUMIFS('Beladung des Speichers'!$C$17:$C$300,'Beladung des Speichers'!$A$17:$A$300,A547)*C547*SUMIF($A$17:$A$300,A547,'Beladung des Speichers'!$E$17:$E$300))</f>
        <v/>
      </c>
      <c r="F547" s="166" t="str">
        <f>IF(ISBLANK('Beladung des Speichers'!A547),"",IF(C547=0,"0,00",D547/C547*E547))</f>
        <v/>
      </c>
      <c r="G547" s="167" t="str">
        <f>IF(ISBLANK('Beladung des Speichers'!A547),"",SUMIFS('Beladung des Speichers'!$C$17:$C$300,'Beladung des Speichers'!$A$17:$A$300,A547))</f>
        <v/>
      </c>
      <c r="H547" s="124" t="str">
        <f>IF(ISBLANK('Beladung des Speichers'!A547),"",'Beladung des Speichers'!C547)</f>
        <v/>
      </c>
      <c r="I547" s="168" t="str">
        <f>IF(ISBLANK('Beladung des Speichers'!A547),"",SUMIFS('Beladung des Speichers'!$E$17:$E$1001,'Beladung des Speichers'!$A$17:$A$1001,'Ergebnis (detailliert)'!A547))</f>
        <v/>
      </c>
      <c r="J547" s="125" t="str">
        <f>IF(ISBLANK('Beladung des Speichers'!A547),"",'Beladung des Speichers'!E547)</f>
        <v/>
      </c>
      <c r="K547" s="168" t="str">
        <f>IF(ISBLANK('Beladung des Speichers'!A547),"",SUMIFS('Entladung des Speichers'!$C$17:$C$1001,'Entladung des Speichers'!$A$17:$A$1001,'Ergebnis (detailliert)'!A547))</f>
        <v/>
      </c>
      <c r="L547" s="169" t="str">
        <f t="shared" si="34"/>
        <v/>
      </c>
      <c r="M547" s="169" t="str">
        <f>IF(ISBLANK('Entladung des Speichers'!A547),"",'Entladung des Speichers'!C547)</f>
        <v/>
      </c>
      <c r="N547" s="168" t="str">
        <f>IF(ISBLANK('Beladung des Speichers'!A547),"",SUMIFS('Entladung des Speichers'!$E$17:$E$1001,'Entladung des Speichers'!$A$17:$A$1001,'Ergebnis (detailliert)'!$A$17:$A$300))</f>
        <v/>
      </c>
      <c r="O547" s="125" t="str">
        <f t="shared" si="35"/>
        <v/>
      </c>
      <c r="P547" s="20" t="str">
        <f>IFERROR(IF(A547="","",N547*'Ergebnis (detailliert)'!J547/'Ergebnis (detailliert)'!I547),0)</f>
        <v/>
      </c>
      <c r="Q547" s="106" t="str">
        <f t="shared" si="36"/>
        <v/>
      </c>
      <c r="R547" s="107" t="str">
        <f t="shared" si="37"/>
        <v/>
      </c>
      <c r="S547" s="108" t="str">
        <f>IF(A547="","",IF(LOOKUP(A547,Stammdaten!$A$17:$A$1001,Stammdaten!$G$17:$G$1001)="Nein",0,IF(ISBLANK('Beladung des Speichers'!A547),"",ROUND(MIN(J547,Q547)*-1,2))))</f>
        <v/>
      </c>
    </row>
    <row r="548" spans="1:19" x14ac:dyDescent="0.2">
      <c r="A548" s="109" t="str">
        <f>IF('Beladung des Speichers'!A548="","",'Beladung des Speichers'!A548)</f>
        <v/>
      </c>
      <c r="B548" s="109" t="str">
        <f>IF('Beladung des Speichers'!B548="","",'Beladung des Speichers'!B548)</f>
        <v/>
      </c>
      <c r="C548" s="163" t="str">
        <f>IF(ISBLANK('Beladung des Speichers'!A548),"",SUMIFS('Beladung des Speichers'!$C$17:$C$300,'Beladung des Speichers'!$A$17:$A$300,A548)-SUMIFS('Entladung des Speichers'!$C$17:$C$300,'Entladung des Speichers'!$A$17:$A$300,A548)+SUMIFS(Füllstände!$B$17:$B$299,Füllstände!$A$17:$A$299,A548)-SUMIFS(Füllstände!$C$17:$C$299,Füllstände!$A$17:$A$299,A548))</f>
        <v/>
      </c>
      <c r="D548" s="164" t="str">
        <f>IF(ISBLANK('Beladung des Speichers'!A548),"",C548*'Beladung des Speichers'!C548/SUMIFS('Beladung des Speichers'!$C$17:$C$300,'Beladung des Speichers'!$A$17:$A$300,A548))</f>
        <v/>
      </c>
      <c r="E548" s="165" t="str">
        <f>IF(ISBLANK('Beladung des Speichers'!A548),"",1/SUMIFS('Beladung des Speichers'!$C$17:$C$300,'Beladung des Speichers'!$A$17:$A$300,A548)*C548*SUMIF($A$17:$A$300,A548,'Beladung des Speichers'!$E$17:$E$300))</f>
        <v/>
      </c>
      <c r="F548" s="166" t="str">
        <f>IF(ISBLANK('Beladung des Speichers'!A548),"",IF(C548=0,"0,00",D548/C548*E548))</f>
        <v/>
      </c>
      <c r="G548" s="167" t="str">
        <f>IF(ISBLANK('Beladung des Speichers'!A548),"",SUMIFS('Beladung des Speichers'!$C$17:$C$300,'Beladung des Speichers'!$A$17:$A$300,A548))</f>
        <v/>
      </c>
      <c r="H548" s="124" t="str">
        <f>IF(ISBLANK('Beladung des Speichers'!A548),"",'Beladung des Speichers'!C548)</f>
        <v/>
      </c>
      <c r="I548" s="168" t="str">
        <f>IF(ISBLANK('Beladung des Speichers'!A548),"",SUMIFS('Beladung des Speichers'!$E$17:$E$1001,'Beladung des Speichers'!$A$17:$A$1001,'Ergebnis (detailliert)'!A548))</f>
        <v/>
      </c>
      <c r="J548" s="125" t="str">
        <f>IF(ISBLANK('Beladung des Speichers'!A548),"",'Beladung des Speichers'!E548)</f>
        <v/>
      </c>
      <c r="K548" s="168" t="str">
        <f>IF(ISBLANK('Beladung des Speichers'!A548),"",SUMIFS('Entladung des Speichers'!$C$17:$C$1001,'Entladung des Speichers'!$A$17:$A$1001,'Ergebnis (detailliert)'!A548))</f>
        <v/>
      </c>
      <c r="L548" s="169" t="str">
        <f t="shared" si="34"/>
        <v/>
      </c>
      <c r="M548" s="169" t="str">
        <f>IF(ISBLANK('Entladung des Speichers'!A548),"",'Entladung des Speichers'!C548)</f>
        <v/>
      </c>
      <c r="N548" s="168" t="str">
        <f>IF(ISBLANK('Beladung des Speichers'!A548),"",SUMIFS('Entladung des Speichers'!$E$17:$E$1001,'Entladung des Speichers'!$A$17:$A$1001,'Ergebnis (detailliert)'!$A$17:$A$300))</f>
        <v/>
      </c>
      <c r="O548" s="125" t="str">
        <f t="shared" si="35"/>
        <v/>
      </c>
      <c r="P548" s="20" t="str">
        <f>IFERROR(IF(A548="","",N548*'Ergebnis (detailliert)'!J548/'Ergebnis (detailliert)'!I548),0)</f>
        <v/>
      </c>
      <c r="Q548" s="106" t="str">
        <f t="shared" si="36"/>
        <v/>
      </c>
      <c r="R548" s="107" t="str">
        <f t="shared" si="37"/>
        <v/>
      </c>
      <c r="S548" s="108" t="str">
        <f>IF(A548="","",IF(LOOKUP(A548,Stammdaten!$A$17:$A$1001,Stammdaten!$G$17:$G$1001)="Nein",0,IF(ISBLANK('Beladung des Speichers'!A548),"",ROUND(MIN(J548,Q548)*-1,2))))</f>
        <v/>
      </c>
    </row>
    <row r="549" spans="1:19" x14ac:dyDescent="0.2">
      <c r="A549" s="109" t="str">
        <f>IF('Beladung des Speichers'!A549="","",'Beladung des Speichers'!A549)</f>
        <v/>
      </c>
      <c r="B549" s="109" t="str">
        <f>IF('Beladung des Speichers'!B549="","",'Beladung des Speichers'!B549)</f>
        <v/>
      </c>
      <c r="C549" s="163" t="str">
        <f>IF(ISBLANK('Beladung des Speichers'!A549),"",SUMIFS('Beladung des Speichers'!$C$17:$C$300,'Beladung des Speichers'!$A$17:$A$300,A549)-SUMIFS('Entladung des Speichers'!$C$17:$C$300,'Entladung des Speichers'!$A$17:$A$300,A549)+SUMIFS(Füllstände!$B$17:$B$299,Füllstände!$A$17:$A$299,A549)-SUMIFS(Füllstände!$C$17:$C$299,Füllstände!$A$17:$A$299,A549))</f>
        <v/>
      </c>
      <c r="D549" s="164" t="str">
        <f>IF(ISBLANK('Beladung des Speichers'!A549),"",C549*'Beladung des Speichers'!C549/SUMIFS('Beladung des Speichers'!$C$17:$C$300,'Beladung des Speichers'!$A$17:$A$300,A549))</f>
        <v/>
      </c>
      <c r="E549" s="165" t="str">
        <f>IF(ISBLANK('Beladung des Speichers'!A549),"",1/SUMIFS('Beladung des Speichers'!$C$17:$C$300,'Beladung des Speichers'!$A$17:$A$300,A549)*C549*SUMIF($A$17:$A$300,A549,'Beladung des Speichers'!$E$17:$E$300))</f>
        <v/>
      </c>
      <c r="F549" s="166" t="str">
        <f>IF(ISBLANK('Beladung des Speichers'!A549),"",IF(C549=0,"0,00",D549/C549*E549))</f>
        <v/>
      </c>
      <c r="G549" s="167" t="str">
        <f>IF(ISBLANK('Beladung des Speichers'!A549),"",SUMIFS('Beladung des Speichers'!$C$17:$C$300,'Beladung des Speichers'!$A$17:$A$300,A549))</f>
        <v/>
      </c>
      <c r="H549" s="124" t="str">
        <f>IF(ISBLANK('Beladung des Speichers'!A549),"",'Beladung des Speichers'!C549)</f>
        <v/>
      </c>
      <c r="I549" s="168" t="str">
        <f>IF(ISBLANK('Beladung des Speichers'!A549),"",SUMIFS('Beladung des Speichers'!$E$17:$E$1001,'Beladung des Speichers'!$A$17:$A$1001,'Ergebnis (detailliert)'!A549))</f>
        <v/>
      </c>
      <c r="J549" s="125" t="str">
        <f>IF(ISBLANK('Beladung des Speichers'!A549),"",'Beladung des Speichers'!E549)</f>
        <v/>
      </c>
      <c r="K549" s="168" t="str">
        <f>IF(ISBLANK('Beladung des Speichers'!A549),"",SUMIFS('Entladung des Speichers'!$C$17:$C$1001,'Entladung des Speichers'!$A$17:$A$1001,'Ergebnis (detailliert)'!A549))</f>
        <v/>
      </c>
      <c r="L549" s="169" t="str">
        <f t="shared" si="34"/>
        <v/>
      </c>
      <c r="M549" s="169" t="str">
        <f>IF(ISBLANK('Entladung des Speichers'!A549),"",'Entladung des Speichers'!C549)</f>
        <v/>
      </c>
      <c r="N549" s="168" t="str">
        <f>IF(ISBLANK('Beladung des Speichers'!A549),"",SUMIFS('Entladung des Speichers'!$E$17:$E$1001,'Entladung des Speichers'!$A$17:$A$1001,'Ergebnis (detailliert)'!$A$17:$A$300))</f>
        <v/>
      </c>
      <c r="O549" s="125" t="str">
        <f t="shared" si="35"/>
        <v/>
      </c>
      <c r="P549" s="20" t="str">
        <f>IFERROR(IF(A549="","",N549*'Ergebnis (detailliert)'!J549/'Ergebnis (detailliert)'!I549),0)</f>
        <v/>
      </c>
      <c r="Q549" s="106" t="str">
        <f t="shared" si="36"/>
        <v/>
      </c>
      <c r="R549" s="107" t="str">
        <f t="shared" si="37"/>
        <v/>
      </c>
      <c r="S549" s="108" t="str">
        <f>IF(A549="","",IF(LOOKUP(A549,Stammdaten!$A$17:$A$1001,Stammdaten!$G$17:$G$1001)="Nein",0,IF(ISBLANK('Beladung des Speichers'!A549),"",ROUND(MIN(J549,Q549)*-1,2))))</f>
        <v/>
      </c>
    </row>
    <row r="550" spans="1:19" x14ac:dyDescent="0.2">
      <c r="A550" s="109" t="str">
        <f>IF('Beladung des Speichers'!A550="","",'Beladung des Speichers'!A550)</f>
        <v/>
      </c>
      <c r="B550" s="109" t="str">
        <f>IF('Beladung des Speichers'!B550="","",'Beladung des Speichers'!B550)</f>
        <v/>
      </c>
      <c r="C550" s="163" t="str">
        <f>IF(ISBLANK('Beladung des Speichers'!A550),"",SUMIFS('Beladung des Speichers'!$C$17:$C$300,'Beladung des Speichers'!$A$17:$A$300,A550)-SUMIFS('Entladung des Speichers'!$C$17:$C$300,'Entladung des Speichers'!$A$17:$A$300,A550)+SUMIFS(Füllstände!$B$17:$B$299,Füllstände!$A$17:$A$299,A550)-SUMIFS(Füllstände!$C$17:$C$299,Füllstände!$A$17:$A$299,A550))</f>
        <v/>
      </c>
      <c r="D550" s="164" t="str">
        <f>IF(ISBLANK('Beladung des Speichers'!A550),"",C550*'Beladung des Speichers'!C550/SUMIFS('Beladung des Speichers'!$C$17:$C$300,'Beladung des Speichers'!$A$17:$A$300,A550))</f>
        <v/>
      </c>
      <c r="E550" s="165" t="str">
        <f>IF(ISBLANK('Beladung des Speichers'!A550),"",1/SUMIFS('Beladung des Speichers'!$C$17:$C$300,'Beladung des Speichers'!$A$17:$A$300,A550)*C550*SUMIF($A$17:$A$300,A550,'Beladung des Speichers'!$E$17:$E$300))</f>
        <v/>
      </c>
      <c r="F550" s="166" t="str">
        <f>IF(ISBLANK('Beladung des Speichers'!A550),"",IF(C550=0,"0,00",D550/C550*E550))</f>
        <v/>
      </c>
      <c r="G550" s="167" t="str">
        <f>IF(ISBLANK('Beladung des Speichers'!A550),"",SUMIFS('Beladung des Speichers'!$C$17:$C$300,'Beladung des Speichers'!$A$17:$A$300,A550))</f>
        <v/>
      </c>
      <c r="H550" s="124" t="str">
        <f>IF(ISBLANK('Beladung des Speichers'!A550),"",'Beladung des Speichers'!C550)</f>
        <v/>
      </c>
      <c r="I550" s="168" t="str">
        <f>IF(ISBLANK('Beladung des Speichers'!A550),"",SUMIFS('Beladung des Speichers'!$E$17:$E$1001,'Beladung des Speichers'!$A$17:$A$1001,'Ergebnis (detailliert)'!A550))</f>
        <v/>
      </c>
      <c r="J550" s="125" t="str">
        <f>IF(ISBLANK('Beladung des Speichers'!A550),"",'Beladung des Speichers'!E550)</f>
        <v/>
      </c>
      <c r="K550" s="168" t="str">
        <f>IF(ISBLANK('Beladung des Speichers'!A550),"",SUMIFS('Entladung des Speichers'!$C$17:$C$1001,'Entladung des Speichers'!$A$17:$A$1001,'Ergebnis (detailliert)'!A550))</f>
        <v/>
      </c>
      <c r="L550" s="169" t="str">
        <f t="shared" si="34"/>
        <v/>
      </c>
      <c r="M550" s="169" t="str">
        <f>IF(ISBLANK('Entladung des Speichers'!A550),"",'Entladung des Speichers'!C550)</f>
        <v/>
      </c>
      <c r="N550" s="168" t="str">
        <f>IF(ISBLANK('Beladung des Speichers'!A550),"",SUMIFS('Entladung des Speichers'!$E$17:$E$1001,'Entladung des Speichers'!$A$17:$A$1001,'Ergebnis (detailliert)'!$A$17:$A$300))</f>
        <v/>
      </c>
      <c r="O550" s="125" t="str">
        <f t="shared" si="35"/>
        <v/>
      </c>
      <c r="P550" s="20" t="str">
        <f>IFERROR(IF(A550="","",N550*'Ergebnis (detailliert)'!J550/'Ergebnis (detailliert)'!I550),0)</f>
        <v/>
      </c>
      <c r="Q550" s="106" t="str">
        <f t="shared" si="36"/>
        <v/>
      </c>
      <c r="R550" s="107" t="str">
        <f t="shared" si="37"/>
        <v/>
      </c>
      <c r="S550" s="108" t="str">
        <f>IF(A550="","",IF(LOOKUP(A550,Stammdaten!$A$17:$A$1001,Stammdaten!$G$17:$G$1001)="Nein",0,IF(ISBLANK('Beladung des Speichers'!A550),"",ROUND(MIN(J550,Q550)*-1,2))))</f>
        <v/>
      </c>
    </row>
    <row r="551" spans="1:19" x14ac:dyDescent="0.2">
      <c r="A551" s="109" t="str">
        <f>IF('Beladung des Speichers'!A551="","",'Beladung des Speichers'!A551)</f>
        <v/>
      </c>
      <c r="B551" s="109" t="str">
        <f>IF('Beladung des Speichers'!B551="","",'Beladung des Speichers'!B551)</f>
        <v/>
      </c>
      <c r="C551" s="163" t="str">
        <f>IF(ISBLANK('Beladung des Speichers'!A551),"",SUMIFS('Beladung des Speichers'!$C$17:$C$300,'Beladung des Speichers'!$A$17:$A$300,A551)-SUMIFS('Entladung des Speichers'!$C$17:$C$300,'Entladung des Speichers'!$A$17:$A$300,A551)+SUMIFS(Füllstände!$B$17:$B$299,Füllstände!$A$17:$A$299,A551)-SUMIFS(Füllstände!$C$17:$C$299,Füllstände!$A$17:$A$299,A551))</f>
        <v/>
      </c>
      <c r="D551" s="164" t="str">
        <f>IF(ISBLANK('Beladung des Speichers'!A551),"",C551*'Beladung des Speichers'!C551/SUMIFS('Beladung des Speichers'!$C$17:$C$300,'Beladung des Speichers'!$A$17:$A$300,A551))</f>
        <v/>
      </c>
      <c r="E551" s="165" t="str">
        <f>IF(ISBLANK('Beladung des Speichers'!A551),"",1/SUMIFS('Beladung des Speichers'!$C$17:$C$300,'Beladung des Speichers'!$A$17:$A$300,A551)*C551*SUMIF($A$17:$A$300,A551,'Beladung des Speichers'!$E$17:$E$300))</f>
        <v/>
      </c>
      <c r="F551" s="166" t="str">
        <f>IF(ISBLANK('Beladung des Speichers'!A551),"",IF(C551=0,"0,00",D551/C551*E551))</f>
        <v/>
      </c>
      <c r="G551" s="167" t="str">
        <f>IF(ISBLANK('Beladung des Speichers'!A551),"",SUMIFS('Beladung des Speichers'!$C$17:$C$300,'Beladung des Speichers'!$A$17:$A$300,A551))</f>
        <v/>
      </c>
      <c r="H551" s="124" t="str">
        <f>IF(ISBLANK('Beladung des Speichers'!A551),"",'Beladung des Speichers'!C551)</f>
        <v/>
      </c>
      <c r="I551" s="168" t="str">
        <f>IF(ISBLANK('Beladung des Speichers'!A551),"",SUMIFS('Beladung des Speichers'!$E$17:$E$1001,'Beladung des Speichers'!$A$17:$A$1001,'Ergebnis (detailliert)'!A551))</f>
        <v/>
      </c>
      <c r="J551" s="125" t="str">
        <f>IF(ISBLANK('Beladung des Speichers'!A551),"",'Beladung des Speichers'!E551)</f>
        <v/>
      </c>
      <c r="K551" s="168" t="str">
        <f>IF(ISBLANK('Beladung des Speichers'!A551),"",SUMIFS('Entladung des Speichers'!$C$17:$C$1001,'Entladung des Speichers'!$A$17:$A$1001,'Ergebnis (detailliert)'!A551))</f>
        <v/>
      </c>
      <c r="L551" s="169" t="str">
        <f t="shared" si="34"/>
        <v/>
      </c>
      <c r="M551" s="169" t="str">
        <f>IF(ISBLANK('Entladung des Speichers'!A551),"",'Entladung des Speichers'!C551)</f>
        <v/>
      </c>
      <c r="N551" s="168" t="str">
        <f>IF(ISBLANK('Beladung des Speichers'!A551),"",SUMIFS('Entladung des Speichers'!$E$17:$E$1001,'Entladung des Speichers'!$A$17:$A$1001,'Ergebnis (detailliert)'!$A$17:$A$300))</f>
        <v/>
      </c>
      <c r="O551" s="125" t="str">
        <f t="shared" si="35"/>
        <v/>
      </c>
      <c r="P551" s="20" t="str">
        <f>IFERROR(IF(A551="","",N551*'Ergebnis (detailliert)'!J551/'Ergebnis (detailliert)'!I551),0)</f>
        <v/>
      </c>
      <c r="Q551" s="106" t="str">
        <f t="shared" si="36"/>
        <v/>
      </c>
      <c r="R551" s="107" t="str">
        <f t="shared" si="37"/>
        <v/>
      </c>
      <c r="S551" s="108" t="str">
        <f>IF(A551="","",IF(LOOKUP(A551,Stammdaten!$A$17:$A$1001,Stammdaten!$G$17:$G$1001)="Nein",0,IF(ISBLANK('Beladung des Speichers'!A551),"",ROUND(MIN(J551,Q551)*-1,2))))</f>
        <v/>
      </c>
    </row>
    <row r="552" spans="1:19" x14ac:dyDescent="0.2">
      <c r="A552" s="109" t="str">
        <f>IF('Beladung des Speichers'!A552="","",'Beladung des Speichers'!A552)</f>
        <v/>
      </c>
      <c r="B552" s="109" t="str">
        <f>IF('Beladung des Speichers'!B552="","",'Beladung des Speichers'!B552)</f>
        <v/>
      </c>
      <c r="C552" s="163" t="str">
        <f>IF(ISBLANK('Beladung des Speichers'!A552),"",SUMIFS('Beladung des Speichers'!$C$17:$C$300,'Beladung des Speichers'!$A$17:$A$300,A552)-SUMIFS('Entladung des Speichers'!$C$17:$C$300,'Entladung des Speichers'!$A$17:$A$300,A552)+SUMIFS(Füllstände!$B$17:$B$299,Füllstände!$A$17:$A$299,A552)-SUMIFS(Füllstände!$C$17:$C$299,Füllstände!$A$17:$A$299,A552))</f>
        <v/>
      </c>
      <c r="D552" s="164" t="str">
        <f>IF(ISBLANK('Beladung des Speichers'!A552),"",C552*'Beladung des Speichers'!C552/SUMIFS('Beladung des Speichers'!$C$17:$C$300,'Beladung des Speichers'!$A$17:$A$300,A552))</f>
        <v/>
      </c>
      <c r="E552" s="165" t="str">
        <f>IF(ISBLANK('Beladung des Speichers'!A552),"",1/SUMIFS('Beladung des Speichers'!$C$17:$C$300,'Beladung des Speichers'!$A$17:$A$300,A552)*C552*SUMIF($A$17:$A$300,A552,'Beladung des Speichers'!$E$17:$E$300))</f>
        <v/>
      </c>
      <c r="F552" s="166" t="str">
        <f>IF(ISBLANK('Beladung des Speichers'!A552),"",IF(C552=0,"0,00",D552/C552*E552))</f>
        <v/>
      </c>
      <c r="G552" s="167" t="str">
        <f>IF(ISBLANK('Beladung des Speichers'!A552),"",SUMIFS('Beladung des Speichers'!$C$17:$C$300,'Beladung des Speichers'!$A$17:$A$300,A552))</f>
        <v/>
      </c>
      <c r="H552" s="124" t="str">
        <f>IF(ISBLANK('Beladung des Speichers'!A552),"",'Beladung des Speichers'!C552)</f>
        <v/>
      </c>
      <c r="I552" s="168" t="str">
        <f>IF(ISBLANK('Beladung des Speichers'!A552),"",SUMIFS('Beladung des Speichers'!$E$17:$E$1001,'Beladung des Speichers'!$A$17:$A$1001,'Ergebnis (detailliert)'!A552))</f>
        <v/>
      </c>
      <c r="J552" s="125" t="str">
        <f>IF(ISBLANK('Beladung des Speichers'!A552),"",'Beladung des Speichers'!E552)</f>
        <v/>
      </c>
      <c r="K552" s="168" t="str">
        <f>IF(ISBLANK('Beladung des Speichers'!A552),"",SUMIFS('Entladung des Speichers'!$C$17:$C$1001,'Entladung des Speichers'!$A$17:$A$1001,'Ergebnis (detailliert)'!A552))</f>
        <v/>
      </c>
      <c r="L552" s="169" t="str">
        <f t="shared" si="34"/>
        <v/>
      </c>
      <c r="M552" s="169" t="str">
        <f>IF(ISBLANK('Entladung des Speichers'!A552),"",'Entladung des Speichers'!C552)</f>
        <v/>
      </c>
      <c r="N552" s="168" t="str">
        <f>IF(ISBLANK('Beladung des Speichers'!A552),"",SUMIFS('Entladung des Speichers'!$E$17:$E$1001,'Entladung des Speichers'!$A$17:$A$1001,'Ergebnis (detailliert)'!$A$17:$A$300))</f>
        <v/>
      </c>
      <c r="O552" s="125" t="str">
        <f t="shared" si="35"/>
        <v/>
      </c>
      <c r="P552" s="20" t="str">
        <f>IFERROR(IF(A552="","",N552*'Ergebnis (detailliert)'!J552/'Ergebnis (detailliert)'!I552),0)</f>
        <v/>
      </c>
      <c r="Q552" s="106" t="str">
        <f t="shared" si="36"/>
        <v/>
      </c>
      <c r="R552" s="107" t="str">
        <f t="shared" si="37"/>
        <v/>
      </c>
      <c r="S552" s="108" t="str">
        <f>IF(A552="","",IF(LOOKUP(A552,Stammdaten!$A$17:$A$1001,Stammdaten!$G$17:$G$1001)="Nein",0,IF(ISBLANK('Beladung des Speichers'!A552),"",ROUND(MIN(J552,Q552)*-1,2))))</f>
        <v/>
      </c>
    </row>
    <row r="553" spans="1:19" x14ac:dyDescent="0.2">
      <c r="A553" s="109" t="str">
        <f>IF('Beladung des Speichers'!A553="","",'Beladung des Speichers'!A553)</f>
        <v/>
      </c>
      <c r="B553" s="109" t="str">
        <f>IF('Beladung des Speichers'!B553="","",'Beladung des Speichers'!B553)</f>
        <v/>
      </c>
      <c r="C553" s="163" t="str">
        <f>IF(ISBLANK('Beladung des Speichers'!A553),"",SUMIFS('Beladung des Speichers'!$C$17:$C$300,'Beladung des Speichers'!$A$17:$A$300,A553)-SUMIFS('Entladung des Speichers'!$C$17:$C$300,'Entladung des Speichers'!$A$17:$A$300,A553)+SUMIFS(Füllstände!$B$17:$B$299,Füllstände!$A$17:$A$299,A553)-SUMIFS(Füllstände!$C$17:$C$299,Füllstände!$A$17:$A$299,A553))</f>
        <v/>
      </c>
      <c r="D553" s="164" t="str">
        <f>IF(ISBLANK('Beladung des Speichers'!A553),"",C553*'Beladung des Speichers'!C553/SUMIFS('Beladung des Speichers'!$C$17:$C$300,'Beladung des Speichers'!$A$17:$A$300,A553))</f>
        <v/>
      </c>
      <c r="E553" s="165" t="str">
        <f>IF(ISBLANK('Beladung des Speichers'!A553),"",1/SUMIFS('Beladung des Speichers'!$C$17:$C$300,'Beladung des Speichers'!$A$17:$A$300,A553)*C553*SUMIF($A$17:$A$300,A553,'Beladung des Speichers'!$E$17:$E$300))</f>
        <v/>
      </c>
      <c r="F553" s="166" t="str">
        <f>IF(ISBLANK('Beladung des Speichers'!A553),"",IF(C553=0,"0,00",D553/C553*E553))</f>
        <v/>
      </c>
      <c r="G553" s="167" t="str">
        <f>IF(ISBLANK('Beladung des Speichers'!A553),"",SUMIFS('Beladung des Speichers'!$C$17:$C$300,'Beladung des Speichers'!$A$17:$A$300,A553))</f>
        <v/>
      </c>
      <c r="H553" s="124" t="str">
        <f>IF(ISBLANK('Beladung des Speichers'!A553),"",'Beladung des Speichers'!C553)</f>
        <v/>
      </c>
      <c r="I553" s="168" t="str">
        <f>IF(ISBLANK('Beladung des Speichers'!A553),"",SUMIFS('Beladung des Speichers'!$E$17:$E$1001,'Beladung des Speichers'!$A$17:$A$1001,'Ergebnis (detailliert)'!A553))</f>
        <v/>
      </c>
      <c r="J553" s="125" t="str">
        <f>IF(ISBLANK('Beladung des Speichers'!A553),"",'Beladung des Speichers'!E553)</f>
        <v/>
      </c>
      <c r="K553" s="168" t="str">
        <f>IF(ISBLANK('Beladung des Speichers'!A553),"",SUMIFS('Entladung des Speichers'!$C$17:$C$1001,'Entladung des Speichers'!$A$17:$A$1001,'Ergebnis (detailliert)'!A553))</f>
        <v/>
      </c>
      <c r="L553" s="169" t="str">
        <f t="shared" si="34"/>
        <v/>
      </c>
      <c r="M553" s="169" t="str">
        <f>IF(ISBLANK('Entladung des Speichers'!A553),"",'Entladung des Speichers'!C553)</f>
        <v/>
      </c>
      <c r="N553" s="168" t="str">
        <f>IF(ISBLANK('Beladung des Speichers'!A553),"",SUMIFS('Entladung des Speichers'!$E$17:$E$1001,'Entladung des Speichers'!$A$17:$A$1001,'Ergebnis (detailliert)'!$A$17:$A$300))</f>
        <v/>
      </c>
      <c r="O553" s="125" t="str">
        <f t="shared" si="35"/>
        <v/>
      </c>
      <c r="P553" s="20" t="str">
        <f>IFERROR(IF(A553="","",N553*'Ergebnis (detailliert)'!J553/'Ergebnis (detailliert)'!I553),0)</f>
        <v/>
      </c>
      <c r="Q553" s="106" t="str">
        <f t="shared" si="36"/>
        <v/>
      </c>
      <c r="R553" s="107" t="str">
        <f t="shared" si="37"/>
        <v/>
      </c>
      <c r="S553" s="108" t="str">
        <f>IF(A553="","",IF(LOOKUP(A553,Stammdaten!$A$17:$A$1001,Stammdaten!$G$17:$G$1001)="Nein",0,IF(ISBLANK('Beladung des Speichers'!A553),"",ROUND(MIN(J553,Q553)*-1,2))))</f>
        <v/>
      </c>
    </row>
    <row r="554" spans="1:19" x14ac:dyDescent="0.2">
      <c r="A554" s="109" t="str">
        <f>IF('Beladung des Speichers'!A554="","",'Beladung des Speichers'!A554)</f>
        <v/>
      </c>
      <c r="B554" s="109" t="str">
        <f>IF('Beladung des Speichers'!B554="","",'Beladung des Speichers'!B554)</f>
        <v/>
      </c>
      <c r="C554" s="163" t="str">
        <f>IF(ISBLANK('Beladung des Speichers'!A554),"",SUMIFS('Beladung des Speichers'!$C$17:$C$300,'Beladung des Speichers'!$A$17:$A$300,A554)-SUMIFS('Entladung des Speichers'!$C$17:$C$300,'Entladung des Speichers'!$A$17:$A$300,A554)+SUMIFS(Füllstände!$B$17:$B$299,Füllstände!$A$17:$A$299,A554)-SUMIFS(Füllstände!$C$17:$C$299,Füllstände!$A$17:$A$299,A554))</f>
        <v/>
      </c>
      <c r="D554" s="164" t="str">
        <f>IF(ISBLANK('Beladung des Speichers'!A554),"",C554*'Beladung des Speichers'!C554/SUMIFS('Beladung des Speichers'!$C$17:$C$300,'Beladung des Speichers'!$A$17:$A$300,A554))</f>
        <v/>
      </c>
      <c r="E554" s="165" t="str">
        <f>IF(ISBLANK('Beladung des Speichers'!A554),"",1/SUMIFS('Beladung des Speichers'!$C$17:$C$300,'Beladung des Speichers'!$A$17:$A$300,A554)*C554*SUMIF($A$17:$A$300,A554,'Beladung des Speichers'!$E$17:$E$300))</f>
        <v/>
      </c>
      <c r="F554" s="166" t="str">
        <f>IF(ISBLANK('Beladung des Speichers'!A554),"",IF(C554=0,"0,00",D554/C554*E554))</f>
        <v/>
      </c>
      <c r="G554" s="167" t="str">
        <f>IF(ISBLANK('Beladung des Speichers'!A554),"",SUMIFS('Beladung des Speichers'!$C$17:$C$300,'Beladung des Speichers'!$A$17:$A$300,A554))</f>
        <v/>
      </c>
      <c r="H554" s="124" t="str">
        <f>IF(ISBLANK('Beladung des Speichers'!A554),"",'Beladung des Speichers'!C554)</f>
        <v/>
      </c>
      <c r="I554" s="168" t="str">
        <f>IF(ISBLANK('Beladung des Speichers'!A554),"",SUMIFS('Beladung des Speichers'!$E$17:$E$1001,'Beladung des Speichers'!$A$17:$A$1001,'Ergebnis (detailliert)'!A554))</f>
        <v/>
      </c>
      <c r="J554" s="125" t="str">
        <f>IF(ISBLANK('Beladung des Speichers'!A554),"",'Beladung des Speichers'!E554)</f>
        <v/>
      </c>
      <c r="K554" s="168" t="str">
        <f>IF(ISBLANK('Beladung des Speichers'!A554),"",SUMIFS('Entladung des Speichers'!$C$17:$C$1001,'Entladung des Speichers'!$A$17:$A$1001,'Ergebnis (detailliert)'!A554))</f>
        <v/>
      </c>
      <c r="L554" s="169" t="str">
        <f t="shared" si="34"/>
        <v/>
      </c>
      <c r="M554" s="169" t="str">
        <f>IF(ISBLANK('Entladung des Speichers'!A554),"",'Entladung des Speichers'!C554)</f>
        <v/>
      </c>
      <c r="N554" s="168" t="str">
        <f>IF(ISBLANK('Beladung des Speichers'!A554),"",SUMIFS('Entladung des Speichers'!$E$17:$E$1001,'Entladung des Speichers'!$A$17:$A$1001,'Ergebnis (detailliert)'!$A$17:$A$300))</f>
        <v/>
      </c>
      <c r="O554" s="125" t="str">
        <f t="shared" si="35"/>
        <v/>
      </c>
      <c r="P554" s="20" t="str">
        <f>IFERROR(IF(A554="","",N554*'Ergebnis (detailliert)'!J554/'Ergebnis (detailliert)'!I554),0)</f>
        <v/>
      </c>
      <c r="Q554" s="106" t="str">
        <f t="shared" si="36"/>
        <v/>
      </c>
      <c r="R554" s="107" t="str">
        <f t="shared" si="37"/>
        <v/>
      </c>
      <c r="S554" s="108" t="str">
        <f>IF(A554="","",IF(LOOKUP(A554,Stammdaten!$A$17:$A$1001,Stammdaten!$G$17:$G$1001)="Nein",0,IF(ISBLANK('Beladung des Speichers'!A554),"",ROUND(MIN(J554,Q554)*-1,2))))</f>
        <v/>
      </c>
    </row>
    <row r="555" spans="1:19" x14ac:dyDescent="0.2">
      <c r="A555" s="109" t="str">
        <f>IF('Beladung des Speichers'!A555="","",'Beladung des Speichers'!A555)</f>
        <v/>
      </c>
      <c r="B555" s="109" t="str">
        <f>IF('Beladung des Speichers'!B555="","",'Beladung des Speichers'!B555)</f>
        <v/>
      </c>
      <c r="C555" s="163" t="str">
        <f>IF(ISBLANK('Beladung des Speichers'!A555),"",SUMIFS('Beladung des Speichers'!$C$17:$C$300,'Beladung des Speichers'!$A$17:$A$300,A555)-SUMIFS('Entladung des Speichers'!$C$17:$C$300,'Entladung des Speichers'!$A$17:$A$300,A555)+SUMIFS(Füllstände!$B$17:$B$299,Füllstände!$A$17:$A$299,A555)-SUMIFS(Füllstände!$C$17:$C$299,Füllstände!$A$17:$A$299,A555))</f>
        <v/>
      </c>
      <c r="D555" s="164" t="str">
        <f>IF(ISBLANK('Beladung des Speichers'!A555),"",C555*'Beladung des Speichers'!C555/SUMIFS('Beladung des Speichers'!$C$17:$C$300,'Beladung des Speichers'!$A$17:$A$300,A555))</f>
        <v/>
      </c>
      <c r="E555" s="165" t="str">
        <f>IF(ISBLANK('Beladung des Speichers'!A555),"",1/SUMIFS('Beladung des Speichers'!$C$17:$C$300,'Beladung des Speichers'!$A$17:$A$300,A555)*C555*SUMIF($A$17:$A$300,A555,'Beladung des Speichers'!$E$17:$E$300))</f>
        <v/>
      </c>
      <c r="F555" s="166" t="str">
        <f>IF(ISBLANK('Beladung des Speichers'!A555),"",IF(C555=0,"0,00",D555/C555*E555))</f>
        <v/>
      </c>
      <c r="G555" s="167" t="str">
        <f>IF(ISBLANK('Beladung des Speichers'!A555),"",SUMIFS('Beladung des Speichers'!$C$17:$C$300,'Beladung des Speichers'!$A$17:$A$300,A555))</f>
        <v/>
      </c>
      <c r="H555" s="124" t="str">
        <f>IF(ISBLANK('Beladung des Speichers'!A555),"",'Beladung des Speichers'!C555)</f>
        <v/>
      </c>
      <c r="I555" s="168" t="str">
        <f>IF(ISBLANK('Beladung des Speichers'!A555),"",SUMIFS('Beladung des Speichers'!$E$17:$E$1001,'Beladung des Speichers'!$A$17:$A$1001,'Ergebnis (detailliert)'!A555))</f>
        <v/>
      </c>
      <c r="J555" s="125" t="str">
        <f>IF(ISBLANK('Beladung des Speichers'!A555),"",'Beladung des Speichers'!E555)</f>
        <v/>
      </c>
      <c r="K555" s="168" t="str">
        <f>IF(ISBLANK('Beladung des Speichers'!A555),"",SUMIFS('Entladung des Speichers'!$C$17:$C$1001,'Entladung des Speichers'!$A$17:$A$1001,'Ergebnis (detailliert)'!A555))</f>
        <v/>
      </c>
      <c r="L555" s="169" t="str">
        <f t="shared" si="34"/>
        <v/>
      </c>
      <c r="M555" s="169" t="str">
        <f>IF(ISBLANK('Entladung des Speichers'!A555),"",'Entladung des Speichers'!C555)</f>
        <v/>
      </c>
      <c r="N555" s="168" t="str">
        <f>IF(ISBLANK('Beladung des Speichers'!A555),"",SUMIFS('Entladung des Speichers'!$E$17:$E$1001,'Entladung des Speichers'!$A$17:$A$1001,'Ergebnis (detailliert)'!$A$17:$A$300))</f>
        <v/>
      </c>
      <c r="O555" s="125" t="str">
        <f t="shared" si="35"/>
        <v/>
      </c>
      <c r="P555" s="20" t="str">
        <f>IFERROR(IF(A555="","",N555*'Ergebnis (detailliert)'!J555/'Ergebnis (detailliert)'!I555),0)</f>
        <v/>
      </c>
      <c r="Q555" s="106" t="str">
        <f t="shared" si="36"/>
        <v/>
      </c>
      <c r="R555" s="107" t="str">
        <f t="shared" si="37"/>
        <v/>
      </c>
      <c r="S555" s="108" t="str">
        <f>IF(A555="","",IF(LOOKUP(A555,Stammdaten!$A$17:$A$1001,Stammdaten!$G$17:$G$1001)="Nein",0,IF(ISBLANK('Beladung des Speichers'!A555),"",ROUND(MIN(J555,Q555)*-1,2))))</f>
        <v/>
      </c>
    </row>
    <row r="556" spans="1:19" x14ac:dyDescent="0.2">
      <c r="A556" s="109" t="str">
        <f>IF('Beladung des Speichers'!A556="","",'Beladung des Speichers'!A556)</f>
        <v/>
      </c>
      <c r="B556" s="109" t="str">
        <f>IF('Beladung des Speichers'!B556="","",'Beladung des Speichers'!B556)</f>
        <v/>
      </c>
      <c r="C556" s="163" t="str">
        <f>IF(ISBLANK('Beladung des Speichers'!A556),"",SUMIFS('Beladung des Speichers'!$C$17:$C$300,'Beladung des Speichers'!$A$17:$A$300,A556)-SUMIFS('Entladung des Speichers'!$C$17:$C$300,'Entladung des Speichers'!$A$17:$A$300,A556)+SUMIFS(Füllstände!$B$17:$B$299,Füllstände!$A$17:$A$299,A556)-SUMIFS(Füllstände!$C$17:$C$299,Füllstände!$A$17:$A$299,A556))</f>
        <v/>
      </c>
      <c r="D556" s="164" t="str">
        <f>IF(ISBLANK('Beladung des Speichers'!A556),"",C556*'Beladung des Speichers'!C556/SUMIFS('Beladung des Speichers'!$C$17:$C$300,'Beladung des Speichers'!$A$17:$A$300,A556))</f>
        <v/>
      </c>
      <c r="E556" s="165" t="str">
        <f>IF(ISBLANK('Beladung des Speichers'!A556),"",1/SUMIFS('Beladung des Speichers'!$C$17:$C$300,'Beladung des Speichers'!$A$17:$A$300,A556)*C556*SUMIF($A$17:$A$300,A556,'Beladung des Speichers'!$E$17:$E$300))</f>
        <v/>
      </c>
      <c r="F556" s="166" t="str">
        <f>IF(ISBLANK('Beladung des Speichers'!A556),"",IF(C556=0,"0,00",D556/C556*E556))</f>
        <v/>
      </c>
      <c r="G556" s="167" t="str">
        <f>IF(ISBLANK('Beladung des Speichers'!A556),"",SUMIFS('Beladung des Speichers'!$C$17:$C$300,'Beladung des Speichers'!$A$17:$A$300,A556))</f>
        <v/>
      </c>
      <c r="H556" s="124" t="str">
        <f>IF(ISBLANK('Beladung des Speichers'!A556),"",'Beladung des Speichers'!C556)</f>
        <v/>
      </c>
      <c r="I556" s="168" t="str">
        <f>IF(ISBLANK('Beladung des Speichers'!A556),"",SUMIFS('Beladung des Speichers'!$E$17:$E$1001,'Beladung des Speichers'!$A$17:$A$1001,'Ergebnis (detailliert)'!A556))</f>
        <v/>
      </c>
      <c r="J556" s="125" t="str">
        <f>IF(ISBLANK('Beladung des Speichers'!A556),"",'Beladung des Speichers'!E556)</f>
        <v/>
      </c>
      <c r="K556" s="168" t="str">
        <f>IF(ISBLANK('Beladung des Speichers'!A556),"",SUMIFS('Entladung des Speichers'!$C$17:$C$1001,'Entladung des Speichers'!$A$17:$A$1001,'Ergebnis (detailliert)'!A556))</f>
        <v/>
      </c>
      <c r="L556" s="169" t="str">
        <f t="shared" si="34"/>
        <v/>
      </c>
      <c r="M556" s="169" t="str">
        <f>IF(ISBLANK('Entladung des Speichers'!A556),"",'Entladung des Speichers'!C556)</f>
        <v/>
      </c>
      <c r="N556" s="168" t="str">
        <f>IF(ISBLANK('Beladung des Speichers'!A556),"",SUMIFS('Entladung des Speichers'!$E$17:$E$1001,'Entladung des Speichers'!$A$17:$A$1001,'Ergebnis (detailliert)'!$A$17:$A$300))</f>
        <v/>
      </c>
      <c r="O556" s="125" t="str">
        <f t="shared" si="35"/>
        <v/>
      </c>
      <c r="P556" s="20" t="str">
        <f>IFERROR(IF(A556="","",N556*'Ergebnis (detailliert)'!J556/'Ergebnis (detailliert)'!I556),0)</f>
        <v/>
      </c>
      <c r="Q556" s="106" t="str">
        <f t="shared" si="36"/>
        <v/>
      </c>
      <c r="R556" s="107" t="str">
        <f t="shared" si="37"/>
        <v/>
      </c>
      <c r="S556" s="108" t="str">
        <f>IF(A556="","",IF(LOOKUP(A556,Stammdaten!$A$17:$A$1001,Stammdaten!$G$17:$G$1001)="Nein",0,IF(ISBLANK('Beladung des Speichers'!A556),"",ROUND(MIN(J556,Q556)*-1,2))))</f>
        <v/>
      </c>
    </row>
    <row r="557" spans="1:19" x14ac:dyDescent="0.2">
      <c r="A557" s="109" t="str">
        <f>IF('Beladung des Speichers'!A557="","",'Beladung des Speichers'!A557)</f>
        <v/>
      </c>
      <c r="B557" s="109" t="str">
        <f>IF('Beladung des Speichers'!B557="","",'Beladung des Speichers'!B557)</f>
        <v/>
      </c>
      <c r="C557" s="163" t="str">
        <f>IF(ISBLANK('Beladung des Speichers'!A557),"",SUMIFS('Beladung des Speichers'!$C$17:$C$300,'Beladung des Speichers'!$A$17:$A$300,A557)-SUMIFS('Entladung des Speichers'!$C$17:$C$300,'Entladung des Speichers'!$A$17:$A$300,A557)+SUMIFS(Füllstände!$B$17:$B$299,Füllstände!$A$17:$A$299,A557)-SUMIFS(Füllstände!$C$17:$C$299,Füllstände!$A$17:$A$299,A557))</f>
        <v/>
      </c>
      <c r="D557" s="164" t="str">
        <f>IF(ISBLANK('Beladung des Speichers'!A557),"",C557*'Beladung des Speichers'!C557/SUMIFS('Beladung des Speichers'!$C$17:$C$300,'Beladung des Speichers'!$A$17:$A$300,A557))</f>
        <v/>
      </c>
      <c r="E557" s="165" t="str">
        <f>IF(ISBLANK('Beladung des Speichers'!A557),"",1/SUMIFS('Beladung des Speichers'!$C$17:$C$300,'Beladung des Speichers'!$A$17:$A$300,A557)*C557*SUMIF($A$17:$A$300,A557,'Beladung des Speichers'!$E$17:$E$300))</f>
        <v/>
      </c>
      <c r="F557" s="166" t="str">
        <f>IF(ISBLANK('Beladung des Speichers'!A557),"",IF(C557=0,"0,00",D557/C557*E557))</f>
        <v/>
      </c>
      <c r="G557" s="167" t="str">
        <f>IF(ISBLANK('Beladung des Speichers'!A557),"",SUMIFS('Beladung des Speichers'!$C$17:$C$300,'Beladung des Speichers'!$A$17:$A$300,A557))</f>
        <v/>
      </c>
      <c r="H557" s="124" t="str">
        <f>IF(ISBLANK('Beladung des Speichers'!A557),"",'Beladung des Speichers'!C557)</f>
        <v/>
      </c>
      <c r="I557" s="168" t="str">
        <f>IF(ISBLANK('Beladung des Speichers'!A557),"",SUMIFS('Beladung des Speichers'!$E$17:$E$1001,'Beladung des Speichers'!$A$17:$A$1001,'Ergebnis (detailliert)'!A557))</f>
        <v/>
      </c>
      <c r="J557" s="125" t="str">
        <f>IF(ISBLANK('Beladung des Speichers'!A557),"",'Beladung des Speichers'!E557)</f>
        <v/>
      </c>
      <c r="K557" s="168" t="str">
        <f>IF(ISBLANK('Beladung des Speichers'!A557),"",SUMIFS('Entladung des Speichers'!$C$17:$C$1001,'Entladung des Speichers'!$A$17:$A$1001,'Ergebnis (detailliert)'!A557))</f>
        <v/>
      </c>
      <c r="L557" s="169" t="str">
        <f t="shared" si="34"/>
        <v/>
      </c>
      <c r="M557" s="169" t="str">
        <f>IF(ISBLANK('Entladung des Speichers'!A557),"",'Entladung des Speichers'!C557)</f>
        <v/>
      </c>
      <c r="N557" s="168" t="str">
        <f>IF(ISBLANK('Beladung des Speichers'!A557),"",SUMIFS('Entladung des Speichers'!$E$17:$E$1001,'Entladung des Speichers'!$A$17:$A$1001,'Ergebnis (detailliert)'!$A$17:$A$300))</f>
        <v/>
      </c>
      <c r="O557" s="125" t="str">
        <f t="shared" si="35"/>
        <v/>
      </c>
      <c r="P557" s="20" t="str">
        <f>IFERROR(IF(A557="","",N557*'Ergebnis (detailliert)'!J557/'Ergebnis (detailliert)'!I557),0)</f>
        <v/>
      </c>
      <c r="Q557" s="106" t="str">
        <f t="shared" si="36"/>
        <v/>
      </c>
      <c r="R557" s="107" t="str">
        <f t="shared" si="37"/>
        <v/>
      </c>
      <c r="S557" s="108" t="str">
        <f>IF(A557="","",IF(LOOKUP(A557,Stammdaten!$A$17:$A$1001,Stammdaten!$G$17:$G$1001)="Nein",0,IF(ISBLANK('Beladung des Speichers'!A557),"",ROUND(MIN(J557,Q557)*-1,2))))</f>
        <v/>
      </c>
    </row>
    <row r="558" spans="1:19" x14ac:dyDescent="0.2">
      <c r="A558" s="109" t="str">
        <f>IF('Beladung des Speichers'!A558="","",'Beladung des Speichers'!A558)</f>
        <v/>
      </c>
      <c r="B558" s="109" t="str">
        <f>IF('Beladung des Speichers'!B558="","",'Beladung des Speichers'!B558)</f>
        <v/>
      </c>
      <c r="C558" s="163" t="str">
        <f>IF(ISBLANK('Beladung des Speichers'!A558),"",SUMIFS('Beladung des Speichers'!$C$17:$C$300,'Beladung des Speichers'!$A$17:$A$300,A558)-SUMIFS('Entladung des Speichers'!$C$17:$C$300,'Entladung des Speichers'!$A$17:$A$300,A558)+SUMIFS(Füllstände!$B$17:$B$299,Füllstände!$A$17:$A$299,A558)-SUMIFS(Füllstände!$C$17:$C$299,Füllstände!$A$17:$A$299,A558))</f>
        <v/>
      </c>
      <c r="D558" s="164" t="str">
        <f>IF(ISBLANK('Beladung des Speichers'!A558),"",C558*'Beladung des Speichers'!C558/SUMIFS('Beladung des Speichers'!$C$17:$C$300,'Beladung des Speichers'!$A$17:$A$300,A558))</f>
        <v/>
      </c>
      <c r="E558" s="165" t="str">
        <f>IF(ISBLANK('Beladung des Speichers'!A558),"",1/SUMIFS('Beladung des Speichers'!$C$17:$C$300,'Beladung des Speichers'!$A$17:$A$300,A558)*C558*SUMIF($A$17:$A$300,A558,'Beladung des Speichers'!$E$17:$E$300))</f>
        <v/>
      </c>
      <c r="F558" s="166" t="str">
        <f>IF(ISBLANK('Beladung des Speichers'!A558),"",IF(C558=0,"0,00",D558/C558*E558))</f>
        <v/>
      </c>
      <c r="G558" s="167" t="str">
        <f>IF(ISBLANK('Beladung des Speichers'!A558),"",SUMIFS('Beladung des Speichers'!$C$17:$C$300,'Beladung des Speichers'!$A$17:$A$300,A558))</f>
        <v/>
      </c>
      <c r="H558" s="124" t="str">
        <f>IF(ISBLANK('Beladung des Speichers'!A558),"",'Beladung des Speichers'!C558)</f>
        <v/>
      </c>
      <c r="I558" s="168" t="str">
        <f>IF(ISBLANK('Beladung des Speichers'!A558),"",SUMIFS('Beladung des Speichers'!$E$17:$E$1001,'Beladung des Speichers'!$A$17:$A$1001,'Ergebnis (detailliert)'!A558))</f>
        <v/>
      </c>
      <c r="J558" s="125" t="str">
        <f>IF(ISBLANK('Beladung des Speichers'!A558),"",'Beladung des Speichers'!E558)</f>
        <v/>
      </c>
      <c r="K558" s="168" t="str">
        <f>IF(ISBLANK('Beladung des Speichers'!A558),"",SUMIFS('Entladung des Speichers'!$C$17:$C$1001,'Entladung des Speichers'!$A$17:$A$1001,'Ergebnis (detailliert)'!A558))</f>
        <v/>
      </c>
      <c r="L558" s="169" t="str">
        <f t="shared" si="34"/>
        <v/>
      </c>
      <c r="M558" s="169" t="str">
        <f>IF(ISBLANK('Entladung des Speichers'!A558),"",'Entladung des Speichers'!C558)</f>
        <v/>
      </c>
      <c r="N558" s="168" t="str">
        <f>IF(ISBLANK('Beladung des Speichers'!A558),"",SUMIFS('Entladung des Speichers'!$E$17:$E$1001,'Entladung des Speichers'!$A$17:$A$1001,'Ergebnis (detailliert)'!$A$17:$A$300))</f>
        <v/>
      </c>
      <c r="O558" s="125" t="str">
        <f t="shared" si="35"/>
        <v/>
      </c>
      <c r="P558" s="20" t="str">
        <f>IFERROR(IF(A558="","",N558*'Ergebnis (detailliert)'!J558/'Ergebnis (detailliert)'!I558),0)</f>
        <v/>
      </c>
      <c r="Q558" s="106" t="str">
        <f t="shared" si="36"/>
        <v/>
      </c>
      <c r="R558" s="107" t="str">
        <f t="shared" si="37"/>
        <v/>
      </c>
      <c r="S558" s="108" t="str">
        <f>IF(A558="","",IF(LOOKUP(A558,Stammdaten!$A$17:$A$1001,Stammdaten!$G$17:$G$1001)="Nein",0,IF(ISBLANK('Beladung des Speichers'!A558),"",ROUND(MIN(J558,Q558)*-1,2))))</f>
        <v/>
      </c>
    </row>
    <row r="559" spans="1:19" x14ac:dyDescent="0.2">
      <c r="A559" s="109" t="str">
        <f>IF('Beladung des Speichers'!A559="","",'Beladung des Speichers'!A559)</f>
        <v/>
      </c>
      <c r="B559" s="109" t="str">
        <f>IF('Beladung des Speichers'!B559="","",'Beladung des Speichers'!B559)</f>
        <v/>
      </c>
      <c r="C559" s="163" t="str">
        <f>IF(ISBLANK('Beladung des Speichers'!A559),"",SUMIFS('Beladung des Speichers'!$C$17:$C$300,'Beladung des Speichers'!$A$17:$A$300,A559)-SUMIFS('Entladung des Speichers'!$C$17:$C$300,'Entladung des Speichers'!$A$17:$A$300,A559)+SUMIFS(Füllstände!$B$17:$B$299,Füllstände!$A$17:$A$299,A559)-SUMIFS(Füllstände!$C$17:$C$299,Füllstände!$A$17:$A$299,A559))</f>
        <v/>
      </c>
      <c r="D559" s="164" t="str">
        <f>IF(ISBLANK('Beladung des Speichers'!A559),"",C559*'Beladung des Speichers'!C559/SUMIFS('Beladung des Speichers'!$C$17:$C$300,'Beladung des Speichers'!$A$17:$A$300,A559))</f>
        <v/>
      </c>
      <c r="E559" s="165" t="str">
        <f>IF(ISBLANK('Beladung des Speichers'!A559),"",1/SUMIFS('Beladung des Speichers'!$C$17:$C$300,'Beladung des Speichers'!$A$17:$A$300,A559)*C559*SUMIF($A$17:$A$300,A559,'Beladung des Speichers'!$E$17:$E$300))</f>
        <v/>
      </c>
      <c r="F559" s="166" t="str">
        <f>IF(ISBLANK('Beladung des Speichers'!A559),"",IF(C559=0,"0,00",D559/C559*E559))</f>
        <v/>
      </c>
      <c r="G559" s="167" t="str">
        <f>IF(ISBLANK('Beladung des Speichers'!A559),"",SUMIFS('Beladung des Speichers'!$C$17:$C$300,'Beladung des Speichers'!$A$17:$A$300,A559))</f>
        <v/>
      </c>
      <c r="H559" s="124" t="str">
        <f>IF(ISBLANK('Beladung des Speichers'!A559),"",'Beladung des Speichers'!C559)</f>
        <v/>
      </c>
      <c r="I559" s="168" t="str">
        <f>IF(ISBLANK('Beladung des Speichers'!A559),"",SUMIFS('Beladung des Speichers'!$E$17:$E$1001,'Beladung des Speichers'!$A$17:$A$1001,'Ergebnis (detailliert)'!A559))</f>
        <v/>
      </c>
      <c r="J559" s="125" t="str">
        <f>IF(ISBLANK('Beladung des Speichers'!A559),"",'Beladung des Speichers'!E559)</f>
        <v/>
      </c>
      <c r="K559" s="168" t="str">
        <f>IF(ISBLANK('Beladung des Speichers'!A559),"",SUMIFS('Entladung des Speichers'!$C$17:$C$1001,'Entladung des Speichers'!$A$17:$A$1001,'Ergebnis (detailliert)'!A559))</f>
        <v/>
      </c>
      <c r="L559" s="169" t="str">
        <f t="shared" si="34"/>
        <v/>
      </c>
      <c r="M559" s="169" t="str">
        <f>IF(ISBLANK('Entladung des Speichers'!A559),"",'Entladung des Speichers'!C559)</f>
        <v/>
      </c>
      <c r="N559" s="168" t="str">
        <f>IF(ISBLANK('Beladung des Speichers'!A559),"",SUMIFS('Entladung des Speichers'!$E$17:$E$1001,'Entladung des Speichers'!$A$17:$A$1001,'Ergebnis (detailliert)'!$A$17:$A$300))</f>
        <v/>
      </c>
      <c r="O559" s="125" t="str">
        <f t="shared" si="35"/>
        <v/>
      </c>
      <c r="P559" s="20" t="str">
        <f>IFERROR(IF(A559="","",N559*'Ergebnis (detailliert)'!J559/'Ergebnis (detailliert)'!I559),0)</f>
        <v/>
      </c>
      <c r="Q559" s="106" t="str">
        <f t="shared" si="36"/>
        <v/>
      </c>
      <c r="R559" s="107" t="str">
        <f t="shared" si="37"/>
        <v/>
      </c>
      <c r="S559" s="108" t="str">
        <f>IF(A559="","",IF(LOOKUP(A559,Stammdaten!$A$17:$A$1001,Stammdaten!$G$17:$G$1001)="Nein",0,IF(ISBLANK('Beladung des Speichers'!A559),"",ROUND(MIN(J559,Q559)*-1,2))))</f>
        <v/>
      </c>
    </row>
    <row r="560" spans="1:19" x14ac:dyDescent="0.2">
      <c r="A560" s="109" t="str">
        <f>IF('Beladung des Speichers'!A560="","",'Beladung des Speichers'!A560)</f>
        <v/>
      </c>
      <c r="B560" s="109" t="str">
        <f>IF('Beladung des Speichers'!B560="","",'Beladung des Speichers'!B560)</f>
        <v/>
      </c>
      <c r="C560" s="163" t="str">
        <f>IF(ISBLANK('Beladung des Speichers'!A560),"",SUMIFS('Beladung des Speichers'!$C$17:$C$300,'Beladung des Speichers'!$A$17:$A$300,A560)-SUMIFS('Entladung des Speichers'!$C$17:$C$300,'Entladung des Speichers'!$A$17:$A$300,A560)+SUMIFS(Füllstände!$B$17:$B$299,Füllstände!$A$17:$A$299,A560)-SUMIFS(Füllstände!$C$17:$C$299,Füllstände!$A$17:$A$299,A560))</f>
        <v/>
      </c>
      <c r="D560" s="164" t="str">
        <f>IF(ISBLANK('Beladung des Speichers'!A560),"",C560*'Beladung des Speichers'!C560/SUMIFS('Beladung des Speichers'!$C$17:$C$300,'Beladung des Speichers'!$A$17:$A$300,A560))</f>
        <v/>
      </c>
      <c r="E560" s="165" t="str">
        <f>IF(ISBLANK('Beladung des Speichers'!A560),"",1/SUMIFS('Beladung des Speichers'!$C$17:$C$300,'Beladung des Speichers'!$A$17:$A$300,A560)*C560*SUMIF($A$17:$A$300,A560,'Beladung des Speichers'!$E$17:$E$300))</f>
        <v/>
      </c>
      <c r="F560" s="166" t="str">
        <f>IF(ISBLANK('Beladung des Speichers'!A560),"",IF(C560=0,"0,00",D560/C560*E560))</f>
        <v/>
      </c>
      <c r="G560" s="167" t="str">
        <f>IF(ISBLANK('Beladung des Speichers'!A560),"",SUMIFS('Beladung des Speichers'!$C$17:$C$300,'Beladung des Speichers'!$A$17:$A$300,A560))</f>
        <v/>
      </c>
      <c r="H560" s="124" t="str">
        <f>IF(ISBLANK('Beladung des Speichers'!A560),"",'Beladung des Speichers'!C560)</f>
        <v/>
      </c>
      <c r="I560" s="168" t="str">
        <f>IF(ISBLANK('Beladung des Speichers'!A560),"",SUMIFS('Beladung des Speichers'!$E$17:$E$1001,'Beladung des Speichers'!$A$17:$A$1001,'Ergebnis (detailliert)'!A560))</f>
        <v/>
      </c>
      <c r="J560" s="125" t="str">
        <f>IF(ISBLANK('Beladung des Speichers'!A560),"",'Beladung des Speichers'!E560)</f>
        <v/>
      </c>
      <c r="K560" s="168" t="str">
        <f>IF(ISBLANK('Beladung des Speichers'!A560),"",SUMIFS('Entladung des Speichers'!$C$17:$C$1001,'Entladung des Speichers'!$A$17:$A$1001,'Ergebnis (detailliert)'!A560))</f>
        <v/>
      </c>
      <c r="L560" s="169" t="str">
        <f t="shared" si="34"/>
        <v/>
      </c>
      <c r="M560" s="169" t="str">
        <f>IF(ISBLANK('Entladung des Speichers'!A560),"",'Entladung des Speichers'!C560)</f>
        <v/>
      </c>
      <c r="N560" s="168" t="str">
        <f>IF(ISBLANK('Beladung des Speichers'!A560),"",SUMIFS('Entladung des Speichers'!$E$17:$E$1001,'Entladung des Speichers'!$A$17:$A$1001,'Ergebnis (detailliert)'!$A$17:$A$300))</f>
        <v/>
      </c>
      <c r="O560" s="125" t="str">
        <f t="shared" si="35"/>
        <v/>
      </c>
      <c r="P560" s="20" t="str">
        <f>IFERROR(IF(A560="","",N560*'Ergebnis (detailliert)'!J560/'Ergebnis (detailliert)'!I560),0)</f>
        <v/>
      </c>
      <c r="Q560" s="106" t="str">
        <f t="shared" si="36"/>
        <v/>
      </c>
      <c r="R560" s="107" t="str">
        <f t="shared" si="37"/>
        <v/>
      </c>
      <c r="S560" s="108" t="str">
        <f>IF(A560="","",IF(LOOKUP(A560,Stammdaten!$A$17:$A$1001,Stammdaten!$G$17:$G$1001)="Nein",0,IF(ISBLANK('Beladung des Speichers'!A560),"",ROUND(MIN(J560,Q560)*-1,2))))</f>
        <v/>
      </c>
    </row>
    <row r="561" spans="1:19" x14ac:dyDescent="0.2">
      <c r="A561" s="109" t="str">
        <f>IF('Beladung des Speichers'!A561="","",'Beladung des Speichers'!A561)</f>
        <v/>
      </c>
      <c r="B561" s="109" t="str">
        <f>IF('Beladung des Speichers'!B561="","",'Beladung des Speichers'!B561)</f>
        <v/>
      </c>
      <c r="C561" s="163" t="str">
        <f>IF(ISBLANK('Beladung des Speichers'!A561),"",SUMIFS('Beladung des Speichers'!$C$17:$C$300,'Beladung des Speichers'!$A$17:$A$300,A561)-SUMIFS('Entladung des Speichers'!$C$17:$C$300,'Entladung des Speichers'!$A$17:$A$300,A561)+SUMIFS(Füllstände!$B$17:$B$299,Füllstände!$A$17:$A$299,A561)-SUMIFS(Füllstände!$C$17:$C$299,Füllstände!$A$17:$A$299,A561))</f>
        <v/>
      </c>
      <c r="D561" s="164" t="str">
        <f>IF(ISBLANK('Beladung des Speichers'!A561),"",C561*'Beladung des Speichers'!C561/SUMIFS('Beladung des Speichers'!$C$17:$C$300,'Beladung des Speichers'!$A$17:$A$300,A561))</f>
        <v/>
      </c>
      <c r="E561" s="165" t="str">
        <f>IF(ISBLANK('Beladung des Speichers'!A561),"",1/SUMIFS('Beladung des Speichers'!$C$17:$C$300,'Beladung des Speichers'!$A$17:$A$300,A561)*C561*SUMIF($A$17:$A$300,A561,'Beladung des Speichers'!$E$17:$E$300))</f>
        <v/>
      </c>
      <c r="F561" s="166" t="str">
        <f>IF(ISBLANK('Beladung des Speichers'!A561),"",IF(C561=0,"0,00",D561/C561*E561))</f>
        <v/>
      </c>
      <c r="G561" s="167" t="str">
        <f>IF(ISBLANK('Beladung des Speichers'!A561),"",SUMIFS('Beladung des Speichers'!$C$17:$C$300,'Beladung des Speichers'!$A$17:$A$300,A561))</f>
        <v/>
      </c>
      <c r="H561" s="124" t="str">
        <f>IF(ISBLANK('Beladung des Speichers'!A561),"",'Beladung des Speichers'!C561)</f>
        <v/>
      </c>
      <c r="I561" s="168" t="str">
        <f>IF(ISBLANK('Beladung des Speichers'!A561),"",SUMIFS('Beladung des Speichers'!$E$17:$E$1001,'Beladung des Speichers'!$A$17:$A$1001,'Ergebnis (detailliert)'!A561))</f>
        <v/>
      </c>
      <c r="J561" s="125" t="str">
        <f>IF(ISBLANK('Beladung des Speichers'!A561),"",'Beladung des Speichers'!E561)</f>
        <v/>
      </c>
      <c r="K561" s="168" t="str">
        <f>IF(ISBLANK('Beladung des Speichers'!A561),"",SUMIFS('Entladung des Speichers'!$C$17:$C$1001,'Entladung des Speichers'!$A$17:$A$1001,'Ergebnis (detailliert)'!A561))</f>
        <v/>
      </c>
      <c r="L561" s="169" t="str">
        <f t="shared" si="34"/>
        <v/>
      </c>
      <c r="M561" s="169" t="str">
        <f>IF(ISBLANK('Entladung des Speichers'!A561),"",'Entladung des Speichers'!C561)</f>
        <v/>
      </c>
      <c r="N561" s="168" t="str">
        <f>IF(ISBLANK('Beladung des Speichers'!A561),"",SUMIFS('Entladung des Speichers'!$E$17:$E$1001,'Entladung des Speichers'!$A$17:$A$1001,'Ergebnis (detailliert)'!$A$17:$A$300))</f>
        <v/>
      </c>
      <c r="O561" s="125" t="str">
        <f t="shared" si="35"/>
        <v/>
      </c>
      <c r="P561" s="20" t="str">
        <f>IFERROR(IF(A561="","",N561*'Ergebnis (detailliert)'!J561/'Ergebnis (detailliert)'!I561),0)</f>
        <v/>
      </c>
      <c r="Q561" s="106" t="str">
        <f t="shared" si="36"/>
        <v/>
      </c>
      <c r="R561" s="107" t="str">
        <f t="shared" si="37"/>
        <v/>
      </c>
      <c r="S561" s="108" t="str">
        <f>IF(A561="","",IF(LOOKUP(A561,Stammdaten!$A$17:$A$1001,Stammdaten!$G$17:$G$1001)="Nein",0,IF(ISBLANK('Beladung des Speichers'!A561),"",ROUND(MIN(J561,Q561)*-1,2))))</f>
        <v/>
      </c>
    </row>
    <row r="562" spans="1:19" x14ac:dyDescent="0.2">
      <c r="A562" s="109" t="str">
        <f>IF('Beladung des Speichers'!A562="","",'Beladung des Speichers'!A562)</f>
        <v/>
      </c>
      <c r="B562" s="109" t="str">
        <f>IF('Beladung des Speichers'!B562="","",'Beladung des Speichers'!B562)</f>
        <v/>
      </c>
      <c r="C562" s="163" t="str">
        <f>IF(ISBLANK('Beladung des Speichers'!A562),"",SUMIFS('Beladung des Speichers'!$C$17:$C$300,'Beladung des Speichers'!$A$17:$A$300,A562)-SUMIFS('Entladung des Speichers'!$C$17:$C$300,'Entladung des Speichers'!$A$17:$A$300,A562)+SUMIFS(Füllstände!$B$17:$B$299,Füllstände!$A$17:$A$299,A562)-SUMIFS(Füllstände!$C$17:$C$299,Füllstände!$A$17:$A$299,A562))</f>
        <v/>
      </c>
      <c r="D562" s="164" t="str">
        <f>IF(ISBLANK('Beladung des Speichers'!A562),"",C562*'Beladung des Speichers'!C562/SUMIFS('Beladung des Speichers'!$C$17:$C$300,'Beladung des Speichers'!$A$17:$A$300,A562))</f>
        <v/>
      </c>
      <c r="E562" s="165" t="str">
        <f>IF(ISBLANK('Beladung des Speichers'!A562),"",1/SUMIFS('Beladung des Speichers'!$C$17:$C$300,'Beladung des Speichers'!$A$17:$A$300,A562)*C562*SUMIF($A$17:$A$300,A562,'Beladung des Speichers'!$E$17:$E$300))</f>
        <v/>
      </c>
      <c r="F562" s="166" t="str">
        <f>IF(ISBLANK('Beladung des Speichers'!A562),"",IF(C562=0,"0,00",D562/C562*E562))</f>
        <v/>
      </c>
      <c r="G562" s="167" t="str">
        <f>IF(ISBLANK('Beladung des Speichers'!A562),"",SUMIFS('Beladung des Speichers'!$C$17:$C$300,'Beladung des Speichers'!$A$17:$A$300,A562))</f>
        <v/>
      </c>
      <c r="H562" s="124" t="str">
        <f>IF(ISBLANK('Beladung des Speichers'!A562),"",'Beladung des Speichers'!C562)</f>
        <v/>
      </c>
      <c r="I562" s="168" t="str">
        <f>IF(ISBLANK('Beladung des Speichers'!A562),"",SUMIFS('Beladung des Speichers'!$E$17:$E$1001,'Beladung des Speichers'!$A$17:$A$1001,'Ergebnis (detailliert)'!A562))</f>
        <v/>
      </c>
      <c r="J562" s="125" t="str">
        <f>IF(ISBLANK('Beladung des Speichers'!A562),"",'Beladung des Speichers'!E562)</f>
        <v/>
      </c>
      <c r="K562" s="168" t="str">
        <f>IF(ISBLANK('Beladung des Speichers'!A562),"",SUMIFS('Entladung des Speichers'!$C$17:$C$1001,'Entladung des Speichers'!$A$17:$A$1001,'Ergebnis (detailliert)'!A562))</f>
        <v/>
      </c>
      <c r="L562" s="169" t="str">
        <f t="shared" si="34"/>
        <v/>
      </c>
      <c r="M562" s="169" t="str">
        <f>IF(ISBLANK('Entladung des Speichers'!A562),"",'Entladung des Speichers'!C562)</f>
        <v/>
      </c>
      <c r="N562" s="168" t="str">
        <f>IF(ISBLANK('Beladung des Speichers'!A562),"",SUMIFS('Entladung des Speichers'!$E$17:$E$1001,'Entladung des Speichers'!$A$17:$A$1001,'Ergebnis (detailliert)'!$A$17:$A$300))</f>
        <v/>
      </c>
      <c r="O562" s="125" t="str">
        <f t="shared" si="35"/>
        <v/>
      </c>
      <c r="P562" s="20" t="str">
        <f>IFERROR(IF(A562="","",N562*'Ergebnis (detailliert)'!J562/'Ergebnis (detailliert)'!I562),0)</f>
        <v/>
      </c>
      <c r="Q562" s="106" t="str">
        <f t="shared" si="36"/>
        <v/>
      </c>
      <c r="R562" s="107" t="str">
        <f t="shared" si="37"/>
        <v/>
      </c>
      <c r="S562" s="108" t="str">
        <f>IF(A562="","",IF(LOOKUP(A562,Stammdaten!$A$17:$A$1001,Stammdaten!$G$17:$G$1001)="Nein",0,IF(ISBLANK('Beladung des Speichers'!A562),"",ROUND(MIN(J562,Q562)*-1,2))))</f>
        <v/>
      </c>
    </row>
    <row r="563" spans="1:19" x14ac:dyDescent="0.2">
      <c r="A563" s="109" t="str">
        <f>IF('Beladung des Speichers'!A563="","",'Beladung des Speichers'!A563)</f>
        <v/>
      </c>
      <c r="B563" s="109" t="str">
        <f>IF('Beladung des Speichers'!B563="","",'Beladung des Speichers'!B563)</f>
        <v/>
      </c>
      <c r="C563" s="163" t="str">
        <f>IF(ISBLANK('Beladung des Speichers'!A563),"",SUMIFS('Beladung des Speichers'!$C$17:$C$300,'Beladung des Speichers'!$A$17:$A$300,A563)-SUMIFS('Entladung des Speichers'!$C$17:$C$300,'Entladung des Speichers'!$A$17:$A$300,A563)+SUMIFS(Füllstände!$B$17:$B$299,Füllstände!$A$17:$A$299,A563)-SUMIFS(Füllstände!$C$17:$C$299,Füllstände!$A$17:$A$299,A563))</f>
        <v/>
      </c>
      <c r="D563" s="164" t="str">
        <f>IF(ISBLANK('Beladung des Speichers'!A563),"",C563*'Beladung des Speichers'!C563/SUMIFS('Beladung des Speichers'!$C$17:$C$300,'Beladung des Speichers'!$A$17:$A$300,A563))</f>
        <v/>
      </c>
      <c r="E563" s="165" t="str">
        <f>IF(ISBLANK('Beladung des Speichers'!A563),"",1/SUMIFS('Beladung des Speichers'!$C$17:$C$300,'Beladung des Speichers'!$A$17:$A$300,A563)*C563*SUMIF($A$17:$A$300,A563,'Beladung des Speichers'!$E$17:$E$300))</f>
        <v/>
      </c>
      <c r="F563" s="166" t="str">
        <f>IF(ISBLANK('Beladung des Speichers'!A563),"",IF(C563=0,"0,00",D563/C563*E563))</f>
        <v/>
      </c>
      <c r="G563" s="167" t="str">
        <f>IF(ISBLANK('Beladung des Speichers'!A563),"",SUMIFS('Beladung des Speichers'!$C$17:$C$300,'Beladung des Speichers'!$A$17:$A$300,A563))</f>
        <v/>
      </c>
      <c r="H563" s="124" t="str">
        <f>IF(ISBLANK('Beladung des Speichers'!A563),"",'Beladung des Speichers'!C563)</f>
        <v/>
      </c>
      <c r="I563" s="168" t="str">
        <f>IF(ISBLANK('Beladung des Speichers'!A563),"",SUMIFS('Beladung des Speichers'!$E$17:$E$1001,'Beladung des Speichers'!$A$17:$A$1001,'Ergebnis (detailliert)'!A563))</f>
        <v/>
      </c>
      <c r="J563" s="125" t="str">
        <f>IF(ISBLANK('Beladung des Speichers'!A563),"",'Beladung des Speichers'!E563)</f>
        <v/>
      </c>
      <c r="K563" s="168" t="str">
        <f>IF(ISBLANK('Beladung des Speichers'!A563),"",SUMIFS('Entladung des Speichers'!$C$17:$C$1001,'Entladung des Speichers'!$A$17:$A$1001,'Ergebnis (detailliert)'!A563))</f>
        <v/>
      </c>
      <c r="L563" s="169" t="str">
        <f t="shared" si="34"/>
        <v/>
      </c>
      <c r="M563" s="169" t="str">
        <f>IF(ISBLANK('Entladung des Speichers'!A563),"",'Entladung des Speichers'!C563)</f>
        <v/>
      </c>
      <c r="N563" s="168" t="str">
        <f>IF(ISBLANK('Beladung des Speichers'!A563),"",SUMIFS('Entladung des Speichers'!$E$17:$E$1001,'Entladung des Speichers'!$A$17:$A$1001,'Ergebnis (detailliert)'!$A$17:$A$300))</f>
        <v/>
      </c>
      <c r="O563" s="125" t="str">
        <f t="shared" si="35"/>
        <v/>
      </c>
      <c r="P563" s="20" t="str">
        <f>IFERROR(IF(A563="","",N563*'Ergebnis (detailliert)'!J563/'Ergebnis (detailliert)'!I563),0)</f>
        <v/>
      </c>
      <c r="Q563" s="106" t="str">
        <f t="shared" si="36"/>
        <v/>
      </c>
      <c r="R563" s="107" t="str">
        <f t="shared" si="37"/>
        <v/>
      </c>
      <c r="S563" s="108" t="str">
        <f>IF(A563="","",IF(LOOKUP(A563,Stammdaten!$A$17:$A$1001,Stammdaten!$G$17:$G$1001)="Nein",0,IF(ISBLANK('Beladung des Speichers'!A563),"",ROUND(MIN(J563,Q563)*-1,2))))</f>
        <v/>
      </c>
    </row>
    <row r="564" spans="1:19" x14ac:dyDescent="0.2">
      <c r="A564" s="109" t="str">
        <f>IF('Beladung des Speichers'!A564="","",'Beladung des Speichers'!A564)</f>
        <v/>
      </c>
      <c r="B564" s="109" t="str">
        <f>IF('Beladung des Speichers'!B564="","",'Beladung des Speichers'!B564)</f>
        <v/>
      </c>
      <c r="C564" s="163" t="str">
        <f>IF(ISBLANK('Beladung des Speichers'!A564),"",SUMIFS('Beladung des Speichers'!$C$17:$C$300,'Beladung des Speichers'!$A$17:$A$300,A564)-SUMIFS('Entladung des Speichers'!$C$17:$C$300,'Entladung des Speichers'!$A$17:$A$300,A564)+SUMIFS(Füllstände!$B$17:$B$299,Füllstände!$A$17:$A$299,A564)-SUMIFS(Füllstände!$C$17:$C$299,Füllstände!$A$17:$A$299,A564))</f>
        <v/>
      </c>
      <c r="D564" s="164" t="str">
        <f>IF(ISBLANK('Beladung des Speichers'!A564),"",C564*'Beladung des Speichers'!C564/SUMIFS('Beladung des Speichers'!$C$17:$C$300,'Beladung des Speichers'!$A$17:$A$300,A564))</f>
        <v/>
      </c>
      <c r="E564" s="165" t="str">
        <f>IF(ISBLANK('Beladung des Speichers'!A564),"",1/SUMIFS('Beladung des Speichers'!$C$17:$C$300,'Beladung des Speichers'!$A$17:$A$300,A564)*C564*SUMIF($A$17:$A$300,A564,'Beladung des Speichers'!$E$17:$E$300))</f>
        <v/>
      </c>
      <c r="F564" s="166" t="str">
        <f>IF(ISBLANK('Beladung des Speichers'!A564),"",IF(C564=0,"0,00",D564/C564*E564))</f>
        <v/>
      </c>
      <c r="G564" s="167" t="str">
        <f>IF(ISBLANK('Beladung des Speichers'!A564),"",SUMIFS('Beladung des Speichers'!$C$17:$C$300,'Beladung des Speichers'!$A$17:$A$300,A564))</f>
        <v/>
      </c>
      <c r="H564" s="124" t="str">
        <f>IF(ISBLANK('Beladung des Speichers'!A564),"",'Beladung des Speichers'!C564)</f>
        <v/>
      </c>
      <c r="I564" s="168" t="str">
        <f>IF(ISBLANK('Beladung des Speichers'!A564),"",SUMIFS('Beladung des Speichers'!$E$17:$E$1001,'Beladung des Speichers'!$A$17:$A$1001,'Ergebnis (detailliert)'!A564))</f>
        <v/>
      </c>
      <c r="J564" s="125" t="str">
        <f>IF(ISBLANK('Beladung des Speichers'!A564),"",'Beladung des Speichers'!E564)</f>
        <v/>
      </c>
      <c r="K564" s="168" t="str">
        <f>IF(ISBLANK('Beladung des Speichers'!A564),"",SUMIFS('Entladung des Speichers'!$C$17:$C$1001,'Entladung des Speichers'!$A$17:$A$1001,'Ergebnis (detailliert)'!A564))</f>
        <v/>
      </c>
      <c r="L564" s="169" t="str">
        <f t="shared" si="34"/>
        <v/>
      </c>
      <c r="M564" s="169" t="str">
        <f>IF(ISBLANK('Entladung des Speichers'!A564),"",'Entladung des Speichers'!C564)</f>
        <v/>
      </c>
      <c r="N564" s="168" t="str">
        <f>IF(ISBLANK('Beladung des Speichers'!A564),"",SUMIFS('Entladung des Speichers'!$E$17:$E$1001,'Entladung des Speichers'!$A$17:$A$1001,'Ergebnis (detailliert)'!$A$17:$A$300))</f>
        <v/>
      </c>
      <c r="O564" s="125" t="str">
        <f t="shared" si="35"/>
        <v/>
      </c>
      <c r="P564" s="20" t="str">
        <f>IFERROR(IF(A564="","",N564*'Ergebnis (detailliert)'!J564/'Ergebnis (detailliert)'!I564),0)</f>
        <v/>
      </c>
      <c r="Q564" s="106" t="str">
        <f t="shared" si="36"/>
        <v/>
      </c>
      <c r="R564" s="107" t="str">
        <f t="shared" si="37"/>
        <v/>
      </c>
      <c r="S564" s="108" t="str">
        <f>IF(A564="","",IF(LOOKUP(A564,Stammdaten!$A$17:$A$1001,Stammdaten!$G$17:$G$1001)="Nein",0,IF(ISBLANK('Beladung des Speichers'!A564),"",ROUND(MIN(J564,Q564)*-1,2))))</f>
        <v/>
      </c>
    </row>
    <row r="565" spans="1:19" x14ac:dyDescent="0.2">
      <c r="A565" s="109" t="str">
        <f>IF('Beladung des Speichers'!A565="","",'Beladung des Speichers'!A565)</f>
        <v/>
      </c>
      <c r="B565" s="109" t="str">
        <f>IF('Beladung des Speichers'!B565="","",'Beladung des Speichers'!B565)</f>
        <v/>
      </c>
      <c r="C565" s="163" t="str">
        <f>IF(ISBLANK('Beladung des Speichers'!A565),"",SUMIFS('Beladung des Speichers'!$C$17:$C$300,'Beladung des Speichers'!$A$17:$A$300,A565)-SUMIFS('Entladung des Speichers'!$C$17:$C$300,'Entladung des Speichers'!$A$17:$A$300,A565)+SUMIFS(Füllstände!$B$17:$B$299,Füllstände!$A$17:$A$299,A565)-SUMIFS(Füllstände!$C$17:$C$299,Füllstände!$A$17:$A$299,A565))</f>
        <v/>
      </c>
      <c r="D565" s="164" t="str">
        <f>IF(ISBLANK('Beladung des Speichers'!A565),"",C565*'Beladung des Speichers'!C565/SUMIFS('Beladung des Speichers'!$C$17:$C$300,'Beladung des Speichers'!$A$17:$A$300,A565))</f>
        <v/>
      </c>
      <c r="E565" s="165" t="str">
        <f>IF(ISBLANK('Beladung des Speichers'!A565),"",1/SUMIFS('Beladung des Speichers'!$C$17:$C$300,'Beladung des Speichers'!$A$17:$A$300,A565)*C565*SUMIF($A$17:$A$300,A565,'Beladung des Speichers'!$E$17:$E$300))</f>
        <v/>
      </c>
      <c r="F565" s="166" t="str">
        <f>IF(ISBLANK('Beladung des Speichers'!A565),"",IF(C565=0,"0,00",D565/C565*E565))</f>
        <v/>
      </c>
      <c r="G565" s="167" t="str">
        <f>IF(ISBLANK('Beladung des Speichers'!A565),"",SUMIFS('Beladung des Speichers'!$C$17:$C$300,'Beladung des Speichers'!$A$17:$A$300,A565))</f>
        <v/>
      </c>
      <c r="H565" s="124" t="str">
        <f>IF(ISBLANK('Beladung des Speichers'!A565),"",'Beladung des Speichers'!C565)</f>
        <v/>
      </c>
      <c r="I565" s="168" t="str">
        <f>IF(ISBLANK('Beladung des Speichers'!A565),"",SUMIFS('Beladung des Speichers'!$E$17:$E$1001,'Beladung des Speichers'!$A$17:$A$1001,'Ergebnis (detailliert)'!A565))</f>
        <v/>
      </c>
      <c r="J565" s="125" t="str">
        <f>IF(ISBLANK('Beladung des Speichers'!A565),"",'Beladung des Speichers'!E565)</f>
        <v/>
      </c>
      <c r="K565" s="168" t="str">
        <f>IF(ISBLANK('Beladung des Speichers'!A565),"",SUMIFS('Entladung des Speichers'!$C$17:$C$1001,'Entladung des Speichers'!$A$17:$A$1001,'Ergebnis (detailliert)'!A565))</f>
        <v/>
      </c>
      <c r="L565" s="169" t="str">
        <f t="shared" si="34"/>
        <v/>
      </c>
      <c r="M565" s="169" t="str">
        <f>IF(ISBLANK('Entladung des Speichers'!A565),"",'Entladung des Speichers'!C565)</f>
        <v/>
      </c>
      <c r="N565" s="168" t="str">
        <f>IF(ISBLANK('Beladung des Speichers'!A565),"",SUMIFS('Entladung des Speichers'!$E$17:$E$1001,'Entladung des Speichers'!$A$17:$A$1001,'Ergebnis (detailliert)'!$A$17:$A$300))</f>
        <v/>
      </c>
      <c r="O565" s="125" t="str">
        <f t="shared" si="35"/>
        <v/>
      </c>
      <c r="P565" s="20" t="str">
        <f>IFERROR(IF(A565="","",N565*'Ergebnis (detailliert)'!J565/'Ergebnis (detailliert)'!I565),0)</f>
        <v/>
      </c>
      <c r="Q565" s="106" t="str">
        <f t="shared" si="36"/>
        <v/>
      </c>
      <c r="R565" s="107" t="str">
        <f t="shared" si="37"/>
        <v/>
      </c>
      <c r="S565" s="108" t="str">
        <f>IF(A565="","",IF(LOOKUP(A565,Stammdaten!$A$17:$A$1001,Stammdaten!$G$17:$G$1001)="Nein",0,IF(ISBLANK('Beladung des Speichers'!A565),"",ROUND(MIN(J565,Q565)*-1,2))))</f>
        <v/>
      </c>
    </row>
    <row r="566" spans="1:19" x14ac:dyDescent="0.2">
      <c r="A566" s="109" t="str">
        <f>IF('Beladung des Speichers'!A566="","",'Beladung des Speichers'!A566)</f>
        <v/>
      </c>
      <c r="B566" s="109" t="str">
        <f>IF('Beladung des Speichers'!B566="","",'Beladung des Speichers'!B566)</f>
        <v/>
      </c>
      <c r="C566" s="163" t="str">
        <f>IF(ISBLANK('Beladung des Speichers'!A566),"",SUMIFS('Beladung des Speichers'!$C$17:$C$300,'Beladung des Speichers'!$A$17:$A$300,A566)-SUMIFS('Entladung des Speichers'!$C$17:$C$300,'Entladung des Speichers'!$A$17:$A$300,A566)+SUMIFS(Füllstände!$B$17:$B$299,Füllstände!$A$17:$A$299,A566)-SUMIFS(Füllstände!$C$17:$C$299,Füllstände!$A$17:$A$299,A566))</f>
        <v/>
      </c>
      <c r="D566" s="164" t="str">
        <f>IF(ISBLANK('Beladung des Speichers'!A566),"",C566*'Beladung des Speichers'!C566/SUMIFS('Beladung des Speichers'!$C$17:$C$300,'Beladung des Speichers'!$A$17:$A$300,A566))</f>
        <v/>
      </c>
      <c r="E566" s="165" t="str">
        <f>IF(ISBLANK('Beladung des Speichers'!A566),"",1/SUMIFS('Beladung des Speichers'!$C$17:$C$300,'Beladung des Speichers'!$A$17:$A$300,A566)*C566*SUMIF($A$17:$A$300,A566,'Beladung des Speichers'!$E$17:$E$300))</f>
        <v/>
      </c>
      <c r="F566" s="166" t="str">
        <f>IF(ISBLANK('Beladung des Speichers'!A566),"",IF(C566=0,"0,00",D566/C566*E566))</f>
        <v/>
      </c>
      <c r="G566" s="167" t="str">
        <f>IF(ISBLANK('Beladung des Speichers'!A566),"",SUMIFS('Beladung des Speichers'!$C$17:$C$300,'Beladung des Speichers'!$A$17:$A$300,A566))</f>
        <v/>
      </c>
      <c r="H566" s="124" t="str">
        <f>IF(ISBLANK('Beladung des Speichers'!A566),"",'Beladung des Speichers'!C566)</f>
        <v/>
      </c>
      <c r="I566" s="168" t="str">
        <f>IF(ISBLANK('Beladung des Speichers'!A566),"",SUMIFS('Beladung des Speichers'!$E$17:$E$1001,'Beladung des Speichers'!$A$17:$A$1001,'Ergebnis (detailliert)'!A566))</f>
        <v/>
      </c>
      <c r="J566" s="125" t="str">
        <f>IF(ISBLANK('Beladung des Speichers'!A566),"",'Beladung des Speichers'!E566)</f>
        <v/>
      </c>
      <c r="K566" s="168" t="str">
        <f>IF(ISBLANK('Beladung des Speichers'!A566),"",SUMIFS('Entladung des Speichers'!$C$17:$C$1001,'Entladung des Speichers'!$A$17:$A$1001,'Ergebnis (detailliert)'!A566))</f>
        <v/>
      </c>
      <c r="L566" s="169" t="str">
        <f t="shared" si="34"/>
        <v/>
      </c>
      <c r="M566" s="169" t="str">
        <f>IF(ISBLANK('Entladung des Speichers'!A566),"",'Entladung des Speichers'!C566)</f>
        <v/>
      </c>
      <c r="N566" s="168" t="str">
        <f>IF(ISBLANK('Beladung des Speichers'!A566),"",SUMIFS('Entladung des Speichers'!$E$17:$E$1001,'Entladung des Speichers'!$A$17:$A$1001,'Ergebnis (detailliert)'!$A$17:$A$300))</f>
        <v/>
      </c>
      <c r="O566" s="125" t="str">
        <f t="shared" si="35"/>
        <v/>
      </c>
      <c r="P566" s="20" t="str">
        <f>IFERROR(IF(A566="","",N566*'Ergebnis (detailliert)'!J566/'Ergebnis (detailliert)'!I566),0)</f>
        <v/>
      </c>
      <c r="Q566" s="106" t="str">
        <f t="shared" si="36"/>
        <v/>
      </c>
      <c r="R566" s="107" t="str">
        <f t="shared" si="37"/>
        <v/>
      </c>
      <c r="S566" s="108" t="str">
        <f>IF(A566="","",IF(LOOKUP(A566,Stammdaten!$A$17:$A$1001,Stammdaten!$G$17:$G$1001)="Nein",0,IF(ISBLANK('Beladung des Speichers'!A566),"",ROUND(MIN(J566,Q566)*-1,2))))</f>
        <v/>
      </c>
    </row>
    <row r="567" spans="1:19" x14ac:dyDescent="0.2">
      <c r="A567" s="109" t="str">
        <f>IF('Beladung des Speichers'!A567="","",'Beladung des Speichers'!A567)</f>
        <v/>
      </c>
      <c r="B567" s="109" t="str">
        <f>IF('Beladung des Speichers'!B567="","",'Beladung des Speichers'!B567)</f>
        <v/>
      </c>
      <c r="C567" s="163" t="str">
        <f>IF(ISBLANK('Beladung des Speichers'!A567),"",SUMIFS('Beladung des Speichers'!$C$17:$C$300,'Beladung des Speichers'!$A$17:$A$300,A567)-SUMIFS('Entladung des Speichers'!$C$17:$C$300,'Entladung des Speichers'!$A$17:$A$300,A567)+SUMIFS(Füllstände!$B$17:$B$299,Füllstände!$A$17:$A$299,A567)-SUMIFS(Füllstände!$C$17:$C$299,Füllstände!$A$17:$A$299,A567))</f>
        <v/>
      </c>
      <c r="D567" s="164" t="str">
        <f>IF(ISBLANK('Beladung des Speichers'!A567),"",C567*'Beladung des Speichers'!C567/SUMIFS('Beladung des Speichers'!$C$17:$C$300,'Beladung des Speichers'!$A$17:$A$300,A567))</f>
        <v/>
      </c>
      <c r="E567" s="165" t="str">
        <f>IF(ISBLANK('Beladung des Speichers'!A567),"",1/SUMIFS('Beladung des Speichers'!$C$17:$C$300,'Beladung des Speichers'!$A$17:$A$300,A567)*C567*SUMIF($A$17:$A$300,A567,'Beladung des Speichers'!$E$17:$E$300))</f>
        <v/>
      </c>
      <c r="F567" s="166" t="str">
        <f>IF(ISBLANK('Beladung des Speichers'!A567),"",IF(C567=0,"0,00",D567/C567*E567))</f>
        <v/>
      </c>
      <c r="G567" s="167" t="str">
        <f>IF(ISBLANK('Beladung des Speichers'!A567),"",SUMIFS('Beladung des Speichers'!$C$17:$C$300,'Beladung des Speichers'!$A$17:$A$300,A567))</f>
        <v/>
      </c>
      <c r="H567" s="124" t="str">
        <f>IF(ISBLANK('Beladung des Speichers'!A567),"",'Beladung des Speichers'!C567)</f>
        <v/>
      </c>
      <c r="I567" s="168" t="str">
        <f>IF(ISBLANK('Beladung des Speichers'!A567),"",SUMIFS('Beladung des Speichers'!$E$17:$E$1001,'Beladung des Speichers'!$A$17:$A$1001,'Ergebnis (detailliert)'!A567))</f>
        <v/>
      </c>
      <c r="J567" s="125" t="str">
        <f>IF(ISBLANK('Beladung des Speichers'!A567),"",'Beladung des Speichers'!E567)</f>
        <v/>
      </c>
      <c r="K567" s="168" t="str">
        <f>IF(ISBLANK('Beladung des Speichers'!A567),"",SUMIFS('Entladung des Speichers'!$C$17:$C$1001,'Entladung des Speichers'!$A$17:$A$1001,'Ergebnis (detailliert)'!A567))</f>
        <v/>
      </c>
      <c r="L567" s="169" t="str">
        <f t="shared" si="34"/>
        <v/>
      </c>
      <c r="M567" s="169" t="str">
        <f>IF(ISBLANK('Entladung des Speichers'!A567),"",'Entladung des Speichers'!C567)</f>
        <v/>
      </c>
      <c r="N567" s="168" t="str">
        <f>IF(ISBLANK('Beladung des Speichers'!A567),"",SUMIFS('Entladung des Speichers'!$E$17:$E$1001,'Entladung des Speichers'!$A$17:$A$1001,'Ergebnis (detailliert)'!$A$17:$A$300))</f>
        <v/>
      </c>
      <c r="O567" s="125" t="str">
        <f t="shared" si="35"/>
        <v/>
      </c>
      <c r="P567" s="20" t="str">
        <f>IFERROR(IF(A567="","",N567*'Ergebnis (detailliert)'!J567/'Ergebnis (detailliert)'!I567),0)</f>
        <v/>
      </c>
      <c r="Q567" s="106" t="str">
        <f t="shared" si="36"/>
        <v/>
      </c>
      <c r="R567" s="107" t="str">
        <f t="shared" si="37"/>
        <v/>
      </c>
      <c r="S567" s="108" t="str">
        <f>IF(A567="","",IF(LOOKUP(A567,Stammdaten!$A$17:$A$1001,Stammdaten!$G$17:$G$1001)="Nein",0,IF(ISBLANK('Beladung des Speichers'!A567),"",ROUND(MIN(J567,Q567)*-1,2))))</f>
        <v/>
      </c>
    </row>
    <row r="568" spans="1:19" x14ac:dyDescent="0.2">
      <c r="A568" s="109" t="str">
        <f>IF('Beladung des Speichers'!A568="","",'Beladung des Speichers'!A568)</f>
        <v/>
      </c>
      <c r="B568" s="109" t="str">
        <f>IF('Beladung des Speichers'!B568="","",'Beladung des Speichers'!B568)</f>
        <v/>
      </c>
      <c r="C568" s="163" t="str">
        <f>IF(ISBLANK('Beladung des Speichers'!A568),"",SUMIFS('Beladung des Speichers'!$C$17:$C$300,'Beladung des Speichers'!$A$17:$A$300,A568)-SUMIFS('Entladung des Speichers'!$C$17:$C$300,'Entladung des Speichers'!$A$17:$A$300,A568)+SUMIFS(Füllstände!$B$17:$B$299,Füllstände!$A$17:$A$299,A568)-SUMIFS(Füllstände!$C$17:$C$299,Füllstände!$A$17:$A$299,A568))</f>
        <v/>
      </c>
      <c r="D568" s="164" t="str">
        <f>IF(ISBLANK('Beladung des Speichers'!A568),"",C568*'Beladung des Speichers'!C568/SUMIFS('Beladung des Speichers'!$C$17:$C$300,'Beladung des Speichers'!$A$17:$A$300,A568))</f>
        <v/>
      </c>
      <c r="E568" s="165" t="str">
        <f>IF(ISBLANK('Beladung des Speichers'!A568),"",1/SUMIFS('Beladung des Speichers'!$C$17:$C$300,'Beladung des Speichers'!$A$17:$A$300,A568)*C568*SUMIF($A$17:$A$300,A568,'Beladung des Speichers'!$E$17:$E$300))</f>
        <v/>
      </c>
      <c r="F568" s="166" t="str">
        <f>IF(ISBLANK('Beladung des Speichers'!A568),"",IF(C568=0,"0,00",D568/C568*E568))</f>
        <v/>
      </c>
      <c r="G568" s="167" t="str">
        <f>IF(ISBLANK('Beladung des Speichers'!A568),"",SUMIFS('Beladung des Speichers'!$C$17:$C$300,'Beladung des Speichers'!$A$17:$A$300,A568))</f>
        <v/>
      </c>
      <c r="H568" s="124" t="str">
        <f>IF(ISBLANK('Beladung des Speichers'!A568),"",'Beladung des Speichers'!C568)</f>
        <v/>
      </c>
      <c r="I568" s="168" t="str">
        <f>IF(ISBLANK('Beladung des Speichers'!A568),"",SUMIFS('Beladung des Speichers'!$E$17:$E$1001,'Beladung des Speichers'!$A$17:$A$1001,'Ergebnis (detailliert)'!A568))</f>
        <v/>
      </c>
      <c r="J568" s="125" t="str">
        <f>IF(ISBLANK('Beladung des Speichers'!A568),"",'Beladung des Speichers'!E568)</f>
        <v/>
      </c>
      <c r="K568" s="168" t="str">
        <f>IF(ISBLANK('Beladung des Speichers'!A568),"",SUMIFS('Entladung des Speichers'!$C$17:$C$1001,'Entladung des Speichers'!$A$17:$A$1001,'Ergebnis (detailliert)'!A568))</f>
        <v/>
      </c>
      <c r="L568" s="169" t="str">
        <f t="shared" si="34"/>
        <v/>
      </c>
      <c r="M568" s="169" t="str">
        <f>IF(ISBLANK('Entladung des Speichers'!A568),"",'Entladung des Speichers'!C568)</f>
        <v/>
      </c>
      <c r="N568" s="168" t="str">
        <f>IF(ISBLANK('Beladung des Speichers'!A568),"",SUMIFS('Entladung des Speichers'!$E$17:$E$1001,'Entladung des Speichers'!$A$17:$A$1001,'Ergebnis (detailliert)'!$A$17:$A$300))</f>
        <v/>
      </c>
      <c r="O568" s="125" t="str">
        <f t="shared" si="35"/>
        <v/>
      </c>
      <c r="P568" s="20" t="str">
        <f>IFERROR(IF(A568="","",N568*'Ergebnis (detailliert)'!J568/'Ergebnis (detailliert)'!I568),0)</f>
        <v/>
      </c>
      <c r="Q568" s="106" t="str">
        <f t="shared" si="36"/>
        <v/>
      </c>
      <c r="R568" s="107" t="str">
        <f t="shared" si="37"/>
        <v/>
      </c>
      <c r="S568" s="108" t="str">
        <f>IF(A568="","",IF(LOOKUP(A568,Stammdaten!$A$17:$A$1001,Stammdaten!$G$17:$G$1001)="Nein",0,IF(ISBLANK('Beladung des Speichers'!A568),"",ROUND(MIN(J568,Q568)*-1,2))))</f>
        <v/>
      </c>
    </row>
    <row r="569" spans="1:19" x14ac:dyDescent="0.2">
      <c r="A569" s="109" t="str">
        <f>IF('Beladung des Speichers'!A569="","",'Beladung des Speichers'!A569)</f>
        <v/>
      </c>
      <c r="B569" s="109" t="str">
        <f>IF('Beladung des Speichers'!B569="","",'Beladung des Speichers'!B569)</f>
        <v/>
      </c>
      <c r="C569" s="163" t="str">
        <f>IF(ISBLANK('Beladung des Speichers'!A569),"",SUMIFS('Beladung des Speichers'!$C$17:$C$300,'Beladung des Speichers'!$A$17:$A$300,A569)-SUMIFS('Entladung des Speichers'!$C$17:$C$300,'Entladung des Speichers'!$A$17:$A$300,A569)+SUMIFS(Füllstände!$B$17:$B$299,Füllstände!$A$17:$A$299,A569)-SUMIFS(Füllstände!$C$17:$C$299,Füllstände!$A$17:$A$299,A569))</f>
        <v/>
      </c>
      <c r="D569" s="164" t="str">
        <f>IF(ISBLANK('Beladung des Speichers'!A569),"",C569*'Beladung des Speichers'!C569/SUMIFS('Beladung des Speichers'!$C$17:$C$300,'Beladung des Speichers'!$A$17:$A$300,A569))</f>
        <v/>
      </c>
      <c r="E569" s="165" t="str">
        <f>IF(ISBLANK('Beladung des Speichers'!A569),"",1/SUMIFS('Beladung des Speichers'!$C$17:$C$300,'Beladung des Speichers'!$A$17:$A$300,A569)*C569*SUMIF($A$17:$A$300,A569,'Beladung des Speichers'!$E$17:$E$300))</f>
        <v/>
      </c>
      <c r="F569" s="166" t="str">
        <f>IF(ISBLANK('Beladung des Speichers'!A569),"",IF(C569=0,"0,00",D569/C569*E569))</f>
        <v/>
      </c>
      <c r="G569" s="167" t="str">
        <f>IF(ISBLANK('Beladung des Speichers'!A569),"",SUMIFS('Beladung des Speichers'!$C$17:$C$300,'Beladung des Speichers'!$A$17:$A$300,A569))</f>
        <v/>
      </c>
      <c r="H569" s="124" t="str">
        <f>IF(ISBLANK('Beladung des Speichers'!A569),"",'Beladung des Speichers'!C569)</f>
        <v/>
      </c>
      <c r="I569" s="168" t="str">
        <f>IF(ISBLANK('Beladung des Speichers'!A569),"",SUMIFS('Beladung des Speichers'!$E$17:$E$1001,'Beladung des Speichers'!$A$17:$A$1001,'Ergebnis (detailliert)'!A569))</f>
        <v/>
      </c>
      <c r="J569" s="125" t="str">
        <f>IF(ISBLANK('Beladung des Speichers'!A569),"",'Beladung des Speichers'!E569)</f>
        <v/>
      </c>
      <c r="K569" s="168" t="str">
        <f>IF(ISBLANK('Beladung des Speichers'!A569),"",SUMIFS('Entladung des Speichers'!$C$17:$C$1001,'Entladung des Speichers'!$A$17:$A$1001,'Ergebnis (detailliert)'!A569))</f>
        <v/>
      </c>
      <c r="L569" s="169" t="str">
        <f t="shared" si="34"/>
        <v/>
      </c>
      <c r="M569" s="169" t="str">
        <f>IF(ISBLANK('Entladung des Speichers'!A569),"",'Entladung des Speichers'!C569)</f>
        <v/>
      </c>
      <c r="N569" s="168" t="str">
        <f>IF(ISBLANK('Beladung des Speichers'!A569),"",SUMIFS('Entladung des Speichers'!$E$17:$E$1001,'Entladung des Speichers'!$A$17:$A$1001,'Ergebnis (detailliert)'!$A$17:$A$300))</f>
        <v/>
      </c>
      <c r="O569" s="125" t="str">
        <f t="shared" si="35"/>
        <v/>
      </c>
      <c r="P569" s="20" t="str">
        <f>IFERROR(IF(A569="","",N569*'Ergebnis (detailliert)'!J569/'Ergebnis (detailliert)'!I569),0)</f>
        <v/>
      </c>
      <c r="Q569" s="106" t="str">
        <f t="shared" si="36"/>
        <v/>
      </c>
      <c r="R569" s="107" t="str">
        <f t="shared" si="37"/>
        <v/>
      </c>
      <c r="S569" s="108" t="str">
        <f>IF(A569="","",IF(LOOKUP(A569,Stammdaten!$A$17:$A$1001,Stammdaten!$G$17:$G$1001)="Nein",0,IF(ISBLANK('Beladung des Speichers'!A569),"",ROUND(MIN(J569,Q569)*-1,2))))</f>
        <v/>
      </c>
    </row>
    <row r="570" spans="1:19" x14ac:dyDescent="0.2">
      <c r="A570" s="109" t="str">
        <f>IF('Beladung des Speichers'!A570="","",'Beladung des Speichers'!A570)</f>
        <v/>
      </c>
      <c r="B570" s="109" t="str">
        <f>IF('Beladung des Speichers'!B570="","",'Beladung des Speichers'!B570)</f>
        <v/>
      </c>
      <c r="C570" s="163" t="str">
        <f>IF(ISBLANK('Beladung des Speichers'!A570),"",SUMIFS('Beladung des Speichers'!$C$17:$C$300,'Beladung des Speichers'!$A$17:$A$300,A570)-SUMIFS('Entladung des Speichers'!$C$17:$C$300,'Entladung des Speichers'!$A$17:$A$300,A570)+SUMIFS(Füllstände!$B$17:$B$299,Füllstände!$A$17:$A$299,A570)-SUMIFS(Füllstände!$C$17:$C$299,Füllstände!$A$17:$A$299,A570))</f>
        <v/>
      </c>
      <c r="D570" s="164" t="str">
        <f>IF(ISBLANK('Beladung des Speichers'!A570),"",C570*'Beladung des Speichers'!C570/SUMIFS('Beladung des Speichers'!$C$17:$C$300,'Beladung des Speichers'!$A$17:$A$300,A570))</f>
        <v/>
      </c>
      <c r="E570" s="165" t="str">
        <f>IF(ISBLANK('Beladung des Speichers'!A570),"",1/SUMIFS('Beladung des Speichers'!$C$17:$C$300,'Beladung des Speichers'!$A$17:$A$300,A570)*C570*SUMIF($A$17:$A$300,A570,'Beladung des Speichers'!$E$17:$E$300))</f>
        <v/>
      </c>
      <c r="F570" s="166" t="str">
        <f>IF(ISBLANK('Beladung des Speichers'!A570),"",IF(C570=0,"0,00",D570/C570*E570))</f>
        <v/>
      </c>
      <c r="G570" s="167" t="str">
        <f>IF(ISBLANK('Beladung des Speichers'!A570),"",SUMIFS('Beladung des Speichers'!$C$17:$C$300,'Beladung des Speichers'!$A$17:$A$300,A570))</f>
        <v/>
      </c>
      <c r="H570" s="124" t="str">
        <f>IF(ISBLANK('Beladung des Speichers'!A570),"",'Beladung des Speichers'!C570)</f>
        <v/>
      </c>
      <c r="I570" s="168" t="str">
        <f>IF(ISBLANK('Beladung des Speichers'!A570),"",SUMIFS('Beladung des Speichers'!$E$17:$E$1001,'Beladung des Speichers'!$A$17:$A$1001,'Ergebnis (detailliert)'!A570))</f>
        <v/>
      </c>
      <c r="J570" s="125" t="str">
        <f>IF(ISBLANK('Beladung des Speichers'!A570),"",'Beladung des Speichers'!E570)</f>
        <v/>
      </c>
      <c r="K570" s="168" t="str">
        <f>IF(ISBLANK('Beladung des Speichers'!A570),"",SUMIFS('Entladung des Speichers'!$C$17:$C$1001,'Entladung des Speichers'!$A$17:$A$1001,'Ergebnis (detailliert)'!A570))</f>
        <v/>
      </c>
      <c r="L570" s="169" t="str">
        <f t="shared" si="34"/>
        <v/>
      </c>
      <c r="M570" s="169" t="str">
        <f>IF(ISBLANK('Entladung des Speichers'!A570),"",'Entladung des Speichers'!C570)</f>
        <v/>
      </c>
      <c r="N570" s="168" t="str">
        <f>IF(ISBLANK('Beladung des Speichers'!A570),"",SUMIFS('Entladung des Speichers'!$E$17:$E$1001,'Entladung des Speichers'!$A$17:$A$1001,'Ergebnis (detailliert)'!$A$17:$A$300))</f>
        <v/>
      </c>
      <c r="O570" s="125" t="str">
        <f t="shared" si="35"/>
        <v/>
      </c>
      <c r="P570" s="20" t="str">
        <f>IFERROR(IF(A570="","",N570*'Ergebnis (detailliert)'!J570/'Ergebnis (detailliert)'!I570),0)</f>
        <v/>
      </c>
      <c r="Q570" s="106" t="str">
        <f t="shared" si="36"/>
        <v/>
      </c>
      <c r="R570" s="107" t="str">
        <f t="shared" si="37"/>
        <v/>
      </c>
      <c r="S570" s="108" t="str">
        <f>IF(A570="","",IF(LOOKUP(A570,Stammdaten!$A$17:$A$1001,Stammdaten!$G$17:$G$1001)="Nein",0,IF(ISBLANK('Beladung des Speichers'!A570),"",ROUND(MIN(J570,Q570)*-1,2))))</f>
        <v/>
      </c>
    </row>
    <row r="571" spans="1:19" x14ac:dyDescent="0.2">
      <c r="A571" s="109" t="str">
        <f>IF('Beladung des Speichers'!A571="","",'Beladung des Speichers'!A571)</f>
        <v/>
      </c>
      <c r="B571" s="109" t="str">
        <f>IF('Beladung des Speichers'!B571="","",'Beladung des Speichers'!B571)</f>
        <v/>
      </c>
      <c r="C571" s="163" t="str">
        <f>IF(ISBLANK('Beladung des Speichers'!A571),"",SUMIFS('Beladung des Speichers'!$C$17:$C$300,'Beladung des Speichers'!$A$17:$A$300,A571)-SUMIFS('Entladung des Speichers'!$C$17:$C$300,'Entladung des Speichers'!$A$17:$A$300,A571)+SUMIFS(Füllstände!$B$17:$B$299,Füllstände!$A$17:$A$299,A571)-SUMIFS(Füllstände!$C$17:$C$299,Füllstände!$A$17:$A$299,A571))</f>
        <v/>
      </c>
      <c r="D571" s="164" t="str">
        <f>IF(ISBLANK('Beladung des Speichers'!A571),"",C571*'Beladung des Speichers'!C571/SUMIFS('Beladung des Speichers'!$C$17:$C$300,'Beladung des Speichers'!$A$17:$A$300,A571))</f>
        <v/>
      </c>
      <c r="E571" s="165" t="str">
        <f>IF(ISBLANK('Beladung des Speichers'!A571),"",1/SUMIFS('Beladung des Speichers'!$C$17:$C$300,'Beladung des Speichers'!$A$17:$A$300,A571)*C571*SUMIF($A$17:$A$300,A571,'Beladung des Speichers'!$E$17:$E$300))</f>
        <v/>
      </c>
      <c r="F571" s="166" t="str">
        <f>IF(ISBLANK('Beladung des Speichers'!A571),"",IF(C571=0,"0,00",D571/C571*E571))</f>
        <v/>
      </c>
      <c r="G571" s="167" t="str">
        <f>IF(ISBLANK('Beladung des Speichers'!A571),"",SUMIFS('Beladung des Speichers'!$C$17:$C$300,'Beladung des Speichers'!$A$17:$A$300,A571))</f>
        <v/>
      </c>
      <c r="H571" s="124" t="str">
        <f>IF(ISBLANK('Beladung des Speichers'!A571),"",'Beladung des Speichers'!C571)</f>
        <v/>
      </c>
      <c r="I571" s="168" t="str">
        <f>IF(ISBLANK('Beladung des Speichers'!A571),"",SUMIFS('Beladung des Speichers'!$E$17:$E$1001,'Beladung des Speichers'!$A$17:$A$1001,'Ergebnis (detailliert)'!A571))</f>
        <v/>
      </c>
      <c r="J571" s="125" t="str">
        <f>IF(ISBLANK('Beladung des Speichers'!A571),"",'Beladung des Speichers'!E571)</f>
        <v/>
      </c>
      <c r="K571" s="168" t="str">
        <f>IF(ISBLANK('Beladung des Speichers'!A571),"",SUMIFS('Entladung des Speichers'!$C$17:$C$1001,'Entladung des Speichers'!$A$17:$A$1001,'Ergebnis (detailliert)'!A571))</f>
        <v/>
      </c>
      <c r="L571" s="169" t="str">
        <f t="shared" si="34"/>
        <v/>
      </c>
      <c r="M571" s="169" t="str">
        <f>IF(ISBLANK('Entladung des Speichers'!A571),"",'Entladung des Speichers'!C571)</f>
        <v/>
      </c>
      <c r="N571" s="168" t="str">
        <f>IF(ISBLANK('Beladung des Speichers'!A571),"",SUMIFS('Entladung des Speichers'!$E$17:$E$1001,'Entladung des Speichers'!$A$17:$A$1001,'Ergebnis (detailliert)'!$A$17:$A$300))</f>
        <v/>
      </c>
      <c r="O571" s="125" t="str">
        <f t="shared" si="35"/>
        <v/>
      </c>
      <c r="P571" s="20" t="str">
        <f>IFERROR(IF(A571="","",N571*'Ergebnis (detailliert)'!J571/'Ergebnis (detailliert)'!I571),0)</f>
        <v/>
      </c>
      <c r="Q571" s="106" t="str">
        <f t="shared" si="36"/>
        <v/>
      </c>
      <c r="R571" s="107" t="str">
        <f t="shared" si="37"/>
        <v/>
      </c>
      <c r="S571" s="108" t="str">
        <f>IF(A571="","",IF(LOOKUP(A571,Stammdaten!$A$17:$A$1001,Stammdaten!$G$17:$G$1001)="Nein",0,IF(ISBLANK('Beladung des Speichers'!A571),"",ROUND(MIN(J571,Q571)*-1,2))))</f>
        <v/>
      </c>
    </row>
    <row r="572" spans="1:19" x14ac:dyDescent="0.2">
      <c r="A572" s="109" t="str">
        <f>IF('Beladung des Speichers'!A572="","",'Beladung des Speichers'!A572)</f>
        <v/>
      </c>
      <c r="B572" s="109" t="str">
        <f>IF('Beladung des Speichers'!B572="","",'Beladung des Speichers'!B572)</f>
        <v/>
      </c>
      <c r="C572" s="163" t="str">
        <f>IF(ISBLANK('Beladung des Speichers'!A572),"",SUMIFS('Beladung des Speichers'!$C$17:$C$300,'Beladung des Speichers'!$A$17:$A$300,A572)-SUMIFS('Entladung des Speichers'!$C$17:$C$300,'Entladung des Speichers'!$A$17:$A$300,A572)+SUMIFS(Füllstände!$B$17:$B$299,Füllstände!$A$17:$A$299,A572)-SUMIFS(Füllstände!$C$17:$C$299,Füllstände!$A$17:$A$299,A572))</f>
        <v/>
      </c>
      <c r="D572" s="164" t="str">
        <f>IF(ISBLANK('Beladung des Speichers'!A572),"",C572*'Beladung des Speichers'!C572/SUMIFS('Beladung des Speichers'!$C$17:$C$300,'Beladung des Speichers'!$A$17:$A$300,A572))</f>
        <v/>
      </c>
      <c r="E572" s="165" t="str">
        <f>IF(ISBLANK('Beladung des Speichers'!A572),"",1/SUMIFS('Beladung des Speichers'!$C$17:$C$300,'Beladung des Speichers'!$A$17:$A$300,A572)*C572*SUMIF($A$17:$A$300,A572,'Beladung des Speichers'!$E$17:$E$300))</f>
        <v/>
      </c>
      <c r="F572" s="166" t="str">
        <f>IF(ISBLANK('Beladung des Speichers'!A572),"",IF(C572=0,"0,00",D572/C572*E572))</f>
        <v/>
      </c>
      <c r="G572" s="167" t="str">
        <f>IF(ISBLANK('Beladung des Speichers'!A572),"",SUMIFS('Beladung des Speichers'!$C$17:$C$300,'Beladung des Speichers'!$A$17:$A$300,A572))</f>
        <v/>
      </c>
      <c r="H572" s="124" t="str">
        <f>IF(ISBLANK('Beladung des Speichers'!A572),"",'Beladung des Speichers'!C572)</f>
        <v/>
      </c>
      <c r="I572" s="168" t="str">
        <f>IF(ISBLANK('Beladung des Speichers'!A572),"",SUMIFS('Beladung des Speichers'!$E$17:$E$1001,'Beladung des Speichers'!$A$17:$A$1001,'Ergebnis (detailliert)'!A572))</f>
        <v/>
      </c>
      <c r="J572" s="125" t="str">
        <f>IF(ISBLANK('Beladung des Speichers'!A572),"",'Beladung des Speichers'!E572)</f>
        <v/>
      </c>
      <c r="K572" s="168" t="str">
        <f>IF(ISBLANK('Beladung des Speichers'!A572),"",SUMIFS('Entladung des Speichers'!$C$17:$C$1001,'Entladung des Speichers'!$A$17:$A$1001,'Ergebnis (detailliert)'!A572))</f>
        <v/>
      </c>
      <c r="L572" s="169" t="str">
        <f t="shared" si="34"/>
        <v/>
      </c>
      <c r="M572" s="169" t="str">
        <f>IF(ISBLANK('Entladung des Speichers'!A572),"",'Entladung des Speichers'!C572)</f>
        <v/>
      </c>
      <c r="N572" s="168" t="str">
        <f>IF(ISBLANK('Beladung des Speichers'!A572),"",SUMIFS('Entladung des Speichers'!$E$17:$E$1001,'Entladung des Speichers'!$A$17:$A$1001,'Ergebnis (detailliert)'!$A$17:$A$300))</f>
        <v/>
      </c>
      <c r="O572" s="125" t="str">
        <f t="shared" si="35"/>
        <v/>
      </c>
      <c r="P572" s="20" t="str">
        <f>IFERROR(IF(A572="","",N572*'Ergebnis (detailliert)'!J572/'Ergebnis (detailliert)'!I572),0)</f>
        <v/>
      </c>
      <c r="Q572" s="106" t="str">
        <f t="shared" si="36"/>
        <v/>
      </c>
      <c r="R572" s="107" t="str">
        <f t="shared" si="37"/>
        <v/>
      </c>
      <c r="S572" s="108" t="str">
        <f>IF(A572="","",IF(LOOKUP(A572,Stammdaten!$A$17:$A$1001,Stammdaten!$G$17:$G$1001)="Nein",0,IF(ISBLANK('Beladung des Speichers'!A572),"",ROUND(MIN(J572,Q572)*-1,2))))</f>
        <v/>
      </c>
    </row>
    <row r="573" spans="1:19" x14ac:dyDescent="0.2">
      <c r="A573" s="109" t="str">
        <f>IF('Beladung des Speichers'!A573="","",'Beladung des Speichers'!A573)</f>
        <v/>
      </c>
      <c r="B573" s="109" t="str">
        <f>IF('Beladung des Speichers'!B573="","",'Beladung des Speichers'!B573)</f>
        <v/>
      </c>
      <c r="C573" s="163" t="str">
        <f>IF(ISBLANK('Beladung des Speichers'!A573),"",SUMIFS('Beladung des Speichers'!$C$17:$C$300,'Beladung des Speichers'!$A$17:$A$300,A573)-SUMIFS('Entladung des Speichers'!$C$17:$C$300,'Entladung des Speichers'!$A$17:$A$300,A573)+SUMIFS(Füllstände!$B$17:$B$299,Füllstände!$A$17:$A$299,A573)-SUMIFS(Füllstände!$C$17:$C$299,Füllstände!$A$17:$A$299,A573))</f>
        <v/>
      </c>
      <c r="D573" s="164" t="str">
        <f>IF(ISBLANK('Beladung des Speichers'!A573),"",C573*'Beladung des Speichers'!C573/SUMIFS('Beladung des Speichers'!$C$17:$C$300,'Beladung des Speichers'!$A$17:$A$300,A573))</f>
        <v/>
      </c>
      <c r="E573" s="165" t="str">
        <f>IF(ISBLANK('Beladung des Speichers'!A573),"",1/SUMIFS('Beladung des Speichers'!$C$17:$C$300,'Beladung des Speichers'!$A$17:$A$300,A573)*C573*SUMIF($A$17:$A$300,A573,'Beladung des Speichers'!$E$17:$E$300))</f>
        <v/>
      </c>
      <c r="F573" s="166" t="str">
        <f>IF(ISBLANK('Beladung des Speichers'!A573),"",IF(C573=0,"0,00",D573/C573*E573))</f>
        <v/>
      </c>
      <c r="G573" s="167" t="str">
        <f>IF(ISBLANK('Beladung des Speichers'!A573),"",SUMIFS('Beladung des Speichers'!$C$17:$C$300,'Beladung des Speichers'!$A$17:$A$300,A573))</f>
        <v/>
      </c>
      <c r="H573" s="124" t="str">
        <f>IF(ISBLANK('Beladung des Speichers'!A573),"",'Beladung des Speichers'!C573)</f>
        <v/>
      </c>
      <c r="I573" s="168" t="str">
        <f>IF(ISBLANK('Beladung des Speichers'!A573),"",SUMIFS('Beladung des Speichers'!$E$17:$E$1001,'Beladung des Speichers'!$A$17:$A$1001,'Ergebnis (detailliert)'!A573))</f>
        <v/>
      </c>
      <c r="J573" s="125" t="str">
        <f>IF(ISBLANK('Beladung des Speichers'!A573),"",'Beladung des Speichers'!E573)</f>
        <v/>
      </c>
      <c r="K573" s="168" t="str">
        <f>IF(ISBLANK('Beladung des Speichers'!A573),"",SUMIFS('Entladung des Speichers'!$C$17:$C$1001,'Entladung des Speichers'!$A$17:$A$1001,'Ergebnis (detailliert)'!A573))</f>
        <v/>
      </c>
      <c r="L573" s="169" t="str">
        <f t="shared" si="34"/>
        <v/>
      </c>
      <c r="M573" s="169" t="str">
        <f>IF(ISBLANK('Entladung des Speichers'!A573),"",'Entladung des Speichers'!C573)</f>
        <v/>
      </c>
      <c r="N573" s="168" t="str">
        <f>IF(ISBLANK('Beladung des Speichers'!A573),"",SUMIFS('Entladung des Speichers'!$E$17:$E$1001,'Entladung des Speichers'!$A$17:$A$1001,'Ergebnis (detailliert)'!$A$17:$A$300))</f>
        <v/>
      </c>
      <c r="O573" s="125" t="str">
        <f t="shared" si="35"/>
        <v/>
      </c>
      <c r="P573" s="20" t="str">
        <f>IFERROR(IF(A573="","",N573*'Ergebnis (detailliert)'!J573/'Ergebnis (detailliert)'!I573),0)</f>
        <v/>
      </c>
      <c r="Q573" s="106" t="str">
        <f t="shared" si="36"/>
        <v/>
      </c>
      <c r="R573" s="107" t="str">
        <f t="shared" si="37"/>
        <v/>
      </c>
      <c r="S573" s="108" t="str">
        <f>IF(A573="","",IF(LOOKUP(A573,Stammdaten!$A$17:$A$1001,Stammdaten!$G$17:$G$1001)="Nein",0,IF(ISBLANK('Beladung des Speichers'!A573),"",ROUND(MIN(J573,Q573)*-1,2))))</f>
        <v/>
      </c>
    </row>
    <row r="574" spans="1:19" x14ac:dyDescent="0.2">
      <c r="A574" s="109" t="str">
        <f>IF('Beladung des Speichers'!A574="","",'Beladung des Speichers'!A574)</f>
        <v/>
      </c>
      <c r="B574" s="109" t="str">
        <f>IF('Beladung des Speichers'!B574="","",'Beladung des Speichers'!B574)</f>
        <v/>
      </c>
      <c r="C574" s="163" t="str">
        <f>IF(ISBLANK('Beladung des Speichers'!A574),"",SUMIFS('Beladung des Speichers'!$C$17:$C$300,'Beladung des Speichers'!$A$17:$A$300,A574)-SUMIFS('Entladung des Speichers'!$C$17:$C$300,'Entladung des Speichers'!$A$17:$A$300,A574)+SUMIFS(Füllstände!$B$17:$B$299,Füllstände!$A$17:$A$299,A574)-SUMIFS(Füllstände!$C$17:$C$299,Füllstände!$A$17:$A$299,A574))</f>
        <v/>
      </c>
      <c r="D574" s="164" t="str">
        <f>IF(ISBLANK('Beladung des Speichers'!A574),"",C574*'Beladung des Speichers'!C574/SUMIFS('Beladung des Speichers'!$C$17:$C$300,'Beladung des Speichers'!$A$17:$A$300,A574))</f>
        <v/>
      </c>
      <c r="E574" s="165" t="str">
        <f>IF(ISBLANK('Beladung des Speichers'!A574),"",1/SUMIFS('Beladung des Speichers'!$C$17:$C$300,'Beladung des Speichers'!$A$17:$A$300,A574)*C574*SUMIF($A$17:$A$300,A574,'Beladung des Speichers'!$E$17:$E$300))</f>
        <v/>
      </c>
      <c r="F574" s="166" t="str">
        <f>IF(ISBLANK('Beladung des Speichers'!A574),"",IF(C574=0,"0,00",D574/C574*E574))</f>
        <v/>
      </c>
      <c r="G574" s="167" t="str">
        <f>IF(ISBLANK('Beladung des Speichers'!A574),"",SUMIFS('Beladung des Speichers'!$C$17:$C$300,'Beladung des Speichers'!$A$17:$A$300,A574))</f>
        <v/>
      </c>
      <c r="H574" s="124" t="str">
        <f>IF(ISBLANK('Beladung des Speichers'!A574),"",'Beladung des Speichers'!C574)</f>
        <v/>
      </c>
      <c r="I574" s="168" t="str">
        <f>IF(ISBLANK('Beladung des Speichers'!A574),"",SUMIFS('Beladung des Speichers'!$E$17:$E$1001,'Beladung des Speichers'!$A$17:$A$1001,'Ergebnis (detailliert)'!A574))</f>
        <v/>
      </c>
      <c r="J574" s="125" t="str">
        <f>IF(ISBLANK('Beladung des Speichers'!A574),"",'Beladung des Speichers'!E574)</f>
        <v/>
      </c>
      <c r="K574" s="168" t="str">
        <f>IF(ISBLANK('Beladung des Speichers'!A574),"",SUMIFS('Entladung des Speichers'!$C$17:$C$1001,'Entladung des Speichers'!$A$17:$A$1001,'Ergebnis (detailliert)'!A574))</f>
        <v/>
      </c>
      <c r="L574" s="169" t="str">
        <f t="shared" si="34"/>
        <v/>
      </c>
      <c r="M574" s="169" t="str">
        <f>IF(ISBLANK('Entladung des Speichers'!A574),"",'Entladung des Speichers'!C574)</f>
        <v/>
      </c>
      <c r="N574" s="168" t="str">
        <f>IF(ISBLANK('Beladung des Speichers'!A574),"",SUMIFS('Entladung des Speichers'!$E$17:$E$1001,'Entladung des Speichers'!$A$17:$A$1001,'Ergebnis (detailliert)'!$A$17:$A$300))</f>
        <v/>
      </c>
      <c r="O574" s="125" t="str">
        <f t="shared" si="35"/>
        <v/>
      </c>
      <c r="P574" s="20" t="str">
        <f>IFERROR(IF(A574="","",N574*'Ergebnis (detailliert)'!J574/'Ergebnis (detailliert)'!I574),0)</f>
        <v/>
      </c>
      <c r="Q574" s="106" t="str">
        <f t="shared" si="36"/>
        <v/>
      </c>
      <c r="R574" s="107" t="str">
        <f t="shared" si="37"/>
        <v/>
      </c>
      <c r="S574" s="108" t="str">
        <f>IF(A574="","",IF(LOOKUP(A574,Stammdaten!$A$17:$A$1001,Stammdaten!$G$17:$G$1001)="Nein",0,IF(ISBLANK('Beladung des Speichers'!A574),"",ROUND(MIN(J574,Q574)*-1,2))))</f>
        <v/>
      </c>
    </row>
    <row r="575" spans="1:19" x14ac:dyDescent="0.2">
      <c r="A575" s="109" t="str">
        <f>IF('Beladung des Speichers'!A575="","",'Beladung des Speichers'!A575)</f>
        <v/>
      </c>
      <c r="B575" s="109" t="str">
        <f>IF('Beladung des Speichers'!B575="","",'Beladung des Speichers'!B575)</f>
        <v/>
      </c>
      <c r="C575" s="163" t="str">
        <f>IF(ISBLANK('Beladung des Speichers'!A575),"",SUMIFS('Beladung des Speichers'!$C$17:$C$300,'Beladung des Speichers'!$A$17:$A$300,A575)-SUMIFS('Entladung des Speichers'!$C$17:$C$300,'Entladung des Speichers'!$A$17:$A$300,A575)+SUMIFS(Füllstände!$B$17:$B$299,Füllstände!$A$17:$A$299,A575)-SUMIFS(Füllstände!$C$17:$C$299,Füllstände!$A$17:$A$299,A575))</f>
        <v/>
      </c>
      <c r="D575" s="164" t="str">
        <f>IF(ISBLANK('Beladung des Speichers'!A575),"",C575*'Beladung des Speichers'!C575/SUMIFS('Beladung des Speichers'!$C$17:$C$300,'Beladung des Speichers'!$A$17:$A$300,A575))</f>
        <v/>
      </c>
      <c r="E575" s="165" t="str">
        <f>IF(ISBLANK('Beladung des Speichers'!A575),"",1/SUMIFS('Beladung des Speichers'!$C$17:$C$300,'Beladung des Speichers'!$A$17:$A$300,A575)*C575*SUMIF($A$17:$A$300,A575,'Beladung des Speichers'!$E$17:$E$300))</f>
        <v/>
      </c>
      <c r="F575" s="166" t="str">
        <f>IF(ISBLANK('Beladung des Speichers'!A575),"",IF(C575=0,"0,00",D575/C575*E575))</f>
        <v/>
      </c>
      <c r="G575" s="167" t="str">
        <f>IF(ISBLANK('Beladung des Speichers'!A575),"",SUMIFS('Beladung des Speichers'!$C$17:$C$300,'Beladung des Speichers'!$A$17:$A$300,A575))</f>
        <v/>
      </c>
      <c r="H575" s="124" t="str">
        <f>IF(ISBLANK('Beladung des Speichers'!A575),"",'Beladung des Speichers'!C575)</f>
        <v/>
      </c>
      <c r="I575" s="168" t="str">
        <f>IF(ISBLANK('Beladung des Speichers'!A575),"",SUMIFS('Beladung des Speichers'!$E$17:$E$1001,'Beladung des Speichers'!$A$17:$A$1001,'Ergebnis (detailliert)'!A575))</f>
        <v/>
      </c>
      <c r="J575" s="125" t="str">
        <f>IF(ISBLANK('Beladung des Speichers'!A575),"",'Beladung des Speichers'!E575)</f>
        <v/>
      </c>
      <c r="K575" s="168" t="str">
        <f>IF(ISBLANK('Beladung des Speichers'!A575),"",SUMIFS('Entladung des Speichers'!$C$17:$C$1001,'Entladung des Speichers'!$A$17:$A$1001,'Ergebnis (detailliert)'!A575))</f>
        <v/>
      </c>
      <c r="L575" s="169" t="str">
        <f t="shared" si="34"/>
        <v/>
      </c>
      <c r="M575" s="169" t="str">
        <f>IF(ISBLANK('Entladung des Speichers'!A575),"",'Entladung des Speichers'!C575)</f>
        <v/>
      </c>
      <c r="N575" s="168" t="str">
        <f>IF(ISBLANK('Beladung des Speichers'!A575),"",SUMIFS('Entladung des Speichers'!$E$17:$E$1001,'Entladung des Speichers'!$A$17:$A$1001,'Ergebnis (detailliert)'!$A$17:$A$300))</f>
        <v/>
      </c>
      <c r="O575" s="125" t="str">
        <f t="shared" si="35"/>
        <v/>
      </c>
      <c r="P575" s="20" t="str">
        <f>IFERROR(IF(A575="","",N575*'Ergebnis (detailliert)'!J575/'Ergebnis (detailliert)'!I575),0)</f>
        <v/>
      </c>
      <c r="Q575" s="106" t="str">
        <f t="shared" si="36"/>
        <v/>
      </c>
      <c r="R575" s="107" t="str">
        <f t="shared" si="37"/>
        <v/>
      </c>
      <c r="S575" s="108" t="str">
        <f>IF(A575="","",IF(LOOKUP(A575,Stammdaten!$A$17:$A$1001,Stammdaten!$G$17:$G$1001)="Nein",0,IF(ISBLANK('Beladung des Speichers'!A575),"",ROUND(MIN(J575,Q575)*-1,2))))</f>
        <v/>
      </c>
    </row>
    <row r="576" spans="1:19" x14ac:dyDescent="0.2">
      <c r="A576" s="109" t="str">
        <f>IF('Beladung des Speichers'!A576="","",'Beladung des Speichers'!A576)</f>
        <v/>
      </c>
      <c r="B576" s="109" t="str">
        <f>IF('Beladung des Speichers'!B576="","",'Beladung des Speichers'!B576)</f>
        <v/>
      </c>
      <c r="C576" s="163" t="str">
        <f>IF(ISBLANK('Beladung des Speichers'!A576),"",SUMIFS('Beladung des Speichers'!$C$17:$C$300,'Beladung des Speichers'!$A$17:$A$300,A576)-SUMIFS('Entladung des Speichers'!$C$17:$C$300,'Entladung des Speichers'!$A$17:$A$300,A576)+SUMIFS(Füllstände!$B$17:$B$299,Füllstände!$A$17:$A$299,A576)-SUMIFS(Füllstände!$C$17:$C$299,Füllstände!$A$17:$A$299,A576))</f>
        <v/>
      </c>
      <c r="D576" s="164" t="str">
        <f>IF(ISBLANK('Beladung des Speichers'!A576),"",C576*'Beladung des Speichers'!C576/SUMIFS('Beladung des Speichers'!$C$17:$C$300,'Beladung des Speichers'!$A$17:$A$300,A576))</f>
        <v/>
      </c>
      <c r="E576" s="165" t="str">
        <f>IF(ISBLANK('Beladung des Speichers'!A576),"",1/SUMIFS('Beladung des Speichers'!$C$17:$C$300,'Beladung des Speichers'!$A$17:$A$300,A576)*C576*SUMIF($A$17:$A$300,A576,'Beladung des Speichers'!$E$17:$E$300))</f>
        <v/>
      </c>
      <c r="F576" s="166" t="str">
        <f>IF(ISBLANK('Beladung des Speichers'!A576),"",IF(C576=0,"0,00",D576/C576*E576))</f>
        <v/>
      </c>
      <c r="G576" s="167" t="str">
        <f>IF(ISBLANK('Beladung des Speichers'!A576),"",SUMIFS('Beladung des Speichers'!$C$17:$C$300,'Beladung des Speichers'!$A$17:$A$300,A576))</f>
        <v/>
      </c>
      <c r="H576" s="124" t="str">
        <f>IF(ISBLANK('Beladung des Speichers'!A576),"",'Beladung des Speichers'!C576)</f>
        <v/>
      </c>
      <c r="I576" s="168" t="str">
        <f>IF(ISBLANK('Beladung des Speichers'!A576),"",SUMIFS('Beladung des Speichers'!$E$17:$E$1001,'Beladung des Speichers'!$A$17:$A$1001,'Ergebnis (detailliert)'!A576))</f>
        <v/>
      </c>
      <c r="J576" s="125" t="str">
        <f>IF(ISBLANK('Beladung des Speichers'!A576),"",'Beladung des Speichers'!E576)</f>
        <v/>
      </c>
      <c r="K576" s="168" t="str">
        <f>IF(ISBLANK('Beladung des Speichers'!A576),"",SUMIFS('Entladung des Speichers'!$C$17:$C$1001,'Entladung des Speichers'!$A$17:$A$1001,'Ergebnis (detailliert)'!A576))</f>
        <v/>
      </c>
      <c r="L576" s="169" t="str">
        <f t="shared" si="34"/>
        <v/>
      </c>
      <c r="M576" s="169" t="str">
        <f>IF(ISBLANK('Entladung des Speichers'!A576),"",'Entladung des Speichers'!C576)</f>
        <v/>
      </c>
      <c r="N576" s="168" t="str">
        <f>IF(ISBLANK('Beladung des Speichers'!A576),"",SUMIFS('Entladung des Speichers'!$E$17:$E$1001,'Entladung des Speichers'!$A$17:$A$1001,'Ergebnis (detailliert)'!$A$17:$A$300))</f>
        <v/>
      </c>
      <c r="O576" s="125" t="str">
        <f t="shared" si="35"/>
        <v/>
      </c>
      <c r="P576" s="20" t="str">
        <f>IFERROR(IF(A576="","",N576*'Ergebnis (detailliert)'!J576/'Ergebnis (detailliert)'!I576),0)</f>
        <v/>
      </c>
      <c r="Q576" s="106" t="str">
        <f t="shared" si="36"/>
        <v/>
      </c>
      <c r="R576" s="107" t="str">
        <f t="shared" si="37"/>
        <v/>
      </c>
      <c r="S576" s="108" t="str">
        <f>IF(A576="","",IF(LOOKUP(A576,Stammdaten!$A$17:$A$1001,Stammdaten!$G$17:$G$1001)="Nein",0,IF(ISBLANK('Beladung des Speichers'!A576),"",ROUND(MIN(J576,Q576)*-1,2))))</f>
        <v/>
      </c>
    </row>
    <row r="577" spans="1:19" x14ac:dyDescent="0.2">
      <c r="A577" s="109" t="str">
        <f>IF('Beladung des Speichers'!A577="","",'Beladung des Speichers'!A577)</f>
        <v/>
      </c>
      <c r="B577" s="109" t="str">
        <f>IF('Beladung des Speichers'!B577="","",'Beladung des Speichers'!B577)</f>
        <v/>
      </c>
      <c r="C577" s="163" t="str">
        <f>IF(ISBLANK('Beladung des Speichers'!A577),"",SUMIFS('Beladung des Speichers'!$C$17:$C$300,'Beladung des Speichers'!$A$17:$A$300,A577)-SUMIFS('Entladung des Speichers'!$C$17:$C$300,'Entladung des Speichers'!$A$17:$A$300,A577)+SUMIFS(Füllstände!$B$17:$B$299,Füllstände!$A$17:$A$299,A577)-SUMIFS(Füllstände!$C$17:$C$299,Füllstände!$A$17:$A$299,A577))</f>
        <v/>
      </c>
      <c r="D577" s="164" t="str">
        <f>IF(ISBLANK('Beladung des Speichers'!A577),"",C577*'Beladung des Speichers'!C577/SUMIFS('Beladung des Speichers'!$C$17:$C$300,'Beladung des Speichers'!$A$17:$A$300,A577))</f>
        <v/>
      </c>
      <c r="E577" s="165" t="str">
        <f>IF(ISBLANK('Beladung des Speichers'!A577),"",1/SUMIFS('Beladung des Speichers'!$C$17:$C$300,'Beladung des Speichers'!$A$17:$A$300,A577)*C577*SUMIF($A$17:$A$300,A577,'Beladung des Speichers'!$E$17:$E$300))</f>
        <v/>
      </c>
      <c r="F577" s="166" t="str">
        <f>IF(ISBLANK('Beladung des Speichers'!A577),"",IF(C577=0,"0,00",D577/C577*E577))</f>
        <v/>
      </c>
      <c r="G577" s="167" t="str">
        <f>IF(ISBLANK('Beladung des Speichers'!A577),"",SUMIFS('Beladung des Speichers'!$C$17:$C$300,'Beladung des Speichers'!$A$17:$A$300,A577))</f>
        <v/>
      </c>
      <c r="H577" s="124" t="str">
        <f>IF(ISBLANK('Beladung des Speichers'!A577),"",'Beladung des Speichers'!C577)</f>
        <v/>
      </c>
      <c r="I577" s="168" t="str">
        <f>IF(ISBLANK('Beladung des Speichers'!A577),"",SUMIFS('Beladung des Speichers'!$E$17:$E$1001,'Beladung des Speichers'!$A$17:$A$1001,'Ergebnis (detailliert)'!A577))</f>
        <v/>
      </c>
      <c r="J577" s="125" t="str">
        <f>IF(ISBLANK('Beladung des Speichers'!A577),"",'Beladung des Speichers'!E577)</f>
        <v/>
      </c>
      <c r="K577" s="168" t="str">
        <f>IF(ISBLANK('Beladung des Speichers'!A577),"",SUMIFS('Entladung des Speichers'!$C$17:$C$1001,'Entladung des Speichers'!$A$17:$A$1001,'Ergebnis (detailliert)'!A577))</f>
        <v/>
      </c>
      <c r="L577" s="169" t="str">
        <f t="shared" si="34"/>
        <v/>
      </c>
      <c r="M577" s="169" t="str">
        <f>IF(ISBLANK('Entladung des Speichers'!A577),"",'Entladung des Speichers'!C577)</f>
        <v/>
      </c>
      <c r="N577" s="168" t="str">
        <f>IF(ISBLANK('Beladung des Speichers'!A577),"",SUMIFS('Entladung des Speichers'!$E$17:$E$1001,'Entladung des Speichers'!$A$17:$A$1001,'Ergebnis (detailliert)'!$A$17:$A$300))</f>
        <v/>
      </c>
      <c r="O577" s="125" t="str">
        <f t="shared" si="35"/>
        <v/>
      </c>
      <c r="P577" s="20" t="str">
        <f>IFERROR(IF(A577="","",N577*'Ergebnis (detailliert)'!J577/'Ergebnis (detailliert)'!I577),0)</f>
        <v/>
      </c>
      <c r="Q577" s="106" t="str">
        <f t="shared" si="36"/>
        <v/>
      </c>
      <c r="R577" s="107" t="str">
        <f t="shared" si="37"/>
        <v/>
      </c>
      <c r="S577" s="108" t="str">
        <f>IF(A577="","",IF(LOOKUP(A577,Stammdaten!$A$17:$A$1001,Stammdaten!$G$17:$G$1001)="Nein",0,IF(ISBLANK('Beladung des Speichers'!A577),"",ROUND(MIN(J577,Q577)*-1,2))))</f>
        <v/>
      </c>
    </row>
    <row r="578" spans="1:19" x14ac:dyDescent="0.2">
      <c r="A578" s="109" t="str">
        <f>IF('Beladung des Speichers'!A578="","",'Beladung des Speichers'!A578)</f>
        <v/>
      </c>
      <c r="B578" s="109" t="str">
        <f>IF('Beladung des Speichers'!B578="","",'Beladung des Speichers'!B578)</f>
        <v/>
      </c>
      <c r="C578" s="163" t="str">
        <f>IF(ISBLANK('Beladung des Speichers'!A578),"",SUMIFS('Beladung des Speichers'!$C$17:$C$300,'Beladung des Speichers'!$A$17:$A$300,A578)-SUMIFS('Entladung des Speichers'!$C$17:$C$300,'Entladung des Speichers'!$A$17:$A$300,A578)+SUMIFS(Füllstände!$B$17:$B$299,Füllstände!$A$17:$A$299,A578)-SUMIFS(Füllstände!$C$17:$C$299,Füllstände!$A$17:$A$299,A578))</f>
        <v/>
      </c>
      <c r="D578" s="164" t="str">
        <f>IF(ISBLANK('Beladung des Speichers'!A578),"",C578*'Beladung des Speichers'!C578/SUMIFS('Beladung des Speichers'!$C$17:$C$300,'Beladung des Speichers'!$A$17:$A$300,A578))</f>
        <v/>
      </c>
      <c r="E578" s="165" t="str">
        <f>IF(ISBLANK('Beladung des Speichers'!A578),"",1/SUMIFS('Beladung des Speichers'!$C$17:$C$300,'Beladung des Speichers'!$A$17:$A$300,A578)*C578*SUMIF($A$17:$A$300,A578,'Beladung des Speichers'!$E$17:$E$300))</f>
        <v/>
      </c>
      <c r="F578" s="166" t="str">
        <f>IF(ISBLANK('Beladung des Speichers'!A578),"",IF(C578=0,"0,00",D578/C578*E578))</f>
        <v/>
      </c>
      <c r="G578" s="167" t="str">
        <f>IF(ISBLANK('Beladung des Speichers'!A578),"",SUMIFS('Beladung des Speichers'!$C$17:$C$300,'Beladung des Speichers'!$A$17:$A$300,A578))</f>
        <v/>
      </c>
      <c r="H578" s="124" t="str">
        <f>IF(ISBLANK('Beladung des Speichers'!A578),"",'Beladung des Speichers'!C578)</f>
        <v/>
      </c>
      <c r="I578" s="168" t="str">
        <f>IF(ISBLANK('Beladung des Speichers'!A578),"",SUMIFS('Beladung des Speichers'!$E$17:$E$1001,'Beladung des Speichers'!$A$17:$A$1001,'Ergebnis (detailliert)'!A578))</f>
        <v/>
      </c>
      <c r="J578" s="125" t="str">
        <f>IF(ISBLANK('Beladung des Speichers'!A578),"",'Beladung des Speichers'!E578)</f>
        <v/>
      </c>
      <c r="K578" s="168" t="str">
        <f>IF(ISBLANK('Beladung des Speichers'!A578),"",SUMIFS('Entladung des Speichers'!$C$17:$C$1001,'Entladung des Speichers'!$A$17:$A$1001,'Ergebnis (detailliert)'!A578))</f>
        <v/>
      </c>
      <c r="L578" s="169" t="str">
        <f t="shared" si="34"/>
        <v/>
      </c>
      <c r="M578" s="169" t="str">
        <f>IF(ISBLANK('Entladung des Speichers'!A578),"",'Entladung des Speichers'!C578)</f>
        <v/>
      </c>
      <c r="N578" s="168" t="str">
        <f>IF(ISBLANK('Beladung des Speichers'!A578),"",SUMIFS('Entladung des Speichers'!$E$17:$E$1001,'Entladung des Speichers'!$A$17:$A$1001,'Ergebnis (detailliert)'!$A$17:$A$300))</f>
        <v/>
      </c>
      <c r="O578" s="125" t="str">
        <f t="shared" si="35"/>
        <v/>
      </c>
      <c r="P578" s="20" t="str">
        <f>IFERROR(IF(A578="","",N578*'Ergebnis (detailliert)'!J578/'Ergebnis (detailliert)'!I578),0)</f>
        <v/>
      </c>
      <c r="Q578" s="106" t="str">
        <f t="shared" si="36"/>
        <v/>
      </c>
      <c r="R578" s="107" t="str">
        <f t="shared" si="37"/>
        <v/>
      </c>
      <c r="S578" s="108" t="str">
        <f>IF(A578="","",IF(LOOKUP(A578,Stammdaten!$A$17:$A$1001,Stammdaten!$G$17:$G$1001)="Nein",0,IF(ISBLANK('Beladung des Speichers'!A578),"",ROUND(MIN(J578,Q578)*-1,2))))</f>
        <v/>
      </c>
    </row>
    <row r="579" spans="1:19" x14ac:dyDescent="0.2">
      <c r="A579" s="109" t="str">
        <f>IF('Beladung des Speichers'!A579="","",'Beladung des Speichers'!A579)</f>
        <v/>
      </c>
      <c r="B579" s="109" t="str">
        <f>IF('Beladung des Speichers'!B579="","",'Beladung des Speichers'!B579)</f>
        <v/>
      </c>
      <c r="C579" s="163" t="str">
        <f>IF(ISBLANK('Beladung des Speichers'!A579),"",SUMIFS('Beladung des Speichers'!$C$17:$C$300,'Beladung des Speichers'!$A$17:$A$300,A579)-SUMIFS('Entladung des Speichers'!$C$17:$C$300,'Entladung des Speichers'!$A$17:$A$300,A579)+SUMIFS(Füllstände!$B$17:$B$299,Füllstände!$A$17:$A$299,A579)-SUMIFS(Füllstände!$C$17:$C$299,Füllstände!$A$17:$A$299,A579))</f>
        <v/>
      </c>
      <c r="D579" s="164" t="str">
        <f>IF(ISBLANK('Beladung des Speichers'!A579),"",C579*'Beladung des Speichers'!C579/SUMIFS('Beladung des Speichers'!$C$17:$C$300,'Beladung des Speichers'!$A$17:$A$300,A579))</f>
        <v/>
      </c>
      <c r="E579" s="165" t="str">
        <f>IF(ISBLANK('Beladung des Speichers'!A579),"",1/SUMIFS('Beladung des Speichers'!$C$17:$C$300,'Beladung des Speichers'!$A$17:$A$300,A579)*C579*SUMIF($A$17:$A$300,A579,'Beladung des Speichers'!$E$17:$E$300))</f>
        <v/>
      </c>
      <c r="F579" s="166" t="str">
        <f>IF(ISBLANK('Beladung des Speichers'!A579),"",IF(C579=0,"0,00",D579/C579*E579))</f>
        <v/>
      </c>
      <c r="G579" s="167" t="str">
        <f>IF(ISBLANK('Beladung des Speichers'!A579),"",SUMIFS('Beladung des Speichers'!$C$17:$C$300,'Beladung des Speichers'!$A$17:$A$300,A579))</f>
        <v/>
      </c>
      <c r="H579" s="124" t="str">
        <f>IF(ISBLANK('Beladung des Speichers'!A579),"",'Beladung des Speichers'!C579)</f>
        <v/>
      </c>
      <c r="I579" s="168" t="str">
        <f>IF(ISBLANK('Beladung des Speichers'!A579),"",SUMIFS('Beladung des Speichers'!$E$17:$E$1001,'Beladung des Speichers'!$A$17:$A$1001,'Ergebnis (detailliert)'!A579))</f>
        <v/>
      </c>
      <c r="J579" s="125" t="str">
        <f>IF(ISBLANK('Beladung des Speichers'!A579),"",'Beladung des Speichers'!E579)</f>
        <v/>
      </c>
      <c r="K579" s="168" t="str">
        <f>IF(ISBLANK('Beladung des Speichers'!A579),"",SUMIFS('Entladung des Speichers'!$C$17:$C$1001,'Entladung des Speichers'!$A$17:$A$1001,'Ergebnis (detailliert)'!A579))</f>
        <v/>
      </c>
      <c r="L579" s="169" t="str">
        <f t="shared" si="34"/>
        <v/>
      </c>
      <c r="M579" s="169" t="str">
        <f>IF(ISBLANK('Entladung des Speichers'!A579),"",'Entladung des Speichers'!C579)</f>
        <v/>
      </c>
      <c r="N579" s="168" t="str">
        <f>IF(ISBLANK('Beladung des Speichers'!A579),"",SUMIFS('Entladung des Speichers'!$E$17:$E$1001,'Entladung des Speichers'!$A$17:$A$1001,'Ergebnis (detailliert)'!$A$17:$A$300))</f>
        <v/>
      </c>
      <c r="O579" s="125" t="str">
        <f t="shared" si="35"/>
        <v/>
      </c>
      <c r="P579" s="20" t="str">
        <f>IFERROR(IF(A579="","",N579*'Ergebnis (detailliert)'!J579/'Ergebnis (detailliert)'!I579),0)</f>
        <v/>
      </c>
      <c r="Q579" s="106" t="str">
        <f t="shared" si="36"/>
        <v/>
      </c>
      <c r="R579" s="107" t="str">
        <f t="shared" si="37"/>
        <v/>
      </c>
      <c r="S579" s="108" t="str">
        <f>IF(A579="","",IF(LOOKUP(A579,Stammdaten!$A$17:$A$1001,Stammdaten!$G$17:$G$1001)="Nein",0,IF(ISBLANK('Beladung des Speichers'!A579),"",ROUND(MIN(J579,Q579)*-1,2))))</f>
        <v/>
      </c>
    </row>
    <row r="580" spans="1:19" x14ac:dyDescent="0.2">
      <c r="A580" s="109" t="str">
        <f>IF('Beladung des Speichers'!A580="","",'Beladung des Speichers'!A580)</f>
        <v/>
      </c>
      <c r="B580" s="109" t="str">
        <f>IF('Beladung des Speichers'!B580="","",'Beladung des Speichers'!B580)</f>
        <v/>
      </c>
      <c r="C580" s="163" t="str">
        <f>IF(ISBLANK('Beladung des Speichers'!A580),"",SUMIFS('Beladung des Speichers'!$C$17:$C$300,'Beladung des Speichers'!$A$17:$A$300,A580)-SUMIFS('Entladung des Speichers'!$C$17:$C$300,'Entladung des Speichers'!$A$17:$A$300,A580)+SUMIFS(Füllstände!$B$17:$B$299,Füllstände!$A$17:$A$299,A580)-SUMIFS(Füllstände!$C$17:$C$299,Füllstände!$A$17:$A$299,A580))</f>
        <v/>
      </c>
      <c r="D580" s="164" t="str">
        <f>IF(ISBLANK('Beladung des Speichers'!A580),"",C580*'Beladung des Speichers'!C580/SUMIFS('Beladung des Speichers'!$C$17:$C$300,'Beladung des Speichers'!$A$17:$A$300,A580))</f>
        <v/>
      </c>
      <c r="E580" s="165" t="str">
        <f>IF(ISBLANK('Beladung des Speichers'!A580),"",1/SUMIFS('Beladung des Speichers'!$C$17:$C$300,'Beladung des Speichers'!$A$17:$A$300,A580)*C580*SUMIF($A$17:$A$300,A580,'Beladung des Speichers'!$E$17:$E$300))</f>
        <v/>
      </c>
      <c r="F580" s="166" t="str">
        <f>IF(ISBLANK('Beladung des Speichers'!A580),"",IF(C580=0,"0,00",D580/C580*E580))</f>
        <v/>
      </c>
      <c r="G580" s="167" t="str">
        <f>IF(ISBLANK('Beladung des Speichers'!A580),"",SUMIFS('Beladung des Speichers'!$C$17:$C$300,'Beladung des Speichers'!$A$17:$A$300,A580))</f>
        <v/>
      </c>
      <c r="H580" s="124" t="str">
        <f>IF(ISBLANK('Beladung des Speichers'!A580),"",'Beladung des Speichers'!C580)</f>
        <v/>
      </c>
      <c r="I580" s="168" t="str">
        <f>IF(ISBLANK('Beladung des Speichers'!A580),"",SUMIFS('Beladung des Speichers'!$E$17:$E$1001,'Beladung des Speichers'!$A$17:$A$1001,'Ergebnis (detailliert)'!A580))</f>
        <v/>
      </c>
      <c r="J580" s="125" t="str">
        <f>IF(ISBLANK('Beladung des Speichers'!A580),"",'Beladung des Speichers'!E580)</f>
        <v/>
      </c>
      <c r="K580" s="168" t="str">
        <f>IF(ISBLANK('Beladung des Speichers'!A580),"",SUMIFS('Entladung des Speichers'!$C$17:$C$1001,'Entladung des Speichers'!$A$17:$A$1001,'Ergebnis (detailliert)'!A580))</f>
        <v/>
      </c>
      <c r="L580" s="169" t="str">
        <f t="shared" si="34"/>
        <v/>
      </c>
      <c r="M580" s="169" t="str">
        <f>IF(ISBLANK('Entladung des Speichers'!A580),"",'Entladung des Speichers'!C580)</f>
        <v/>
      </c>
      <c r="N580" s="168" t="str">
        <f>IF(ISBLANK('Beladung des Speichers'!A580),"",SUMIFS('Entladung des Speichers'!$E$17:$E$1001,'Entladung des Speichers'!$A$17:$A$1001,'Ergebnis (detailliert)'!$A$17:$A$300))</f>
        <v/>
      </c>
      <c r="O580" s="125" t="str">
        <f t="shared" si="35"/>
        <v/>
      </c>
      <c r="P580" s="20" t="str">
        <f>IFERROR(IF(A580="","",N580*'Ergebnis (detailliert)'!J580/'Ergebnis (detailliert)'!I580),0)</f>
        <v/>
      </c>
      <c r="Q580" s="106" t="str">
        <f t="shared" si="36"/>
        <v/>
      </c>
      <c r="R580" s="107" t="str">
        <f t="shared" si="37"/>
        <v/>
      </c>
      <c r="S580" s="108" t="str">
        <f>IF(A580="","",IF(LOOKUP(A580,Stammdaten!$A$17:$A$1001,Stammdaten!$G$17:$G$1001)="Nein",0,IF(ISBLANK('Beladung des Speichers'!A580),"",ROUND(MIN(J580,Q580)*-1,2))))</f>
        <v/>
      </c>
    </row>
    <row r="581" spans="1:19" x14ac:dyDescent="0.2">
      <c r="A581" s="109" t="str">
        <f>IF('Beladung des Speichers'!A581="","",'Beladung des Speichers'!A581)</f>
        <v/>
      </c>
      <c r="B581" s="109" t="str">
        <f>IF('Beladung des Speichers'!B581="","",'Beladung des Speichers'!B581)</f>
        <v/>
      </c>
      <c r="C581" s="163" t="str">
        <f>IF(ISBLANK('Beladung des Speichers'!A581),"",SUMIFS('Beladung des Speichers'!$C$17:$C$300,'Beladung des Speichers'!$A$17:$A$300,A581)-SUMIFS('Entladung des Speichers'!$C$17:$C$300,'Entladung des Speichers'!$A$17:$A$300,A581)+SUMIFS(Füllstände!$B$17:$B$299,Füllstände!$A$17:$A$299,A581)-SUMIFS(Füllstände!$C$17:$C$299,Füllstände!$A$17:$A$299,A581))</f>
        <v/>
      </c>
      <c r="D581" s="164" t="str">
        <f>IF(ISBLANK('Beladung des Speichers'!A581),"",C581*'Beladung des Speichers'!C581/SUMIFS('Beladung des Speichers'!$C$17:$C$300,'Beladung des Speichers'!$A$17:$A$300,A581))</f>
        <v/>
      </c>
      <c r="E581" s="165" t="str">
        <f>IF(ISBLANK('Beladung des Speichers'!A581),"",1/SUMIFS('Beladung des Speichers'!$C$17:$C$300,'Beladung des Speichers'!$A$17:$A$300,A581)*C581*SUMIF($A$17:$A$300,A581,'Beladung des Speichers'!$E$17:$E$300))</f>
        <v/>
      </c>
      <c r="F581" s="166" t="str">
        <f>IF(ISBLANK('Beladung des Speichers'!A581),"",IF(C581=0,"0,00",D581/C581*E581))</f>
        <v/>
      </c>
      <c r="G581" s="167" t="str">
        <f>IF(ISBLANK('Beladung des Speichers'!A581),"",SUMIFS('Beladung des Speichers'!$C$17:$C$300,'Beladung des Speichers'!$A$17:$A$300,A581))</f>
        <v/>
      </c>
      <c r="H581" s="124" t="str">
        <f>IF(ISBLANK('Beladung des Speichers'!A581),"",'Beladung des Speichers'!C581)</f>
        <v/>
      </c>
      <c r="I581" s="168" t="str">
        <f>IF(ISBLANK('Beladung des Speichers'!A581),"",SUMIFS('Beladung des Speichers'!$E$17:$E$1001,'Beladung des Speichers'!$A$17:$A$1001,'Ergebnis (detailliert)'!A581))</f>
        <v/>
      </c>
      <c r="J581" s="125" t="str">
        <f>IF(ISBLANK('Beladung des Speichers'!A581),"",'Beladung des Speichers'!E581)</f>
        <v/>
      </c>
      <c r="K581" s="168" t="str">
        <f>IF(ISBLANK('Beladung des Speichers'!A581),"",SUMIFS('Entladung des Speichers'!$C$17:$C$1001,'Entladung des Speichers'!$A$17:$A$1001,'Ergebnis (detailliert)'!A581))</f>
        <v/>
      </c>
      <c r="L581" s="169" t="str">
        <f t="shared" si="34"/>
        <v/>
      </c>
      <c r="M581" s="169" t="str">
        <f>IF(ISBLANK('Entladung des Speichers'!A581),"",'Entladung des Speichers'!C581)</f>
        <v/>
      </c>
      <c r="N581" s="168" t="str">
        <f>IF(ISBLANK('Beladung des Speichers'!A581),"",SUMIFS('Entladung des Speichers'!$E$17:$E$1001,'Entladung des Speichers'!$A$17:$A$1001,'Ergebnis (detailliert)'!$A$17:$A$300))</f>
        <v/>
      </c>
      <c r="O581" s="125" t="str">
        <f t="shared" si="35"/>
        <v/>
      </c>
      <c r="P581" s="20" t="str">
        <f>IFERROR(IF(A581="","",N581*'Ergebnis (detailliert)'!J581/'Ergebnis (detailliert)'!I581),0)</f>
        <v/>
      </c>
      <c r="Q581" s="106" t="str">
        <f t="shared" si="36"/>
        <v/>
      </c>
      <c r="R581" s="107" t="str">
        <f t="shared" si="37"/>
        <v/>
      </c>
      <c r="S581" s="108" t="str">
        <f>IF(A581="","",IF(LOOKUP(A581,Stammdaten!$A$17:$A$1001,Stammdaten!$G$17:$G$1001)="Nein",0,IF(ISBLANK('Beladung des Speichers'!A581),"",ROUND(MIN(J581,Q581)*-1,2))))</f>
        <v/>
      </c>
    </row>
    <row r="582" spans="1:19" x14ac:dyDescent="0.2">
      <c r="A582" s="109" t="str">
        <f>IF('Beladung des Speichers'!A582="","",'Beladung des Speichers'!A582)</f>
        <v/>
      </c>
      <c r="B582" s="109" t="str">
        <f>IF('Beladung des Speichers'!B582="","",'Beladung des Speichers'!B582)</f>
        <v/>
      </c>
      <c r="C582" s="163" t="str">
        <f>IF(ISBLANK('Beladung des Speichers'!A582),"",SUMIFS('Beladung des Speichers'!$C$17:$C$300,'Beladung des Speichers'!$A$17:$A$300,A582)-SUMIFS('Entladung des Speichers'!$C$17:$C$300,'Entladung des Speichers'!$A$17:$A$300,A582)+SUMIFS(Füllstände!$B$17:$B$299,Füllstände!$A$17:$A$299,A582)-SUMIFS(Füllstände!$C$17:$C$299,Füllstände!$A$17:$A$299,A582))</f>
        <v/>
      </c>
      <c r="D582" s="164" t="str">
        <f>IF(ISBLANK('Beladung des Speichers'!A582),"",C582*'Beladung des Speichers'!C582/SUMIFS('Beladung des Speichers'!$C$17:$C$300,'Beladung des Speichers'!$A$17:$A$300,A582))</f>
        <v/>
      </c>
      <c r="E582" s="165" t="str">
        <f>IF(ISBLANK('Beladung des Speichers'!A582),"",1/SUMIFS('Beladung des Speichers'!$C$17:$C$300,'Beladung des Speichers'!$A$17:$A$300,A582)*C582*SUMIF($A$17:$A$300,A582,'Beladung des Speichers'!$E$17:$E$300))</f>
        <v/>
      </c>
      <c r="F582" s="166" t="str">
        <f>IF(ISBLANK('Beladung des Speichers'!A582),"",IF(C582=0,"0,00",D582/C582*E582))</f>
        <v/>
      </c>
      <c r="G582" s="167" t="str">
        <f>IF(ISBLANK('Beladung des Speichers'!A582),"",SUMIFS('Beladung des Speichers'!$C$17:$C$300,'Beladung des Speichers'!$A$17:$A$300,A582))</f>
        <v/>
      </c>
      <c r="H582" s="124" t="str">
        <f>IF(ISBLANK('Beladung des Speichers'!A582),"",'Beladung des Speichers'!C582)</f>
        <v/>
      </c>
      <c r="I582" s="168" t="str">
        <f>IF(ISBLANK('Beladung des Speichers'!A582),"",SUMIFS('Beladung des Speichers'!$E$17:$E$1001,'Beladung des Speichers'!$A$17:$A$1001,'Ergebnis (detailliert)'!A582))</f>
        <v/>
      </c>
      <c r="J582" s="125" t="str">
        <f>IF(ISBLANK('Beladung des Speichers'!A582),"",'Beladung des Speichers'!E582)</f>
        <v/>
      </c>
      <c r="K582" s="168" t="str">
        <f>IF(ISBLANK('Beladung des Speichers'!A582),"",SUMIFS('Entladung des Speichers'!$C$17:$C$1001,'Entladung des Speichers'!$A$17:$A$1001,'Ergebnis (detailliert)'!A582))</f>
        <v/>
      </c>
      <c r="L582" s="169" t="str">
        <f t="shared" si="34"/>
        <v/>
      </c>
      <c r="M582" s="169" t="str">
        <f>IF(ISBLANK('Entladung des Speichers'!A582),"",'Entladung des Speichers'!C582)</f>
        <v/>
      </c>
      <c r="N582" s="168" t="str">
        <f>IF(ISBLANK('Beladung des Speichers'!A582),"",SUMIFS('Entladung des Speichers'!$E$17:$E$1001,'Entladung des Speichers'!$A$17:$A$1001,'Ergebnis (detailliert)'!$A$17:$A$300))</f>
        <v/>
      </c>
      <c r="O582" s="125" t="str">
        <f t="shared" si="35"/>
        <v/>
      </c>
      <c r="P582" s="20" t="str">
        <f>IFERROR(IF(A582="","",N582*'Ergebnis (detailliert)'!J582/'Ergebnis (detailliert)'!I582),0)</f>
        <v/>
      </c>
      <c r="Q582" s="106" t="str">
        <f t="shared" si="36"/>
        <v/>
      </c>
      <c r="R582" s="107" t="str">
        <f t="shared" si="37"/>
        <v/>
      </c>
      <c r="S582" s="108" t="str">
        <f>IF(A582="","",IF(LOOKUP(A582,Stammdaten!$A$17:$A$1001,Stammdaten!$G$17:$G$1001)="Nein",0,IF(ISBLANK('Beladung des Speichers'!A582),"",ROUND(MIN(J582,Q582)*-1,2))))</f>
        <v/>
      </c>
    </row>
    <row r="583" spans="1:19" x14ac:dyDescent="0.2">
      <c r="A583" s="109" t="str">
        <f>IF('Beladung des Speichers'!A583="","",'Beladung des Speichers'!A583)</f>
        <v/>
      </c>
      <c r="B583" s="109" t="str">
        <f>IF('Beladung des Speichers'!B583="","",'Beladung des Speichers'!B583)</f>
        <v/>
      </c>
      <c r="C583" s="163" t="str">
        <f>IF(ISBLANK('Beladung des Speichers'!A583),"",SUMIFS('Beladung des Speichers'!$C$17:$C$300,'Beladung des Speichers'!$A$17:$A$300,A583)-SUMIFS('Entladung des Speichers'!$C$17:$C$300,'Entladung des Speichers'!$A$17:$A$300,A583)+SUMIFS(Füllstände!$B$17:$B$299,Füllstände!$A$17:$A$299,A583)-SUMIFS(Füllstände!$C$17:$C$299,Füllstände!$A$17:$A$299,A583))</f>
        <v/>
      </c>
      <c r="D583" s="164" t="str">
        <f>IF(ISBLANK('Beladung des Speichers'!A583),"",C583*'Beladung des Speichers'!C583/SUMIFS('Beladung des Speichers'!$C$17:$C$300,'Beladung des Speichers'!$A$17:$A$300,A583))</f>
        <v/>
      </c>
      <c r="E583" s="165" t="str">
        <f>IF(ISBLANK('Beladung des Speichers'!A583),"",1/SUMIFS('Beladung des Speichers'!$C$17:$C$300,'Beladung des Speichers'!$A$17:$A$300,A583)*C583*SUMIF($A$17:$A$300,A583,'Beladung des Speichers'!$E$17:$E$300))</f>
        <v/>
      </c>
      <c r="F583" s="166" t="str">
        <f>IF(ISBLANK('Beladung des Speichers'!A583),"",IF(C583=0,"0,00",D583/C583*E583))</f>
        <v/>
      </c>
      <c r="G583" s="167" t="str">
        <f>IF(ISBLANK('Beladung des Speichers'!A583),"",SUMIFS('Beladung des Speichers'!$C$17:$C$300,'Beladung des Speichers'!$A$17:$A$300,A583))</f>
        <v/>
      </c>
      <c r="H583" s="124" t="str">
        <f>IF(ISBLANK('Beladung des Speichers'!A583),"",'Beladung des Speichers'!C583)</f>
        <v/>
      </c>
      <c r="I583" s="168" t="str">
        <f>IF(ISBLANK('Beladung des Speichers'!A583),"",SUMIFS('Beladung des Speichers'!$E$17:$E$1001,'Beladung des Speichers'!$A$17:$A$1001,'Ergebnis (detailliert)'!A583))</f>
        <v/>
      </c>
      <c r="J583" s="125" t="str">
        <f>IF(ISBLANK('Beladung des Speichers'!A583),"",'Beladung des Speichers'!E583)</f>
        <v/>
      </c>
      <c r="K583" s="168" t="str">
        <f>IF(ISBLANK('Beladung des Speichers'!A583),"",SUMIFS('Entladung des Speichers'!$C$17:$C$1001,'Entladung des Speichers'!$A$17:$A$1001,'Ergebnis (detailliert)'!A583))</f>
        <v/>
      </c>
      <c r="L583" s="169" t="str">
        <f t="shared" si="34"/>
        <v/>
      </c>
      <c r="M583" s="169" t="str">
        <f>IF(ISBLANK('Entladung des Speichers'!A583),"",'Entladung des Speichers'!C583)</f>
        <v/>
      </c>
      <c r="N583" s="168" t="str">
        <f>IF(ISBLANK('Beladung des Speichers'!A583),"",SUMIFS('Entladung des Speichers'!$E$17:$E$1001,'Entladung des Speichers'!$A$17:$A$1001,'Ergebnis (detailliert)'!$A$17:$A$300))</f>
        <v/>
      </c>
      <c r="O583" s="125" t="str">
        <f t="shared" si="35"/>
        <v/>
      </c>
      <c r="P583" s="20" t="str">
        <f>IFERROR(IF(A583="","",N583*'Ergebnis (detailliert)'!J583/'Ergebnis (detailliert)'!I583),0)</f>
        <v/>
      </c>
      <c r="Q583" s="106" t="str">
        <f t="shared" si="36"/>
        <v/>
      </c>
      <c r="R583" s="107" t="str">
        <f t="shared" si="37"/>
        <v/>
      </c>
      <c r="S583" s="108" t="str">
        <f>IF(A583="","",IF(LOOKUP(A583,Stammdaten!$A$17:$A$1001,Stammdaten!$G$17:$G$1001)="Nein",0,IF(ISBLANK('Beladung des Speichers'!A583),"",ROUND(MIN(J583,Q583)*-1,2))))</f>
        <v/>
      </c>
    </row>
    <row r="584" spans="1:19" x14ac:dyDescent="0.2">
      <c r="A584" s="109" t="str">
        <f>IF('Beladung des Speichers'!A584="","",'Beladung des Speichers'!A584)</f>
        <v/>
      </c>
      <c r="B584" s="109" t="str">
        <f>IF('Beladung des Speichers'!B584="","",'Beladung des Speichers'!B584)</f>
        <v/>
      </c>
      <c r="C584" s="163" t="str">
        <f>IF(ISBLANK('Beladung des Speichers'!A584),"",SUMIFS('Beladung des Speichers'!$C$17:$C$300,'Beladung des Speichers'!$A$17:$A$300,A584)-SUMIFS('Entladung des Speichers'!$C$17:$C$300,'Entladung des Speichers'!$A$17:$A$300,A584)+SUMIFS(Füllstände!$B$17:$B$299,Füllstände!$A$17:$A$299,A584)-SUMIFS(Füllstände!$C$17:$C$299,Füllstände!$A$17:$A$299,A584))</f>
        <v/>
      </c>
      <c r="D584" s="164" t="str">
        <f>IF(ISBLANK('Beladung des Speichers'!A584),"",C584*'Beladung des Speichers'!C584/SUMIFS('Beladung des Speichers'!$C$17:$C$300,'Beladung des Speichers'!$A$17:$A$300,A584))</f>
        <v/>
      </c>
      <c r="E584" s="165" t="str">
        <f>IF(ISBLANK('Beladung des Speichers'!A584),"",1/SUMIFS('Beladung des Speichers'!$C$17:$C$300,'Beladung des Speichers'!$A$17:$A$300,A584)*C584*SUMIF($A$17:$A$300,A584,'Beladung des Speichers'!$E$17:$E$300))</f>
        <v/>
      </c>
      <c r="F584" s="166" t="str">
        <f>IF(ISBLANK('Beladung des Speichers'!A584),"",IF(C584=0,"0,00",D584/C584*E584))</f>
        <v/>
      </c>
      <c r="G584" s="167" t="str">
        <f>IF(ISBLANK('Beladung des Speichers'!A584),"",SUMIFS('Beladung des Speichers'!$C$17:$C$300,'Beladung des Speichers'!$A$17:$A$300,A584))</f>
        <v/>
      </c>
      <c r="H584" s="124" t="str">
        <f>IF(ISBLANK('Beladung des Speichers'!A584),"",'Beladung des Speichers'!C584)</f>
        <v/>
      </c>
      <c r="I584" s="168" t="str">
        <f>IF(ISBLANK('Beladung des Speichers'!A584),"",SUMIFS('Beladung des Speichers'!$E$17:$E$1001,'Beladung des Speichers'!$A$17:$A$1001,'Ergebnis (detailliert)'!A584))</f>
        <v/>
      </c>
      <c r="J584" s="125" t="str">
        <f>IF(ISBLANK('Beladung des Speichers'!A584),"",'Beladung des Speichers'!E584)</f>
        <v/>
      </c>
      <c r="K584" s="168" t="str">
        <f>IF(ISBLANK('Beladung des Speichers'!A584),"",SUMIFS('Entladung des Speichers'!$C$17:$C$1001,'Entladung des Speichers'!$A$17:$A$1001,'Ergebnis (detailliert)'!A584))</f>
        <v/>
      </c>
      <c r="L584" s="169" t="str">
        <f t="shared" si="34"/>
        <v/>
      </c>
      <c r="M584" s="169" t="str">
        <f>IF(ISBLANK('Entladung des Speichers'!A584),"",'Entladung des Speichers'!C584)</f>
        <v/>
      </c>
      <c r="N584" s="168" t="str">
        <f>IF(ISBLANK('Beladung des Speichers'!A584),"",SUMIFS('Entladung des Speichers'!$E$17:$E$1001,'Entladung des Speichers'!$A$17:$A$1001,'Ergebnis (detailliert)'!$A$17:$A$300))</f>
        <v/>
      </c>
      <c r="O584" s="125" t="str">
        <f t="shared" si="35"/>
        <v/>
      </c>
      <c r="P584" s="20" t="str">
        <f>IFERROR(IF(A584="","",N584*'Ergebnis (detailliert)'!J584/'Ergebnis (detailliert)'!I584),0)</f>
        <v/>
      </c>
      <c r="Q584" s="106" t="str">
        <f t="shared" si="36"/>
        <v/>
      </c>
      <c r="R584" s="107" t="str">
        <f t="shared" si="37"/>
        <v/>
      </c>
      <c r="S584" s="108" t="str">
        <f>IF(A584="","",IF(LOOKUP(A584,Stammdaten!$A$17:$A$1001,Stammdaten!$G$17:$G$1001)="Nein",0,IF(ISBLANK('Beladung des Speichers'!A584),"",ROUND(MIN(J584,Q584)*-1,2))))</f>
        <v/>
      </c>
    </row>
    <row r="585" spans="1:19" x14ac:dyDescent="0.2">
      <c r="A585" s="109" t="str">
        <f>IF('Beladung des Speichers'!A585="","",'Beladung des Speichers'!A585)</f>
        <v/>
      </c>
      <c r="B585" s="109" t="str">
        <f>IF('Beladung des Speichers'!B585="","",'Beladung des Speichers'!B585)</f>
        <v/>
      </c>
      <c r="C585" s="163" t="str">
        <f>IF(ISBLANK('Beladung des Speichers'!A585),"",SUMIFS('Beladung des Speichers'!$C$17:$C$300,'Beladung des Speichers'!$A$17:$A$300,A585)-SUMIFS('Entladung des Speichers'!$C$17:$C$300,'Entladung des Speichers'!$A$17:$A$300,A585)+SUMIFS(Füllstände!$B$17:$B$299,Füllstände!$A$17:$A$299,A585)-SUMIFS(Füllstände!$C$17:$C$299,Füllstände!$A$17:$A$299,A585))</f>
        <v/>
      </c>
      <c r="D585" s="164" t="str">
        <f>IF(ISBLANK('Beladung des Speichers'!A585),"",C585*'Beladung des Speichers'!C585/SUMIFS('Beladung des Speichers'!$C$17:$C$300,'Beladung des Speichers'!$A$17:$A$300,A585))</f>
        <v/>
      </c>
      <c r="E585" s="165" t="str">
        <f>IF(ISBLANK('Beladung des Speichers'!A585),"",1/SUMIFS('Beladung des Speichers'!$C$17:$C$300,'Beladung des Speichers'!$A$17:$A$300,A585)*C585*SUMIF($A$17:$A$300,A585,'Beladung des Speichers'!$E$17:$E$300))</f>
        <v/>
      </c>
      <c r="F585" s="166" t="str">
        <f>IF(ISBLANK('Beladung des Speichers'!A585),"",IF(C585=0,"0,00",D585/C585*E585))</f>
        <v/>
      </c>
      <c r="G585" s="167" t="str">
        <f>IF(ISBLANK('Beladung des Speichers'!A585),"",SUMIFS('Beladung des Speichers'!$C$17:$C$300,'Beladung des Speichers'!$A$17:$A$300,A585))</f>
        <v/>
      </c>
      <c r="H585" s="124" t="str">
        <f>IF(ISBLANK('Beladung des Speichers'!A585),"",'Beladung des Speichers'!C585)</f>
        <v/>
      </c>
      <c r="I585" s="168" t="str">
        <f>IF(ISBLANK('Beladung des Speichers'!A585),"",SUMIFS('Beladung des Speichers'!$E$17:$E$1001,'Beladung des Speichers'!$A$17:$A$1001,'Ergebnis (detailliert)'!A585))</f>
        <v/>
      </c>
      <c r="J585" s="125" t="str">
        <f>IF(ISBLANK('Beladung des Speichers'!A585),"",'Beladung des Speichers'!E585)</f>
        <v/>
      </c>
      <c r="K585" s="168" t="str">
        <f>IF(ISBLANK('Beladung des Speichers'!A585),"",SUMIFS('Entladung des Speichers'!$C$17:$C$1001,'Entladung des Speichers'!$A$17:$A$1001,'Ergebnis (detailliert)'!A585))</f>
        <v/>
      </c>
      <c r="L585" s="169" t="str">
        <f t="shared" si="34"/>
        <v/>
      </c>
      <c r="M585" s="169" t="str">
        <f>IF(ISBLANK('Entladung des Speichers'!A585),"",'Entladung des Speichers'!C585)</f>
        <v/>
      </c>
      <c r="N585" s="168" t="str">
        <f>IF(ISBLANK('Beladung des Speichers'!A585),"",SUMIFS('Entladung des Speichers'!$E$17:$E$1001,'Entladung des Speichers'!$A$17:$A$1001,'Ergebnis (detailliert)'!$A$17:$A$300))</f>
        <v/>
      </c>
      <c r="O585" s="125" t="str">
        <f t="shared" si="35"/>
        <v/>
      </c>
      <c r="P585" s="20" t="str">
        <f>IFERROR(IF(A585="","",N585*'Ergebnis (detailliert)'!J585/'Ergebnis (detailliert)'!I585),0)</f>
        <v/>
      </c>
      <c r="Q585" s="106" t="str">
        <f t="shared" si="36"/>
        <v/>
      </c>
      <c r="R585" s="107" t="str">
        <f t="shared" si="37"/>
        <v/>
      </c>
      <c r="S585" s="108" t="str">
        <f>IF(A585="","",IF(LOOKUP(A585,Stammdaten!$A$17:$A$1001,Stammdaten!$G$17:$G$1001)="Nein",0,IF(ISBLANK('Beladung des Speichers'!A585),"",ROUND(MIN(J585,Q585)*-1,2))))</f>
        <v/>
      </c>
    </row>
    <row r="586" spans="1:19" x14ac:dyDescent="0.2">
      <c r="A586" s="109" t="str">
        <f>IF('Beladung des Speichers'!A586="","",'Beladung des Speichers'!A586)</f>
        <v/>
      </c>
      <c r="B586" s="109" t="str">
        <f>IF('Beladung des Speichers'!B586="","",'Beladung des Speichers'!B586)</f>
        <v/>
      </c>
      <c r="C586" s="163" t="str">
        <f>IF(ISBLANK('Beladung des Speichers'!A586),"",SUMIFS('Beladung des Speichers'!$C$17:$C$300,'Beladung des Speichers'!$A$17:$A$300,A586)-SUMIFS('Entladung des Speichers'!$C$17:$C$300,'Entladung des Speichers'!$A$17:$A$300,A586)+SUMIFS(Füllstände!$B$17:$B$299,Füllstände!$A$17:$A$299,A586)-SUMIFS(Füllstände!$C$17:$C$299,Füllstände!$A$17:$A$299,A586))</f>
        <v/>
      </c>
      <c r="D586" s="164" t="str">
        <f>IF(ISBLANK('Beladung des Speichers'!A586),"",C586*'Beladung des Speichers'!C586/SUMIFS('Beladung des Speichers'!$C$17:$C$300,'Beladung des Speichers'!$A$17:$A$300,A586))</f>
        <v/>
      </c>
      <c r="E586" s="165" t="str">
        <f>IF(ISBLANK('Beladung des Speichers'!A586),"",1/SUMIFS('Beladung des Speichers'!$C$17:$C$300,'Beladung des Speichers'!$A$17:$A$300,A586)*C586*SUMIF($A$17:$A$300,A586,'Beladung des Speichers'!$E$17:$E$300))</f>
        <v/>
      </c>
      <c r="F586" s="166" t="str">
        <f>IF(ISBLANK('Beladung des Speichers'!A586),"",IF(C586=0,"0,00",D586/C586*E586))</f>
        <v/>
      </c>
      <c r="G586" s="167" t="str">
        <f>IF(ISBLANK('Beladung des Speichers'!A586),"",SUMIFS('Beladung des Speichers'!$C$17:$C$300,'Beladung des Speichers'!$A$17:$A$300,A586))</f>
        <v/>
      </c>
      <c r="H586" s="124" t="str">
        <f>IF(ISBLANK('Beladung des Speichers'!A586),"",'Beladung des Speichers'!C586)</f>
        <v/>
      </c>
      <c r="I586" s="168" t="str">
        <f>IF(ISBLANK('Beladung des Speichers'!A586),"",SUMIFS('Beladung des Speichers'!$E$17:$E$1001,'Beladung des Speichers'!$A$17:$A$1001,'Ergebnis (detailliert)'!A586))</f>
        <v/>
      </c>
      <c r="J586" s="125" t="str">
        <f>IF(ISBLANK('Beladung des Speichers'!A586),"",'Beladung des Speichers'!E586)</f>
        <v/>
      </c>
      <c r="K586" s="168" t="str">
        <f>IF(ISBLANK('Beladung des Speichers'!A586),"",SUMIFS('Entladung des Speichers'!$C$17:$C$1001,'Entladung des Speichers'!$A$17:$A$1001,'Ergebnis (detailliert)'!A586))</f>
        <v/>
      </c>
      <c r="L586" s="169" t="str">
        <f t="shared" si="34"/>
        <v/>
      </c>
      <c r="M586" s="169" t="str">
        <f>IF(ISBLANK('Entladung des Speichers'!A586),"",'Entladung des Speichers'!C586)</f>
        <v/>
      </c>
      <c r="N586" s="168" t="str">
        <f>IF(ISBLANK('Beladung des Speichers'!A586),"",SUMIFS('Entladung des Speichers'!$E$17:$E$1001,'Entladung des Speichers'!$A$17:$A$1001,'Ergebnis (detailliert)'!$A$17:$A$300))</f>
        <v/>
      </c>
      <c r="O586" s="125" t="str">
        <f t="shared" si="35"/>
        <v/>
      </c>
      <c r="P586" s="20" t="str">
        <f>IFERROR(IF(A586="","",N586*'Ergebnis (detailliert)'!J586/'Ergebnis (detailliert)'!I586),0)</f>
        <v/>
      </c>
      <c r="Q586" s="106" t="str">
        <f t="shared" si="36"/>
        <v/>
      </c>
      <c r="R586" s="107" t="str">
        <f t="shared" si="37"/>
        <v/>
      </c>
      <c r="S586" s="108" t="str">
        <f>IF(A586="","",IF(LOOKUP(A586,Stammdaten!$A$17:$A$1001,Stammdaten!$G$17:$G$1001)="Nein",0,IF(ISBLANK('Beladung des Speichers'!A586),"",ROUND(MIN(J586,Q586)*-1,2))))</f>
        <v/>
      </c>
    </row>
    <row r="587" spans="1:19" x14ac:dyDescent="0.2">
      <c r="A587" s="109" t="str">
        <f>IF('Beladung des Speichers'!A587="","",'Beladung des Speichers'!A587)</f>
        <v/>
      </c>
      <c r="B587" s="109" t="str">
        <f>IF('Beladung des Speichers'!B587="","",'Beladung des Speichers'!B587)</f>
        <v/>
      </c>
      <c r="C587" s="163" t="str">
        <f>IF(ISBLANK('Beladung des Speichers'!A587),"",SUMIFS('Beladung des Speichers'!$C$17:$C$300,'Beladung des Speichers'!$A$17:$A$300,A587)-SUMIFS('Entladung des Speichers'!$C$17:$C$300,'Entladung des Speichers'!$A$17:$A$300,A587)+SUMIFS(Füllstände!$B$17:$B$299,Füllstände!$A$17:$A$299,A587)-SUMIFS(Füllstände!$C$17:$C$299,Füllstände!$A$17:$A$299,A587))</f>
        <v/>
      </c>
      <c r="D587" s="164" t="str">
        <f>IF(ISBLANK('Beladung des Speichers'!A587),"",C587*'Beladung des Speichers'!C587/SUMIFS('Beladung des Speichers'!$C$17:$C$300,'Beladung des Speichers'!$A$17:$A$300,A587))</f>
        <v/>
      </c>
      <c r="E587" s="165" t="str">
        <f>IF(ISBLANK('Beladung des Speichers'!A587),"",1/SUMIFS('Beladung des Speichers'!$C$17:$C$300,'Beladung des Speichers'!$A$17:$A$300,A587)*C587*SUMIF($A$17:$A$300,A587,'Beladung des Speichers'!$E$17:$E$300))</f>
        <v/>
      </c>
      <c r="F587" s="166" t="str">
        <f>IF(ISBLANK('Beladung des Speichers'!A587),"",IF(C587=0,"0,00",D587/C587*E587))</f>
        <v/>
      </c>
      <c r="G587" s="167" t="str">
        <f>IF(ISBLANK('Beladung des Speichers'!A587),"",SUMIFS('Beladung des Speichers'!$C$17:$C$300,'Beladung des Speichers'!$A$17:$A$300,A587))</f>
        <v/>
      </c>
      <c r="H587" s="124" t="str">
        <f>IF(ISBLANK('Beladung des Speichers'!A587),"",'Beladung des Speichers'!C587)</f>
        <v/>
      </c>
      <c r="I587" s="168" t="str">
        <f>IF(ISBLANK('Beladung des Speichers'!A587),"",SUMIFS('Beladung des Speichers'!$E$17:$E$1001,'Beladung des Speichers'!$A$17:$A$1001,'Ergebnis (detailliert)'!A587))</f>
        <v/>
      </c>
      <c r="J587" s="125" t="str">
        <f>IF(ISBLANK('Beladung des Speichers'!A587),"",'Beladung des Speichers'!E587)</f>
        <v/>
      </c>
      <c r="K587" s="168" t="str">
        <f>IF(ISBLANK('Beladung des Speichers'!A587),"",SUMIFS('Entladung des Speichers'!$C$17:$C$1001,'Entladung des Speichers'!$A$17:$A$1001,'Ergebnis (detailliert)'!A587))</f>
        <v/>
      </c>
      <c r="L587" s="169" t="str">
        <f t="shared" si="34"/>
        <v/>
      </c>
      <c r="M587" s="169" t="str">
        <f>IF(ISBLANK('Entladung des Speichers'!A587),"",'Entladung des Speichers'!C587)</f>
        <v/>
      </c>
      <c r="N587" s="168" t="str">
        <f>IF(ISBLANK('Beladung des Speichers'!A587),"",SUMIFS('Entladung des Speichers'!$E$17:$E$1001,'Entladung des Speichers'!$A$17:$A$1001,'Ergebnis (detailliert)'!$A$17:$A$300))</f>
        <v/>
      </c>
      <c r="O587" s="125" t="str">
        <f t="shared" si="35"/>
        <v/>
      </c>
      <c r="P587" s="20" t="str">
        <f>IFERROR(IF(A587="","",N587*'Ergebnis (detailliert)'!J587/'Ergebnis (detailliert)'!I587),0)</f>
        <v/>
      </c>
      <c r="Q587" s="106" t="str">
        <f t="shared" si="36"/>
        <v/>
      </c>
      <c r="R587" s="107" t="str">
        <f t="shared" si="37"/>
        <v/>
      </c>
      <c r="S587" s="108" t="str">
        <f>IF(A587="","",IF(LOOKUP(A587,Stammdaten!$A$17:$A$1001,Stammdaten!$G$17:$G$1001)="Nein",0,IF(ISBLANK('Beladung des Speichers'!A587),"",ROUND(MIN(J587,Q587)*-1,2))))</f>
        <v/>
      </c>
    </row>
    <row r="588" spans="1:19" x14ac:dyDescent="0.2">
      <c r="A588" s="109" t="str">
        <f>IF('Beladung des Speichers'!A588="","",'Beladung des Speichers'!A588)</f>
        <v/>
      </c>
      <c r="B588" s="109" t="str">
        <f>IF('Beladung des Speichers'!B588="","",'Beladung des Speichers'!B588)</f>
        <v/>
      </c>
      <c r="C588" s="163" t="str">
        <f>IF(ISBLANK('Beladung des Speichers'!A588),"",SUMIFS('Beladung des Speichers'!$C$17:$C$300,'Beladung des Speichers'!$A$17:$A$300,A588)-SUMIFS('Entladung des Speichers'!$C$17:$C$300,'Entladung des Speichers'!$A$17:$A$300,A588)+SUMIFS(Füllstände!$B$17:$B$299,Füllstände!$A$17:$A$299,A588)-SUMIFS(Füllstände!$C$17:$C$299,Füllstände!$A$17:$A$299,A588))</f>
        <v/>
      </c>
      <c r="D588" s="164" t="str">
        <f>IF(ISBLANK('Beladung des Speichers'!A588),"",C588*'Beladung des Speichers'!C588/SUMIFS('Beladung des Speichers'!$C$17:$C$300,'Beladung des Speichers'!$A$17:$A$300,A588))</f>
        <v/>
      </c>
      <c r="E588" s="165" t="str">
        <f>IF(ISBLANK('Beladung des Speichers'!A588),"",1/SUMIFS('Beladung des Speichers'!$C$17:$C$300,'Beladung des Speichers'!$A$17:$A$300,A588)*C588*SUMIF($A$17:$A$300,A588,'Beladung des Speichers'!$E$17:$E$300))</f>
        <v/>
      </c>
      <c r="F588" s="166" t="str">
        <f>IF(ISBLANK('Beladung des Speichers'!A588),"",IF(C588=0,"0,00",D588/C588*E588))</f>
        <v/>
      </c>
      <c r="G588" s="167" t="str">
        <f>IF(ISBLANK('Beladung des Speichers'!A588),"",SUMIFS('Beladung des Speichers'!$C$17:$C$300,'Beladung des Speichers'!$A$17:$A$300,A588))</f>
        <v/>
      </c>
      <c r="H588" s="124" t="str">
        <f>IF(ISBLANK('Beladung des Speichers'!A588),"",'Beladung des Speichers'!C588)</f>
        <v/>
      </c>
      <c r="I588" s="168" t="str">
        <f>IF(ISBLANK('Beladung des Speichers'!A588),"",SUMIFS('Beladung des Speichers'!$E$17:$E$1001,'Beladung des Speichers'!$A$17:$A$1001,'Ergebnis (detailliert)'!A588))</f>
        <v/>
      </c>
      <c r="J588" s="125" t="str">
        <f>IF(ISBLANK('Beladung des Speichers'!A588),"",'Beladung des Speichers'!E588)</f>
        <v/>
      </c>
      <c r="K588" s="168" t="str">
        <f>IF(ISBLANK('Beladung des Speichers'!A588),"",SUMIFS('Entladung des Speichers'!$C$17:$C$1001,'Entladung des Speichers'!$A$17:$A$1001,'Ergebnis (detailliert)'!A588))</f>
        <v/>
      </c>
      <c r="L588" s="169" t="str">
        <f t="shared" si="34"/>
        <v/>
      </c>
      <c r="M588" s="169" t="str">
        <f>IF(ISBLANK('Entladung des Speichers'!A588),"",'Entladung des Speichers'!C588)</f>
        <v/>
      </c>
      <c r="N588" s="168" t="str">
        <f>IF(ISBLANK('Beladung des Speichers'!A588),"",SUMIFS('Entladung des Speichers'!$E$17:$E$1001,'Entladung des Speichers'!$A$17:$A$1001,'Ergebnis (detailliert)'!$A$17:$A$300))</f>
        <v/>
      </c>
      <c r="O588" s="125" t="str">
        <f t="shared" si="35"/>
        <v/>
      </c>
      <c r="P588" s="20" t="str">
        <f>IFERROR(IF(A588="","",N588*'Ergebnis (detailliert)'!J588/'Ergebnis (detailliert)'!I588),0)</f>
        <v/>
      </c>
      <c r="Q588" s="106" t="str">
        <f t="shared" si="36"/>
        <v/>
      </c>
      <c r="R588" s="107" t="str">
        <f t="shared" si="37"/>
        <v/>
      </c>
      <c r="S588" s="108" t="str">
        <f>IF(A588="","",IF(LOOKUP(A588,Stammdaten!$A$17:$A$1001,Stammdaten!$G$17:$G$1001)="Nein",0,IF(ISBLANK('Beladung des Speichers'!A588),"",ROUND(MIN(J588,Q588)*-1,2))))</f>
        <v/>
      </c>
    </row>
    <row r="589" spans="1:19" x14ac:dyDescent="0.2">
      <c r="A589" s="109" t="str">
        <f>IF('Beladung des Speichers'!A589="","",'Beladung des Speichers'!A589)</f>
        <v/>
      </c>
      <c r="B589" s="109" t="str">
        <f>IF('Beladung des Speichers'!B589="","",'Beladung des Speichers'!B589)</f>
        <v/>
      </c>
      <c r="C589" s="163" t="str">
        <f>IF(ISBLANK('Beladung des Speichers'!A589),"",SUMIFS('Beladung des Speichers'!$C$17:$C$300,'Beladung des Speichers'!$A$17:$A$300,A589)-SUMIFS('Entladung des Speichers'!$C$17:$C$300,'Entladung des Speichers'!$A$17:$A$300,A589)+SUMIFS(Füllstände!$B$17:$B$299,Füllstände!$A$17:$A$299,A589)-SUMIFS(Füllstände!$C$17:$C$299,Füllstände!$A$17:$A$299,A589))</f>
        <v/>
      </c>
      <c r="D589" s="164" t="str">
        <f>IF(ISBLANK('Beladung des Speichers'!A589),"",C589*'Beladung des Speichers'!C589/SUMIFS('Beladung des Speichers'!$C$17:$C$300,'Beladung des Speichers'!$A$17:$A$300,A589))</f>
        <v/>
      </c>
      <c r="E589" s="165" t="str">
        <f>IF(ISBLANK('Beladung des Speichers'!A589),"",1/SUMIFS('Beladung des Speichers'!$C$17:$C$300,'Beladung des Speichers'!$A$17:$A$300,A589)*C589*SUMIF($A$17:$A$300,A589,'Beladung des Speichers'!$E$17:$E$300))</f>
        <v/>
      </c>
      <c r="F589" s="166" t="str">
        <f>IF(ISBLANK('Beladung des Speichers'!A589),"",IF(C589=0,"0,00",D589/C589*E589))</f>
        <v/>
      </c>
      <c r="G589" s="167" t="str">
        <f>IF(ISBLANK('Beladung des Speichers'!A589),"",SUMIFS('Beladung des Speichers'!$C$17:$C$300,'Beladung des Speichers'!$A$17:$A$300,A589))</f>
        <v/>
      </c>
      <c r="H589" s="124" t="str">
        <f>IF(ISBLANK('Beladung des Speichers'!A589),"",'Beladung des Speichers'!C589)</f>
        <v/>
      </c>
      <c r="I589" s="168" t="str">
        <f>IF(ISBLANK('Beladung des Speichers'!A589),"",SUMIFS('Beladung des Speichers'!$E$17:$E$1001,'Beladung des Speichers'!$A$17:$A$1001,'Ergebnis (detailliert)'!A589))</f>
        <v/>
      </c>
      <c r="J589" s="125" t="str">
        <f>IF(ISBLANK('Beladung des Speichers'!A589),"",'Beladung des Speichers'!E589)</f>
        <v/>
      </c>
      <c r="K589" s="168" t="str">
        <f>IF(ISBLANK('Beladung des Speichers'!A589),"",SUMIFS('Entladung des Speichers'!$C$17:$C$1001,'Entladung des Speichers'!$A$17:$A$1001,'Ergebnis (detailliert)'!A589))</f>
        <v/>
      </c>
      <c r="L589" s="169" t="str">
        <f t="shared" si="34"/>
        <v/>
      </c>
      <c r="M589" s="169" t="str">
        <f>IF(ISBLANK('Entladung des Speichers'!A589),"",'Entladung des Speichers'!C589)</f>
        <v/>
      </c>
      <c r="N589" s="168" t="str">
        <f>IF(ISBLANK('Beladung des Speichers'!A589),"",SUMIFS('Entladung des Speichers'!$E$17:$E$1001,'Entladung des Speichers'!$A$17:$A$1001,'Ergebnis (detailliert)'!$A$17:$A$300))</f>
        <v/>
      </c>
      <c r="O589" s="125" t="str">
        <f t="shared" si="35"/>
        <v/>
      </c>
      <c r="P589" s="20" t="str">
        <f>IFERROR(IF(A589="","",N589*'Ergebnis (detailliert)'!J589/'Ergebnis (detailliert)'!I589),0)</f>
        <v/>
      </c>
      <c r="Q589" s="106" t="str">
        <f t="shared" si="36"/>
        <v/>
      </c>
      <c r="R589" s="107" t="str">
        <f t="shared" si="37"/>
        <v/>
      </c>
      <c r="S589" s="108" t="str">
        <f>IF(A589="","",IF(LOOKUP(A589,Stammdaten!$A$17:$A$1001,Stammdaten!$G$17:$G$1001)="Nein",0,IF(ISBLANK('Beladung des Speichers'!A589),"",ROUND(MIN(J589,Q589)*-1,2))))</f>
        <v/>
      </c>
    </row>
    <row r="590" spans="1:19" x14ac:dyDescent="0.2">
      <c r="A590" s="109" t="str">
        <f>IF('Beladung des Speichers'!A590="","",'Beladung des Speichers'!A590)</f>
        <v/>
      </c>
      <c r="B590" s="109" t="str">
        <f>IF('Beladung des Speichers'!B590="","",'Beladung des Speichers'!B590)</f>
        <v/>
      </c>
      <c r="C590" s="163" t="str">
        <f>IF(ISBLANK('Beladung des Speichers'!A590),"",SUMIFS('Beladung des Speichers'!$C$17:$C$300,'Beladung des Speichers'!$A$17:$A$300,A590)-SUMIFS('Entladung des Speichers'!$C$17:$C$300,'Entladung des Speichers'!$A$17:$A$300,A590)+SUMIFS(Füllstände!$B$17:$B$299,Füllstände!$A$17:$A$299,A590)-SUMIFS(Füllstände!$C$17:$C$299,Füllstände!$A$17:$A$299,A590))</f>
        <v/>
      </c>
      <c r="D590" s="164" t="str">
        <f>IF(ISBLANK('Beladung des Speichers'!A590),"",C590*'Beladung des Speichers'!C590/SUMIFS('Beladung des Speichers'!$C$17:$C$300,'Beladung des Speichers'!$A$17:$A$300,A590))</f>
        <v/>
      </c>
      <c r="E590" s="165" t="str">
        <f>IF(ISBLANK('Beladung des Speichers'!A590),"",1/SUMIFS('Beladung des Speichers'!$C$17:$C$300,'Beladung des Speichers'!$A$17:$A$300,A590)*C590*SUMIF($A$17:$A$300,A590,'Beladung des Speichers'!$E$17:$E$300))</f>
        <v/>
      </c>
      <c r="F590" s="166" t="str">
        <f>IF(ISBLANK('Beladung des Speichers'!A590),"",IF(C590=0,"0,00",D590/C590*E590))</f>
        <v/>
      </c>
      <c r="G590" s="167" t="str">
        <f>IF(ISBLANK('Beladung des Speichers'!A590),"",SUMIFS('Beladung des Speichers'!$C$17:$C$300,'Beladung des Speichers'!$A$17:$A$300,A590))</f>
        <v/>
      </c>
      <c r="H590" s="124" t="str">
        <f>IF(ISBLANK('Beladung des Speichers'!A590),"",'Beladung des Speichers'!C590)</f>
        <v/>
      </c>
      <c r="I590" s="168" t="str">
        <f>IF(ISBLANK('Beladung des Speichers'!A590),"",SUMIFS('Beladung des Speichers'!$E$17:$E$1001,'Beladung des Speichers'!$A$17:$A$1001,'Ergebnis (detailliert)'!A590))</f>
        <v/>
      </c>
      <c r="J590" s="125" t="str">
        <f>IF(ISBLANK('Beladung des Speichers'!A590),"",'Beladung des Speichers'!E590)</f>
        <v/>
      </c>
      <c r="K590" s="168" t="str">
        <f>IF(ISBLANK('Beladung des Speichers'!A590),"",SUMIFS('Entladung des Speichers'!$C$17:$C$1001,'Entladung des Speichers'!$A$17:$A$1001,'Ergebnis (detailliert)'!A590))</f>
        <v/>
      </c>
      <c r="L590" s="169" t="str">
        <f t="shared" si="34"/>
        <v/>
      </c>
      <c r="M590" s="169" t="str">
        <f>IF(ISBLANK('Entladung des Speichers'!A590),"",'Entladung des Speichers'!C590)</f>
        <v/>
      </c>
      <c r="N590" s="168" t="str">
        <f>IF(ISBLANK('Beladung des Speichers'!A590),"",SUMIFS('Entladung des Speichers'!$E$17:$E$1001,'Entladung des Speichers'!$A$17:$A$1001,'Ergebnis (detailliert)'!$A$17:$A$300))</f>
        <v/>
      </c>
      <c r="O590" s="125" t="str">
        <f t="shared" si="35"/>
        <v/>
      </c>
      <c r="P590" s="20" t="str">
        <f>IFERROR(IF(A590="","",N590*'Ergebnis (detailliert)'!J590/'Ergebnis (detailliert)'!I590),0)</f>
        <v/>
      </c>
      <c r="Q590" s="106" t="str">
        <f t="shared" si="36"/>
        <v/>
      </c>
      <c r="R590" s="107" t="str">
        <f t="shared" si="37"/>
        <v/>
      </c>
      <c r="S590" s="108" t="str">
        <f>IF(A590="","",IF(LOOKUP(A590,Stammdaten!$A$17:$A$1001,Stammdaten!$G$17:$G$1001)="Nein",0,IF(ISBLANK('Beladung des Speichers'!A590),"",ROUND(MIN(J590,Q590)*-1,2))))</f>
        <v/>
      </c>
    </row>
    <row r="591" spans="1:19" x14ac:dyDescent="0.2">
      <c r="A591" s="109" t="str">
        <f>IF('Beladung des Speichers'!A591="","",'Beladung des Speichers'!A591)</f>
        <v/>
      </c>
      <c r="B591" s="109" t="str">
        <f>IF('Beladung des Speichers'!B591="","",'Beladung des Speichers'!B591)</f>
        <v/>
      </c>
      <c r="C591" s="163" t="str">
        <f>IF(ISBLANK('Beladung des Speichers'!A591),"",SUMIFS('Beladung des Speichers'!$C$17:$C$300,'Beladung des Speichers'!$A$17:$A$300,A591)-SUMIFS('Entladung des Speichers'!$C$17:$C$300,'Entladung des Speichers'!$A$17:$A$300,A591)+SUMIFS(Füllstände!$B$17:$B$299,Füllstände!$A$17:$A$299,A591)-SUMIFS(Füllstände!$C$17:$C$299,Füllstände!$A$17:$A$299,A591))</f>
        <v/>
      </c>
      <c r="D591" s="164" t="str">
        <f>IF(ISBLANK('Beladung des Speichers'!A591),"",C591*'Beladung des Speichers'!C591/SUMIFS('Beladung des Speichers'!$C$17:$C$300,'Beladung des Speichers'!$A$17:$A$300,A591))</f>
        <v/>
      </c>
      <c r="E591" s="165" t="str">
        <f>IF(ISBLANK('Beladung des Speichers'!A591),"",1/SUMIFS('Beladung des Speichers'!$C$17:$C$300,'Beladung des Speichers'!$A$17:$A$300,A591)*C591*SUMIF($A$17:$A$300,A591,'Beladung des Speichers'!$E$17:$E$300))</f>
        <v/>
      </c>
      <c r="F591" s="166" t="str">
        <f>IF(ISBLANK('Beladung des Speichers'!A591),"",IF(C591=0,"0,00",D591/C591*E591))</f>
        <v/>
      </c>
      <c r="G591" s="167" t="str">
        <f>IF(ISBLANK('Beladung des Speichers'!A591),"",SUMIFS('Beladung des Speichers'!$C$17:$C$300,'Beladung des Speichers'!$A$17:$A$300,A591))</f>
        <v/>
      </c>
      <c r="H591" s="124" t="str">
        <f>IF(ISBLANK('Beladung des Speichers'!A591),"",'Beladung des Speichers'!C591)</f>
        <v/>
      </c>
      <c r="I591" s="168" t="str">
        <f>IF(ISBLANK('Beladung des Speichers'!A591),"",SUMIFS('Beladung des Speichers'!$E$17:$E$1001,'Beladung des Speichers'!$A$17:$A$1001,'Ergebnis (detailliert)'!A591))</f>
        <v/>
      </c>
      <c r="J591" s="125" t="str">
        <f>IF(ISBLANK('Beladung des Speichers'!A591),"",'Beladung des Speichers'!E591)</f>
        <v/>
      </c>
      <c r="K591" s="168" t="str">
        <f>IF(ISBLANK('Beladung des Speichers'!A591),"",SUMIFS('Entladung des Speichers'!$C$17:$C$1001,'Entladung des Speichers'!$A$17:$A$1001,'Ergebnis (detailliert)'!A591))</f>
        <v/>
      </c>
      <c r="L591" s="169" t="str">
        <f t="shared" si="34"/>
        <v/>
      </c>
      <c r="M591" s="169" t="str">
        <f>IF(ISBLANK('Entladung des Speichers'!A591),"",'Entladung des Speichers'!C591)</f>
        <v/>
      </c>
      <c r="N591" s="168" t="str">
        <f>IF(ISBLANK('Beladung des Speichers'!A591),"",SUMIFS('Entladung des Speichers'!$E$17:$E$1001,'Entladung des Speichers'!$A$17:$A$1001,'Ergebnis (detailliert)'!$A$17:$A$300))</f>
        <v/>
      </c>
      <c r="O591" s="125" t="str">
        <f t="shared" si="35"/>
        <v/>
      </c>
      <c r="P591" s="20" t="str">
        <f>IFERROR(IF(A591="","",N591*'Ergebnis (detailliert)'!J591/'Ergebnis (detailliert)'!I591),0)</f>
        <v/>
      </c>
      <c r="Q591" s="106" t="str">
        <f t="shared" si="36"/>
        <v/>
      </c>
      <c r="R591" s="107" t="str">
        <f t="shared" si="37"/>
        <v/>
      </c>
      <c r="S591" s="108" t="str">
        <f>IF(A591="","",IF(LOOKUP(A591,Stammdaten!$A$17:$A$1001,Stammdaten!$G$17:$G$1001)="Nein",0,IF(ISBLANK('Beladung des Speichers'!A591),"",ROUND(MIN(J591,Q591)*-1,2))))</f>
        <v/>
      </c>
    </row>
    <row r="592" spans="1:19" x14ac:dyDescent="0.2">
      <c r="A592" s="109" t="str">
        <f>IF('Beladung des Speichers'!A592="","",'Beladung des Speichers'!A592)</f>
        <v/>
      </c>
      <c r="B592" s="109" t="str">
        <f>IF('Beladung des Speichers'!B592="","",'Beladung des Speichers'!B592)</f>
        <v/>
      </c>
      <c r="C592" s="163" t="str">
        <f>IF(ISBLANK('Beladung des Speichers'!A592),"",SUMIFS('Beladung des Speichers'!$C$17:$C$300,'Beladung des Speichers'!$A$17:$A$300,A592)-SUMIFS('Entladung des Speichers'!$C$17:$C$300,'Entladung des Speichers'!$A$17:$A$300,A592)+SUMIFS(Füllstände!$B$17:$B$299,Füllstände!$A$17:$A$299,A592)-SUMIFS(Füllstände!$C$17:$C$299,Füllstände!$A$17:$A$299,A592))</f>
        <v/>
      </c>
      <c r="D592" s="164" t="str">
        <f>IF(ISBLANK('Beladung des Speichers'!A592),"",C592*'Beladung des Speichers'!C592/SUMIFS('Beladung des Speichers'!$C$17:$C$300,'Beladung des Speichers'!$A$17:$A$300,A592))</f>
        <v/>
      </c>
      <c r="E592" s="165" t="str">
        <f>IF(ISBLANK('Beladung des Speichers'!A592),"",1/SUMIFS('Beladung des Speichers'!$C$17:$C$300,'Beladung des Speichers'!$A$17:$A$300,A592)*C592*SUMIF($A$17:$A$300,A592,'Beladung des Speichers'!$E$17:$E$300))</f>
        <v/>
      </c>
      <c r="F592" s="166" t="str">
        <f>IF(ISBLANK('Beladung des Speichers'!A592),"",IF(C592=0,"0,00",D592/C592*E592))</f>
        <v/>
      </c>
      <c r="G592" s="167" t="str">
        <f>IF(ISBLANK('Beladung des Speichers'!A592),"",SUMIFS('Beladung des Speichers'!$C$17:$C$300,'Beladung des Speichers'!$A$17:$A$300,A592))</f>
        <v/>
      </c>
      <c r="H592" s="124" t="str">
        <f>IF(ISBLANK('Beladung des Speichers'!A592),"",'Beladung des Speichers'!C592)</f>
        <v/>
      </c>
      <c r="I592" s="168" t="str">
        <f>IF(ISBLANK('Beladung des Speichers'!A592),"",SUMIFS('Beladung des Speichers'!$E$17:$E$1001,'Beladung des Speichers'!$A$17:$A$1001,'Ergebnis (detailliert)'!A592))</f>
        <v/>
      </c>
      <c r="J592" s="125" t="str">
        <f>IF(ISBLANK('Beladung des Speichers'!A592),"",'Beladung des Speichers'!E592)</f>
        <v/>
      </c>
      <c r="K592" s="168" t="str">
        <f>IF(ISBLANK('Beladung des Speichers'!A592),"",SUMIFS('Entladung des Speichers'!$C$17:$C$1001,'Entladung des Speichers'!$A$17:$A$1001,'Ergebnis (detailliert)'!A592))</f>
        <v/>
      </c>
      <c r="L592" s="169" t="str">
        <f t="shared" si="34"/>
        <v/>
      </c>
      <c r="M592" s="169" t="str">
        <f>IF(ISBLANK('Entladung des Speichers'!A592),"",'Entladung des Speichers'!C592)</f>
        <v/>
      </c>
      <c r="N592" s="168" t="str">
        <f>IF(ISBLANK('Beladung des Speichers'!A592),"",SUMIFS('Entladung des Speichers'!$E$17:$E$1001,'Entladung des Speichers'!$A$17:$A$1001,'Ergebnis (detailliert)'!$A$17:$A$300))</f>
        <v/>
      </c>
      <c r="O592" s="125" t="str">
        <f t="shared" si="35"/>
        <v/>
      </c>
      <c r="P592" s="20" t="str">
        <f>IFERROR(IF(A592="","",N592*'Ergebnis (detailliert)'!J592/'Ergebnis (detailliert)'!I592),0)</f>
        <v/>
      </c>
      <c r="Q592" s="106" t="str">
        <f t="shared" si="36"/>
        <v/>
      </c>
      <c r="R592" s="107" t="str">
        <f t="shared" si="37"/>
        <v/>
      </c>
      <c r="S592" s="108" t="str">
        <f>IF(A592="","",IF(LOOKUP(A592,Stammdaten!$A$17:$A$1001,Stammdaten!$G$17:$G$1001)="Nein",0,IF(ISBLANK('Beladung des Speichers'!A592),"",ROUND(MIN(J592,Q592)*-1,2))))</f>
        <v/>
      </c>
    </row>
    <row r="593" spans="1:19" x14ac:dyDescent="0.2">
      <c r="A593" s="109" t="str">
        <f>IF('Beladung des Speichers'!A593="","",'Beladung des Speichers'!A593)</f>
        <v/>
      </c>
      <c r="B593" s="109" t="str">
        <f>IF('Beladung des Speichers'!B593="","",'Beladung des Speichers'!B593)</f>
        <v/>
      </c>
      <c r="C593" s="163" t="str">
        <f>IF(ISBLANK('Beladung des Speichers'!A593),"",SUMIFS('Beladung des Speichers'!$C$17:$C$300,'Beladung des Speichers'!$A$17:$A$300,A593)-SUMIFS('Entladung des Speichers'!$C$17:$C$300,'Entladung des Speichers'!$A$17:$A$300,A593)+SUMIFS(Füllstände!$B$17:$B$299,Füllstände!$A$17:$A$299,A593)-SUMIFS(Füllstände!$C$17:$C$299,Füllstände!$A$17:$A$299,A593))</f>
        <v/>
      </c>
      <c r="D593" s="164" t="str">
        <f>IF(ISBLANK('Beladung des Speichers'!A593),"",C593*'Beladung des Speichers'!C593/SUMIFS('Beladung des Speichers'!$C$17:$C$300,'Beladung des Speichers'!$A$17:$A$300,A593))</f>
        <v/>
      </c>
      <c r="E593" s="165" t="str">
        <f>IF(ISBLANK('Beladung des Speichers'!A593),"",1/SUMIFS('Beladung des Speichers'!$C$17:$C$300,'Beladung des Speichers'!$A$17:$A$300,A593)*C593*SUMIF($A$17:$A$300,A593,'Beladung des Speichers'!$E$17:$E$300))</f>
        <v/>
      </c>
      <c r="F593" s="166" t="str">
        <f>IF(ISBLANK('Beladung des Speichers'!A593),"",IF(C593=0,"0,00",D593/C593*E593))</f>
        <v/>
      </c>
      <c r="G593" s="167" t="str">
        <f>IF(ISBLANK('Beladung des Speichers'!A593),"",SUMIFS('Beladung des Speichers'!$C$17:$C$300,'Beladung des Speichers'!$A$17:$A$300,A593))</f>
        <v/>
      </c>
      <c r="H593" s="124" t="str">
        <f>IF(ISBLANK('Beladung des Speichers'!A593),"",'Beladung des Speichers'!C593)</f>
        <v/>
      </c>
      <c r="I593" s="168" t="str">
        <f>IF(ISBLANK('Beladung des Speichers'!A593),"",SUMIFS('Beladung des Speichers'!$E$17:$E$1001,'Beladung des Speichers'!$A$17:$A$1001,'Ergebnis (detailliert)'!A593))</f>
        <v/>
      </c>
      <c r="J593" s="125" t="str">
        <f>IF(ISBLANK('Beladung des Speichers'!A593),"",'Beladung des Speichers'!E593)</f>
        <v/>
      </c>
      <c r="K593" s="168" t="str">
        <f>IF(ISBLANK('Beladung des Speichers'!A593),"",SUMIFS('Entladung des Speichers'!$C$17:$C$1001,'Entladung des Speichers'!$A$17:$A$1001,'Ergebnis (detailliert)'!A593))</f>
        <v/>
      </c>
      <c r="L593" s="169" t="str">
        <f t="shared" si="34"/>
        <v/>
      </c>
      <c r="M593" s="169" t="str">
        <f>IF(ISBLANK('Entladung des Speichers'!A593),"",'Entladung des Speichers'!C593)</f>
        <v/>
      </c>
      <c r="N593" s="168" t="str">
        <f>IF(ISBLANK('Beladung des Speichers'!A593),"",SUMIFS('Entladung des Speichers'!$E$17:$E$1001,'Entladung des Speichers'!$A$17:$A$1001,'Ergebnis (detailliert)'!$A$17:$A$300))</f>
        <v/>
      </c>
      <c r="O593" s="125" t="str">
        <f t="shared" si="35"/>
        <v/>
      </c>
      <c r="P593" s="20" t="str">
        <f>IFERROR(IF(A593="","",N593*'Ergebnis (detailliert)'!J593/'Ergebnis (detailliert)'!I593),0)</f>
        <v/>
      </c>
      <c r="Q593" s="106" t="str">
        <f t="shared" si="36"/>
        <v/>
      </c>
      <c r="R593" s="107" t="str">
        <f t="shared" si="37"/>
        <v/>
      </c>
      <c r="S593" s="108" t="str">
        <f>IF(A593="","",IF(LOOKUP(A593,Stammdaten!$A$17:$A$1001,Stammdaten!$G$17:$G$1001)="Nein",0,IF(ISBLANK('Beladung des Speichers'!A593),"",ROUND(MIN(J593,Q593)*-1,2))))</f>
        <v/>
      </c>
    </row>
    <row r="594" spans="1:19" x14ac:dyDescent="0.2">
      <c r="A594" s="109" t="str">
        <f>IF('Beladung des Speichers'!A594="","",'Beladung des Speichers'!A594)</f>
        <v/>
      </c>
      <c r="B594" s="109" t="str">
        <f>IF('Beladung des Speichers'!B594="","",'Beladung des Speichers'!B594)</f>
        <v/>
      </c>
      <c r="C594" s="163" t="str">
        <f>IF(ISBLANK('Beladung des Speichers'!A594),"",SUMIFS('Beladung des Speichers'!$C$17:$C$300,'Beladung des Speichers'!$A$17:$A$300,A594)-SUMIFS('Entladung des Speichers'!$C$17:$C$300,'Entladung des Speichers'!$A$17:$A$300,A594)+SUMIFS(Füllstände!$B$17:$B$299,Füllstände!$A$17:$A$299,A594)-SUMIFS(Füllstände!$C$17:$C$299,Füllstände!$A$17:$A$299,A594))</f>
        <v/>
      </c>
      <c r="D594" s="164" t="str">
        <f>IF(ISBLANK('Beladung des Speichers'!A594),"",C594*'Beladung des Speichers'!C594/SUMIFS('Beladung des Speichers'!$C$17:$C$300,'Beladung des Speichers'!$A$17:$A$300,A594))</f>
        <v/>
      </c>
      <c r="E594" s="165" t="str">
        <f>IF(ISBLANK('Beladung des Speichers'!A594),"",1/SUMIFS('Beladung des Speichers'!$C$17:$C$300,'Beladung des Speichers'!$A$17:$A$300,A594)*C594*SUMIF($A$17:$A$300,A594,'Beladung des Speichers'!$E$17:$E$300))</f>
        <v/>
      </c>
      <c r="F594" s="166" t="str">
        <f>IF(ISBLANK('Beladung des Speichers'!A594),"",IF(C594=0,"0,00",D594/C594*E594))</f>
        <v/>
      </c>
      <c r="G594" s="167" t="str">
        <f>IF(ISBLANK('Beladung des Speichers'!A594),"",SUMIFS('Beladung des Speichers'!$C$17:$C$300,'Beladung des Speichers'!$A$17:$A$300,A594))</f>
        <v/>
      </c>
      <c r="H594" s="124" t="str">
        <f>IF(ISBLANK('Beladung des Speichers'!A594),"",'Beladung des Speichers'!C594)</f>
        <v/>
      </c>
      <c r="I594" s="168" t="str">
        <f>IF(ISBLANK('Beladung des Speichers'!A594),"",SUMIFS('Beladung des Speichers'!$E$17:$E$1001,'Beladung des Speichers'!$A$17:$A$1001,'Ergebnis (detailliert)'!A594))</f>
        <v/>
      </c>
      <c r="J594" s="125" t="str">
        <f>IF(ISBLANK('Beladung des Speichers'!A594),"",'Beladung des Speichers'!E594)</f>
        <v/>
      </c>
      <c r="K594" s="168" t="str">
        <f>IF(ISBLANK('Beladung des Speichers'!A594),"",SUMIFS('Entladung des Speichers'!$C$17:$C$1001,'Entladung des Speichers'!$A$17:$A$1001,'Ergebnis (detailliert)'!A594))</f>
        <v/>
      </c>
      <c r="L594" s="169" t="str">
        <f t="shared" ref="L594:L657" si="38">IF(A594="","",K594+C594)</f>
        <v/>
      </c>
      <c r="M594" s="169" t="str">
        <f>IF(ISBLANK('Entladung des Speichers'!A594),"",'Entladung des Speichers'!C594)</f>
        <v/>
      </c>
      <c r="N594" s="168" t="str">
        <f>IF(ISBLANK('Beladung des Speichers'!A594),"",SUMIFS('Entladung des Speichers'!$E$17:$E$1001,'Entladung des Speichers'!$A$17:$A$1001,'Ergebnis (detailliert)'!$A$17:$A$300))</f>
        <v/>
      </c>
      <c r="O594" s="125" t="str">
        <f t="shared" ref="O594:O657" si="39">IF(A594="","",N594+E594)</f>
        <v/>
      </c>
      <c r="P594" s="20" t="str">
        <f>IFERROR(IF(A594="","",N594*'Ergebnis (detailliert)'!J594/'Ergebnis (detailliert)'!I594),0)</f>
        <v/>
      </c>
      <c r="Q594" s="106" t="str">
        <f t="shared" ref="Q594:Q657" si="40">IFERROR(IF(A594="","",P594+E594*H594/G594),0)</f>
        <v/>
      </c>
      <c r="R594" s="107" t="str">
        <f t="shared" ref="R594:R657" si="41">H594</f>
        <v/>
      </c>
      <c r="S594" s="108" t="str">
        <f>IF(A594="","",IF(LOOKUP(A594,Stammdaten!$A$17:$A$1001,Stammdaten!$G$17:$G$1001)="Nein",0,IF(ISBLANK('Beladung des Speichers'!A594),"",ROUND(MIN(J594,Q594)*-1,2))))</f>
        <v/>
      </c>
    </row>
    <row r="595" spans="1:19" x14ac:dyDescent="0.2">
      <c r="A595" s="109" t="str">
        <f>IF('Beladung des Speichers'!A595="","",'Beladung des Speichers'!A595)</f>
        <v/>
      </c>
      <c r="B595" s="109" t="str">
        <f>IF('Beladung des Speichers'!B595="","",'Beladung des Speichers'!B595)</f>
        <v/>
      </c>
      <c r="C595" s="163" t="str">
        <f>IF(ISBLANK('Beladung des Speichers'!A595),"",SUMIFS('Beladung des Speichers'!$C$17:$C$300,'Beladung des Speichers'!$A$17:$A$300,A595)-SUMIFS('Entladung des Speichers'!$C$17:$C$300,'Entladung des Speichers'!$A$17:$A$300,A595)+SUMIFS(Füllstände!$B$17:$B$299,Füllstände!$A$17:$A$299,A595)-SUMIFS(Füllstände!$C$17:$C$299,Füllstände!$A$17:$A$299,A595))</f>
        <v/>
      </c>
      <c r="D595" s="164" t="str">
        <f>IF(ISBLANK('Beladung des Speichers'!A595),"",C595*'Beladung des Speichers'!C595/SUMIFS('Beladung des Speichers'!$C$17:$C$300,'Beladung des Speichers'!$A$17:$A$300,A595))</f>
        <v/>
      </c>
      <c r="E595" s="165" t="str">
        <f>IF(ISBLANK('Beladung des Speichers'!A595),"",1/SUMIFS('Beladung des Speichers'!$C$17:$C$300,'Beladung des Speichers'!$A$17:$A$300,A595)*C595*SUMIF($A$17:$A$300,A595,'Beladung des Speichers'!$E$17:$E$300))</f>
        <v/>
      </c>
      <c r="F595" s="166" t="str">
        <f>IF(ISBLANK('Beladung des Speichers'!A595),"",IF(C595=0,"0,00",D595/C595*E595))</f>
        <v/>
      </c>
      <c r="G595" s="167" t="str">
        <f>IF(ISBLANK('Beladung des Speichers'!A595),"",SUMIFS('Beladung des Speichers'!$C$17:$C$300,'Beladung des Speichers'!$A$17:$A$300,A595))</f>
        <v/>
      </c>
      <c r="H595" s="124" t="str">
        <f>IF(ISBLANK('Beladung des Speichers'!A595),"",'Beladung des Speichers'!C595)</f>
        <v/>
      </c>
      <c r="I595" s="168" t="str">
        <f>IF(ISBLANK('Beladung des Speichers'!A595),"",SUMIFS('Beladung des Speichers'!$E$17:$E$1001,'Beladung des Speichers'!$A$17:$A$1001,'Ergebnis (detailliert)'!A595))</f>
        <v/>
      </c>
      <c r="J595" s="125" t="str">
        <f>IF(ISBLANK('Beladung des Speichers'!A595),"",'Beladung des Speichers'!E595)</f>
        <v/>
      </c>
      <c r="K595" s="168" t="str">
        <f>IF(ISBLANK('Beladung des Speichers'!A595),"",SUMIFS('Entladung des Speichers'!$C$17:$C$1001,'Entladung des Speichers'!$A$17:$A$1001,'Ergebnis (detailliert)'!A595))</f>
        <v/>
      </c>
      <c r="L595" s="169" t="str">
        <f t="shared" si="38"/>
        <v/>
      </c>
      <c r="M595" s="169" t="str">
        <f>IF(ISBLANK('Entladung des Speichers'!A595),"",'Entladung des Speichers'!C595)</f>
        <v/>
      </c>
      <c r="N595" s="168" t="str">
        <f>IF(ISBLANK('Beladung des Speichers'!A595),"",SUMIFS('Entladung des Speichers'!$E$17:$E$1001,'Entladung des Speichers'!$A$17:$A$1001,'Ergebnis (detailliert)'!$A$17:$A$300))</f>
        <v/>
      </c>
      <c r="O595" s="125" t="str">
        <f t="shared" si="39"/>
        <v/>
      </c>
      <c r="P595" s="20" t="str">
        <f>IFERROR(IF(A595="","",N595*'Ergebnis (detailliert)'!J595/'Ergebnis (detailliert)'!I595),0)</f>
        <v/>
      </c>
      <c r="Q595" s="106" t="str">
        <f t="shared" si="40"/>
        <v/>
      </c>
      <c r="R595" s="107" t="str">
        <f t="shared" si="41"/>
        <v/>
      </c>
      <c r="S595" s="108" t="str">
        <f>IF(A595="","",IF(LOOKUP(A595,Stammdaten!$A$17:$A$1001,Stammdaten!$G$17:$G$1001)="Nein",0,IF(ISBLANK('Beladung des Speichers'!A595),"",ROUND(MIN(J595,Q595)*-1,2))))</f>
        <v/>
      </c>
    </row>
    <row r="596" spans="1:19" x14ac:dyDescent="0.2">
      <c r="A596" s="109" t="str">
        <f>IF('Beladung des Speichers'!A596="","",'Beladung des Speichers'!A596)</f>
        <v/>
      </c>
      <c r="B596" s="109" t="str">
        <f>IF('Beladung des Speichers'!B596="","",'Beladung des Speichers'!B596)</f>
        <v/>
      </c>
      <c r="C596" s="163" t="str">
        <f>IF(ISBLANK('Beladung des Speichers'!A596),"",SUMIFS('Beladung des Speichers'!$C$17:$C$300,'Beladung des Speichers'!$A$17:$A$300,A596)-SUMIFS('Entladung des Speichers'!$C$17:$C$300,'Entladung des Speichers'!$A$17:$A$300,A596)+SUMIFS(Füllstände!$B$17:$B$299,Füllstände!$A$17:$A$299,A596)-SUMIFS(Füllstände!$C$17:$C$299,Füllstände!$A$17:$A$299,A596))</f>
        <v/>
      </c>
      <c r="D596" s="164" t="str">
        <f>IF(ISBLANK('Beladung des Speichers'!A596),"",C596*'Beladung des Speichers'!C596/SUMIFS('Beladung des Speichers'!$C$17:$C$300,'Beladung des Speichers'!$A$17:$A$300,A596))</f>
        <v/>
      </c>
      <c r="E596" s="165" t="str">
        <f>IF(ISBLANK('Beladung des Speichers'!A596),"",1/SUMIFS('Beladung des Speichers'!$C$17:$C$300,'Beladung des Speichers'!$A$17:$A$300,A596)*C596*SUMIF($A$17:$A$300,A596,'Beladung des Speichers'!$E$17:$E$300))</f>
        <v/>
      </c>
      <c r="F596" s="166" t="str">
        <f>IF(ISBLANK('Beladung des Speichers'!A596),"",IF(C596=0,"0,00",D596/C596*E596))</f>
        <v/>
      </c>
      <c r="G596" s="167" t="str">
        <f>IF(ISBLANK('Beladung des Speichers'!A596),"",SUMIFS('Beladung des Speichers'!$C$17:$C$300,'Beladung des Speichers'!$A$17:$A$300,A596))</f>
        <v/>
      </c>
      <c r="H596" s="124" t="str">
        <f>IF(ISBLANK('Beladung des Speichers'!A596),"",'Beladung des Speichers'!C596)</f>
        <v/>
      </c>
      <c r="I596" s="168" t="str">
        <f>IF(ISBLANK('Beladung des Speichers'!A596),"",SUMIFS('Beladung des Speichers'!$E$17:$E$1001,'Beladung des Speichers'!$A$17:$A$1001,'Ergebnis (detailliert)'!A596))</f>
        <v/>
      </c>
      <c r="J596" s="125" t="str">
        <f>IF(ISBLANK('Beladung des Speichers'!A596),"",'Beladung des Speichers'!E596)</f>
        <v/>
      </c>
      <c r="K596" s="168" t="str">
        <f>IF(ISBLANK('Beladung des Speichers'!A596),"",SUMIFS('Entladung des Speichers'!$C$17:$C$1001,'Entladung des Speichers'!$A$17:$A$1001,'Ergebnis (detailliert)'!A596))</f>
        <v/>
      </c>
      <c r="L596" s="169" t="str">
        <f t="shared" si="38"/>
        <v/>
      </c>
      <c r="M596" s="169" t="str">
        <f>IF(ISBLANK('Entladung des Speichers'!A596),"",'Entladung des Speichers'!C596)</f>
        <v/>
      </c>
      <c r="N596" s="168" t="str">
        <f>IF(ISBLANK('Beladung des Speichers'!A596),"",SUMIFS('Entladung des Speichers'!$E$17:$E$1001,'Entladung des Speichers'!$A$17:$A$1001,'Ergebnis (detailliert)'!$A$17:$A$300))</f>
        <v/>
      </c>
      <c r="O596" s="125" t="str">
        <f t="shared" si="39"/>
        <v/>
      </c>
      <c r="P596" s="20" t="str">
        <f>IFERROR(IF(A596="","",N596*'Ergebnis (detailliert)'!J596/'Ergebnis (detailliert)'!I596),0)</f>
        <v/>
      </c>
      <c r="Q596" s="106" t="str">
        <f t="shared" si="40"/>
        <v/>
      </c>
      <c r="R596" s="107" t="str">
        <f t="shared" si="41"/>
        <v/>
      </c>
      <c r="S596" s="108" t="str">
        <f>IF(A596="","",IF(LOOKUP(A596,Stammdaten!$A$17:$A$1001,Stammdaten!$G$17:$G$1001)="Nein",0,IF(ISBLANK('Beladung des Speichers'!A596),"",ROUND(MIN(J596,Q596)*-1,2))))</f>
        <v/>
      </c>
    </row>
    <row r="597" spans="1:19" x14ac:dyDescent="0.2">
      <c r="A597" s="109" t="str">
        <f>IF('Beladung des Speichers'!A597="","",'Beladung des Speichers'!A597)</f>
        <v/>
      </c>
      <c r="B597" s="109" t="str">
        <f>IF('Beladung des Speichers'!B597="","",'Beladung des Speichers'!B597)</f>
        <v/>
      </c>
      <c r="C597" s="163" t="str">
        <f>IF(ISBLANK('Beladung des Speichers'!A597),"",SUMIFS('Beladung des Speichers'!$C$17:$C$300,'Beladung des Speichers'!$A$17:$A$300,A597)-SUMIFS('Entladung des Speichers'!$C$17:$C$300,'Entladung des Speichers'!$A$17:$A$300,A597)+SUMIFS(Füllstände!$B$17:$B$299,Füllstände!$A$17:$A$299,A597)-SUMIFS(Füllstände!$C$17:$C$299,Füllstände!$A$17:$A$299,A597))</f>
        <v/>
      </c>
      <c r="D597" s="164" t="str">
        <f>IF(ISBLANK('Beladung des Speichers'!A597),"",C597*'Beladung des Speichers'!C597/SUMIFS('Beladung des Speichers'!$C$17:$C$300,'Beladung des Speichers'!$A$17:$A$300,A597))</f>
        <v/>
      </c>
      <c r="E597" s="165" t="str">
        <f>IF(ISBLANK('Beladung des Speichers'!A597),"",1/SUMIFS('Beladung des Speichers'!$C$17:$C$300,'Beladung des Speichers'!$A$17:$A$300,A597)*C597*SUMIF($A$17:$A$300,A597,'Beladung des Speichers'!$E$17:$E$300))</f>
        <v/>
      </c>
      <c r="F597" s="166" t="str">
        <f>IF(ISBLANK('Beladung des Speichers'!A597),"",IF(C597=0,"0,00",D597/C597*E597))</f>
        <v/>
      </c>
      <c r="G597" s="167" t="str">
        <f>IF(ISBLANK('Beladung des Speichers'!A597),"",SUMIFS('Beladung des Speichers'!$C$17:$C$300,'Beladung des Speichers'!$A$17:$A$300,A597))</f>
        <v/>
      </c>
      <c r="H597" s="124" t="str">
        <f>IF(ISBLANK('Beladung des Speichers'!A597),"",'Beladung des Speichers'!C597)</f>
        <v/>
      </c>
      <c r="I597" s="168" t="str">
        <f>IF(ISBLANK('Beladung des Speichers'!A597),"",SUMIFS('Beladung des Speichers'!$E$17:$E$1001,'Beladung des Speichers'!$A$17:$A$1001,'Ergebnis (detailliert)'!A597))</f>
        <v/>
      </c>
      <c r="J597" s="125" t="str">
        <f>IF(ISBLANK('Beladung des Speichers'!A597),"",'Beladung des Speichers'!E597)</f>
        <v/>
      </c>
      <c r="K597" s="168" t="str">
        <f>IF(ISBLANK('Beladung des Speichers'!A597),"",SUMIFS('Entladung des Speichers'!$C$17:$C$1001,'Entladung des Speichers'!$A$17:$A$1001,'Ergebnis (detailliert)'!A597))</f>
        <v/>
      </c>
      <c r="L597" s="169" t="str">
        <f t="shared" si="38"/>
        <v/>
      </c>
      <c r="M597" s="169" t="str">
        <f>IF(ISBLANK('Entladung des Speichers'!A597),"",'Entladung des Speichers'!C597)</f>
        <v/>
      </c>
      <c r="N597" s="168" t="str">
        <f>IF(ISBLANK('Beladung des Speichers'!A597),"",SUMIFS('Entladung des Speichers'!$E$17:$E$1001,'Entladung des Speichers'!$A$17:$A$1001,'Ergebnis (detailliert)'!$A$17:$A$300))</f>
        <v/>
      </c>
      <c r="O597" s="125" t="str">
        <f t="shared" si="39"/>
        <v/>
      </c>
      <c r="P597" s="20" t="str">
        <f>IFERROR(IF(A597="","",N597*'Ergebnis (detailliert)'!J597/'Ergebnis (detailliert)'!I597),0)</f>
        <v/>
      </c>
      <c r="Q597" s="106" t="str">
        <f t="shared" si="40"/>
        <v/>
      </c>
      <c r="R597" s="107" t="str">
        <f t="shared" si="41"/>
        <v/>
      </c>
      <c r="S597" s="108" t="str">
        <f>IF(A597="","",IF(LOOKUP(A597,Stammdaten!$A$17:$A$1001,Stammdaten!$G$17:$G$1001)="Nein",0,IF(ISBLANK('Beladung des Speichers'!A597),"",ROUND(MIN(J597,Q597)*-1,2))))</f>
        <v/>
      </c>
    </row>
    <row r="598" spans="1:19" x14ac:dyDescent="0.2">
      <c r="A598" s="109" t="str">
        <f>IF('Beladung des Speichers'!A598="","",'Beladung des Speichers'!A598)</f>
        <v/>
      </c>
      <c r="B598" s="109" t="str">
        <f>IF('Beladung des Speichers'!B598="","",'Beladung des Speichers'!B598)</f>
        <v/>
      </c>
      <c r="C598" s="163" t="str">
        <f>IF(ISBLANK('Beladung des Speichers'!A598),"",SUMIFS('Beladung des Speichers'!$C$17:$C$300,'Beladung des Speichers'!$A$17:$A$300,A598)-SUMIFS('Entladung des Speichers'!$C$17:$C$300,'Entladung des Speichers'!$A$17:$A$300,A598)+SUMIFS(Füllstände!$B$17:$B$299,Füllstände!$A$17:$A$299,A598)-SUMIFS(Füllstände!$C$17:$C$299,Füllstände!$A$17:$A$299,A598))</f>
        <v/>
      </c>
      <c r="D598" s="164" t="str">
        <f>IF(ISBLANK('Beladung des Speichers'!A598),"",C598*'Beladung des Speichers'!C598/SUMIFS('Beladung des Speichers'!$C$17:$C$300,'Beladung des Speichers'!$A$17:$A$300,A598))</f>
        <v/>
      </c>
      <c r="E598" s="165" t="str">
        <f>IF(ISBLANK('Beladung des Speichers'!A598),"",1/SUMIFS('Beladung des Speichers'!$C$17:$C$300,'Beladung des Speichers'!$A$17:$A$300,A598)*C598*SUMIF($A$17:$A$300,A598,'Beladung des Speichers'!$E$17:$E$300))</f>
        <v/>
      </c>
      <c r="F598" s="166" t="str">
        <f>IF(ISBLANK('Beladung des Speichers'!A598),"",IF(C598=0,"0,00",D598/C598*E598))</f>
        <v/>
      </c>
      <c r="G598" s="167" t="str">
        <f>IF(ISBLANK('Beladung des Speichers'!A598),"",SUMIFS('Beladung des Speichers'!$C$17:$C$300,'Beladung des Speichers'!$A$17:$A$300,A598))</f>
        <v/>
      </c>
      <c r="H598" s="124" t="str">
        <f>IF(ISBLANK('Beladung des Speichers'!A598),"",'Beladung des Speichers'!C598)</f>
        <v/>
      </c>
      <c r="I598" s="168" t="str">
        <f>IF(ISBLANK('Beladung des Speichers'!A598),"",SUMIFS('Beladung des Speichers'!$E$17:$E$1001,'Beladung des Speichers'!$A$17:$A$1001,'Ergebnis (detailliert)'!A598))</f>
        <v/>
      </c>
      <c r="J598" s="125" t="str">
        <f>IF(ISBLANK('Beladung des Speichers'!A598),"",'Beladung des Speichers'!E598)</f>
        <v/>
      </c>
      <c r="K598" s="168" t="str">
        <f>IF(ISBLANK('Beladung des Speichers'!A598),"",SUMIFS('Entladung des Speichers'!$C$17:$C$1001,'Entladung des Speichers'!$A$17:$A$1001,'Ergebnis (detailliert)'!A598))</f>
        <v/>
      </c>
      <c r="L598" s="169" t="str">
        <f t="shared" si="38"/>
        <v/>
      </c>
      <c r="M598" s="169" t="str">
        <f>IF(ISBLANK('Entladung des Speichers'!A598),"",'Entladung des Speichers'!C598)</f>
        <v/>
      </c>
      <c r="N598" s="168" t="str">
        <f>IF(ISBLANK('Beladung des Speichers'!A598),"",SUMIFS('Entladung des Speichers'!$E$17:$E$1001,'Entladung des Speichers'!$A$17:$A$1001,'Ergebnis (detailliert)'!$A$17:$A$300))</f>
        <v/>
      </c>
      <c r="O598" s="125" t="str">
        <f t="shared" si="39"/>
        <v/>
      </c>
      <c r="P598" s="20" t="str">
        <f>IFERROR(IF(A598="","",N598*'Ergebnis (detailliert)'!J598/'Ergebnis (detailliert)'!I598),0)</f>
        <v/>
      </c>
      <c r="Q598" s="106" t="str">
        <f t="shared" si="40"/>
        <v/>
      </c>
      <c r="R598" s="107" t="str">
        <f t="shared" si="41"/>
        <v/>
      </c>
      <c r="S598" s="108" t="str">
        <f>IF(A598="","",IF(LOOKUP(A598,Stammdaten!$A$17:$A$1001,Stammdaten!$G$17:$G$1001)="Nein",0,IF(ISBLANK('Beladung des Speichers'!A598),"",ROUND(MIN(J598,Q598)*-1,2))))</f>
        <v/>
      </c>
    </row>
    <row r="599" spans="1:19" x14ac:dyDescent="0.2">
      <c r="A599" s="109" t="str">
        <f>IF('Beladung des Speichers'!A599="","",'Beladung des Speichers'!A599)</f>
        <v/>
      </c>
      <c r="B599" s="109" t="str">
        <f>IF('Beladung des Speichers'!B599="","",'Beladung des Speichers'!B599)</f>
        <v/>
      </c>
      <c r="C599" s="163" t="str">
        <f>IF(ISBLANK('Beladung des Speichers'!A599),"",SUMIFS('Beladung des Speichers'!$C$17:$C$300,'Beladung des Speichers'!$A$17:$A$300,A599)-SUMIFS('Entladung des Speichers'!$C$17:$C$300,'Entladung des Speichers'!$A$17:$A$300,A599)+SUMIFS(Füllstände!$B$17:$B$299,Füllstände!$A$17:$A$299,A599)-SUMIFS(Füllstände!$C$17:$C$299,Füllstände!$A$17:$A$299,A599))</f>
        <v/>
      </c>
      <c r="D599" s="164" t="str">
        <f>IF(ISBLANK('Beladung des Speichers'!A599),"",C599*'Beladung des Speichers'!C599/SUMIFS('Beladung des Speichers'!$C$17:$C$300,'Beladung des Speichers'!$A$17:$A$300,A599))</f>
        <v/>
      </c>
      <c r="E599" s="165" t="str">
        <f>IF(ISBLANK('Beladung des Speichers'!A599),"",1/SUMIFS('Beladung des Speichers'!$C$17:$C$300,'Beladung des Speichers'!$A$17:$A$300,A599)*C599*SUMIF($A$17:$A$300,A599,'Beladung des Speichers'!$E$17:$E$300))</f>
        <v/>
      </c>
      <c r="F599" s="166" t="str">
        <f>IF(ISBLANK('Beladung des Speichers'!A599),"",IF(C599=0,"0,00",D599/C599*E599))</f>
        <v/>
      </c>
      <c r="G599" s="167" t="str">
        <f>IF(ISBLANK('Beladung des Speichers'!A599),"",SUMIFS('Beladung des Speichers'!$C$17:$C$300,'Beladung des Speichers'!$A$17:$A$300,A599))</f>
        <v/>
      </c>
      <c r="H599" s="124" t="str">
        <f>IF(ISBLANK('Beladung des Speichers'!A599),"",'Beladung des Speichers'!C599)</f>
        <v/>
      </c>
      <c r="I599" s="168" t="str">
        <f>IF(ISBLANK('Beladung des Speichers'!A599),"",SUMIFS('Beladung des Speichers'!$E$17:$E$1001,'Beladung des Speichers'!$A$17:$A$1001,'Ergebnis (detailliert)'!A599))</f>
        <v/>
      </c>
      <c r="J599" s="125" t="str">
        <f>IF(ISBLANK('Beladung des Speichers'!A599),"",'Beladung des Speichers'!E599)</f>
        <v/>
      </c>
      <c r="K599" s="168" t="str">
        <f>IF(ISBLANK('Beladung des Speichers'!A599),"",SUMIFS('Entladung des Speichers'!$C$17:$C$1001,'Entladung des Speichers'!$A$17:$A$1001,'Ergebnis (detailliert)'!A599))</f>
        <v/>
      </c>
      <c r="L599" s="169" t="str">
        <f t="shared" si="38"/>
        <v/>
      </c>
      <c r="M599" s="169" t="str">
        <f>IF(ISBLANK('Entladung des Speichers'!A599),"",'Entladung des Speichers'!C599)</f>
        <v/>
      </c>
      <c r="N599" s="168" t="str">
        <f>IF(ISBLANK('Beladung des Speichers'!A599),"",SUMIFS('Entladung des Speichers'!$E$17:$E$1001,'Entladung des Speichers'!$A$17:$A$1001,'Ergebnis (detailliert)'!$A$17:$A$300))</f>
        <v/>
      </c>
      <c r="O599" s="125" t="str">
        <f t="shared" si="39"/>
        <v/>
      </c>
      <c r="P599" s="20" t="str">
        <f>IFERROR(IF(A599="","",N599*'Ergebnis (detailliert)'!J599/'Ergebnis (detailliert)'!I599),0)</f>
        <v/>
      </c>
      <c r="Q599" s="106" t="str">
        <f t="shared" si="40"/>
        <v/>
      </c>
      <c r="R599" s="107" t="str">
        <f t="shared" si="41"/>
        <v/>
      </c>
      <c r="S599" s="108" t="str">
        <f>IF(A599="","",IF(LOOKUP(A599,Stammdaten!$A$17:$A$1001,Stammdaten!$G$17:$G$1001)="Nein",0,IF(ISBLANK('Beladung des Speichers'!A599),"",ROUND(MIN(J599,Q599)*-1,2))))</f>
        <v/>
      </c>
    </row>
    <row r="600" spans="1:19" x14ac:dyDescent="0.2">
      <c r="A600" s="109" t="str">
        <f>IF('Beladung des Speichers'!A600="","",'Beladung des Speichers'!A600)</f>
        <v/>
      </c>
      <c r="B600" s="109" t="str">
        <f>IF('Beladung des Speichers'!B600="","",'Beladung des Speichers'!B600)</f>
        <v/>
      </c>
      <c r="C600" s="163" t="str">
        <f>IF(ISBLANK('Beladung des Speichers'!A600),"",SUMIFS('Beladung des Speichers'!$C$17:$C$300,'Beladung des Speichers'!$A$17:$A$300,A600)-SUMIFS('Entladung des Speichers'!$C$17:$C$300,'Entladung des Speichers'!$A$17:$A$300,A600)+SUMIFS(Füllstände!$B$17:$B$299,Füllstände!$A$17:$A$299,A600)-SUMIFS(Füllstände!$C$17:$C$299,Füllstände!$A$17:$A$299,A600))</f>
        <v/>
      </c>
      <c r="D600" s="164" t="str">
        <f>IF(ISBLANK('Beladung des Speichers'!A600),"",C600*'Beladung des Speichers'!C600/SUMIFS('Beladung des Speichers'!$C$17:$C$300,'Beladung des Speichers'!$A$17:$A$300,A600))</f>
        <v/>
      </c>
      <c r="E600" s="165" t="str">
        <f>IF(ISBLANK('Beladung des Speichers'!A600),"",1/SUMIFS('Beladung des Speichers'!$C$17:$C$300,'Beladung des Speichers'!$A$17:$A$300,A600)*C600*SUMIF($A$17:$A$300,A600,'Beladung des Speichers'!$E$17:$E$300))</f>
        <v/>
      </c>
      <c r="F600" s="166" t="str">
        <f>IF(ISBLANK('Beladung des Speichers'!A600),"",IF(C600=0,"0,00",D600/C600*E600))</f>
        <v/>
      </c>
      <c r="G600" s="167" t="str">
        <f>IF(ISBLANK('Beladung des Speichers'!A600),"",SUMIFS('Beladung des Speichers'!$C$17:$C$300,'Beladung des Speichers'!$A$17:$A$300,A600))</f>
        <v/>
      </c>
      <c r="H600" s="124" t="str">
        <f>IF(ISBLANK('Beladung des Speichers'!A600),"",'Beladung des Speichers'!C600)</f>
        <v/>
      </c>
      <c r="I600" s="168" t="str">
        <f>IF(ISBLANK('Beladung des Speichers'!A600),"",SUMIFS('Beladung des Speichers'!$E$17:$E$1001,'Beladung des Speichers'!$A$17:$A$1001,'Ergebnis (detailliert)'!A600))</f>
        <v/>
      </c>
      <c r="J600" s="125" t="str">
        <f>IF(ISBLANK('Beladung des Speichers'!A600),"",'Beladung des Speichers'!E600)</f>
        <v/>
      </c>
      <c r="K600" s="168" t="str">
        <f>IF(ISBLANK('Beladung des Speichers'!A600),"",SUMIFS('Entladung des Speichers'!$C$17:$C$1001,'Entladung des Speichers'!$A$17:$A$1001,'Ergebnis (detailliert)'!A600))</f>
        <v/>
      </c>
      <c r="L600" s="169" t="str">
        <f t="shared" si="38"/>
        <v/>
      </c>
      <c r="M600" s="169" t="str">
        <f>IF(ISBLANK('Entladung des Speichers'!A600),"",'Entladung des Speichers'!C600)</f>
        <v/>
      </c>
      <c r="N600" s="168" t="str">
        <f>IF(ISBLANK('Beladung des Speichers'!A600),"",SUMIFS('Entladung des Speichers'!$E$17:$E$1001,'Entladung des Speichers'!$A$17:$A$1001,'Ergebnis (detailliert)'!$A$17:$A$300))</f>
        <v/>
      </c>
      <c r="O600" s="125" t="str">
        <f t="shared" si="39"/>
        <v/>
      </c>
      <c r="P600" s="20" t="str">
        <f>IFERROR(IF(A600="","",N600*'Ergebnis (detailliert)'!J600/'Ergebnis (detailliert)'!I600),0)</f>
        <v/>
      </c>
      <c r="Q600" s="106" t="str">
        <f t="shared" si="40"/>
        <v/>
      </c>
      <c r="R600" s="107" t="str">
        <f t="shared" si="41"/>
        <v/>
      </c>
      <c r="S600" s="108" t="str">
        <f>IF(A600="","",IF(LOOKUP(A600,Stammdaten!$A$17:$A$1001,Stammdaten!$G$17:$G$1001)="Nein",0,IF(ISBLANK('Beladung des Speichers'!A600),"",ROUND(MIN(J600,Q600)*-1,2))))</f>
        <v/>
      </c>
    </row>
    <row r="601" spans="1:19" x14ac:dyDescent="0.2">
      <c r="A601" s="109" t="str">
        <f>IF('Beladung des Speichers'!A601="","",'Beladung des Speichers'!A601)</f>
        <v/>
      </c>
      <c r="B601" s="109" t="str">
        <f>IF('Beladung des Speichers'!B601="","",'Beladung des Speichers'!B601)</f>
        <v/>
      </c>
      <c r="C601" s="163" t="str">
        <f>IF(ISBLANK('Beladung des Speichers'!A601),"",SUMIFS('Beladung des Speichers'!$C$17:$C$300,'Beladung des Speichers'!$A$17:$A$300,A601)-SUMIFS('Entladung des Speichers'!$C$17:$C$300,'Entladung des Speichers'!$A$17:$A$300,A601)+SUMIFS(Füllstände!$B$17:$B$299,Füllstände!$A$17:$A$299,A601)-SUMIFS(Füllstände!$C$17:$C$299,Füllstände!$A$17:$A$299,A601))</f>
        <v/>
      </c>
      <c r="D601" s="164" t="str">
        <f>IF(ISBLANK('Beladung des Speichers'!A601),"",C601*'Beladung des Speichers'!C601/SUMIFS('Beladung des Speichers'!$C$17:$C$300,'Beladung des Speichers'!$A$17:$A$300,A601))</f>
        <v/>
      </c>
      <c r="E601" s="165" t="str">
        <f>IF(ISBLANK('Beladung des Speichers'!A601),"",1/SUMIFS('Beladung des Speichers'!$C$17:$C$300,'Beladung des Speichers'!$A$17:$A$300,A601)*C601*SUMIF($A$17:$A$300,A601,'Beladung des Speichers'!$E$17:$E$300))</f>
        <v/>
      </c>
      <c r="F601" s="166" t="str">
        <f>IF(ISBLANK('Beladung des Speichers'!A601),"",IF(C601=0,"0,00",D601/C601*E601))</f>
        <v/>
      </c>
      <c r="G601" s="167" t="str">
        <f>IF(ISBLANK('Beladung des Speichers'!A601),"",SUMIFS('Beladung des Speichers'!$C$17:$C$300,'Beladung des Speichers'!$A$17:$A$300,A601))</f>
        <v/>
      </c>
      <c r="H601" s="124" t="str">
        <f>IF(ISBLANK('Beladung des Speichers'!A601),"",'Beladung des Speichers'!C601)</f>
        <v/>
      </c>
      <c r="I601" s="168" t="str">
        <f>IF(ISBLANK('Beladung des Speichers'!A601),"",SUMIFS('Beladung des Speichers'!$E$17:$E$1001,'Beladung des Speichers'!$A$17:$A$1001,'Ergebnis (detailliert)'!A601))</f>
        <v/>
      </c>
      <c r="J601" s="125" t="str">
        <f>IF(ISBLANK('Beladung des Speichers'!A601),"",'Beladung des Speichers'!E601)</f>
        <v/>
      </c>
      <c r="K601" s="168" t="str">
        <f>IF(ISBLANK('Beladung des Speichers'!A601),"",SUMIFS('Entladung des Speichers'!$C$17:$C$1001,'Entladung des Speichers'!$A$17:$A$1001,'Ergebnis (detailliert)'!A601))</f>
        <v/>
      </c>
      <c r="L601" s="169" t="str">
        <f t="shared" si="38"/>
        <v/>
      </c>
      <c r="M601" s="169" t="str">
        <f>IF(ISBLANK('Entladung des Speichers'!A601),"",'Entladung des Speichers'!C601)</f>
        <v/>
      </c>
      <c r="N601" s="168" t="str">
        <f>IF(ISBLANK('Beladung des Speichers'!A601),"",SUMIFS('Entladung des Speichers'!$E$17:$E$1001,'Entladung des Speichers'!$A$17:$A$1001,'Ergebnis (detailliert)'!$A$17:$A$300))</f>
        <v/>
      </c>
      <c r="O601" s="125" t="str">
        <f t="shared" si="39"/>
        <v/>
      </c>
      <c r="P601" s="20" t="str">
        <f>IFERROR(IF(A601="","",N601*'Ergebnis (detailliert)'!J601/'Ergebnis (detailliert)'!I601),0)</f>
        <v/>
      </c>
      <c r="Q601" s="106" t="str">
        <f t="shared" si="40"/>
        <v/>
      </c>
      <c r="R601" s="107" t="str">
        <f t="shared" si="41"/>
        <v/>
      </c>
      <c r="S601" s="108" t="str">
        <f>IF(A601="","",IF(LOOKUP(A601,Stammdaten!$A$17:$A$1001,Stammdaten!$G$17:$G$1001)="Nein",0,IF(ISBLANK('Beladung des Speichers'!A601),"",ROUND(MIN(J601,Q601)*-1,2))))</f>
        <v/>
      </c>
    </row>
    <row r="602" spans="1:19" x14ac:dyDescent="0.2">
      <c r="A602" s="109" t="str">
        <f>IF('Beladung des Speichers'!A602="","",'Beladung des Speichers'!A602)</f>
        <v/>
      </c>
      <c r="B602" s="109" t="str">
        <f>IF('Beladung des Speichers'!B602="","",'Beladung des Speichers'!B602)</f>
        <v/>
      </c>
      <c r="C602" s="163" t="str">
        <f>IF(ISBLANK('Beladung des Speichers'!A602),"",SUMIFS('Beladung des Speichers'!$C$17:$C$300,'Beladung des Speichers'!$A$17:$A$300,A602)-SUMIFS('Entladung des Speichers'!$C$17:$C$300,'Entladung des Speichers'!$A$17:$A$300,A602)+SUMIFS(Füllstände!$B$17:$B$299,Füllstände!$A$17:$A$299,A602)-SUMIFS(Füllstände!$C$17:$C$299,Füllstände!$A$17:$A$299,A602))</f>
        <v/>
      </c>
      <c r="D602" s="164" t="str">
        <f>IF(ISBLANK('Beladung des Speichers'!A602),"",C602*'Beladung des Speichers'!C602/SUMIFS('Beladung des Speichers'!$C$17:$C$300,'Beladung des Speichers'!$A$17:$A$300,A602))</f>
        <v/>
      </c>
      <c r="E602" s="165" t="str">
        <f>IF(ISBLANK('Beladung des Speichers'!A602),"",1/SUMIFS('Beladung des Speichers'!$C$17:$C$300,'Beladung des Speichers'!$A$17:$A$300,A602)*C602*SUMIF($A$17:$A$300,A602,'Beladung des Speichers'!$E$17:$E$300))</f>
        <v/>
      </c>
      <c r="F602" s="166" t="str">
        <f>IF(ISBLANK('Beladung des Speichers'!A602),"",IF(C602=0,"0,00",D602/C602*E602))</f>
        <v/>
      </c>
      <c r="G602" s="167" t="str">
        <f>IF(ISBLANK('Beladung des Speichers'!A602),"",SUMIFS('Beladung des Speichers'!$C$17:$C$300,'Beladung des Speichers'!$A$17:$A$300,A602))</f>
        <v/>
      </c>
      <c r="H602" s="124" t="str">
        <f>IF(ISBLANK('Beladung des Speichers'!A602),"",'Beladung des Speichers'!C602)</f>
        <v/>
      </c>
      <c r="I602" s="168" t="str">
        <f>IF(ISBLANK('Beladung des Speichers'!A602),"",SUMIFS('Beladung des Speichers'!$E$17:$E$1001,'Beladung des Speichers'!$A$17:$A$1001,'Ergebnis (detailliert)'!A602))</f>
        <v/>
      </c>
      <c r="J602" s="125" t="str">
        <f>IF(ISBLANK('Beladung des Speichers'!A602),"",'Beladung des Speichers'!E602)</f>
        <v/>
      </c>
      <c r="K602" s="168" t="str">
        <f>IF(ISBLANK('Beladung des Speichers'!A602),"",SUMIFS('Entladung des Speichers'!$C$17:$C$1001,'Entladung des Speichers'!$A$17:$A$1001,'Ergebnis (detailliert)'!A602))</f>
        <v/>
      </c>
      <c r="L602" s="169" t="str">
        <f t="shared" si="38"/>
        <v/>
      </c>
      <c r="M602" s="169" t="str">
        <f>IF(ISBLANK('Entladung des Speichers'!A602),"",'Entladung des Speichers'!C602)</f>
        <v/>
      </c>
      <c r="N602" s="168" t="str">
        <f>IF(ISBLANK('Beladung des Speichers'!A602),"",SUMIFS('Entladung des Speichers'!$E$17:$E$1001,'Entladung des Speichers'!$A$17:$A$1001,'Ergebnis (detailliert)'!$A$17:$A$300))</f>
        <v/>
      </c>
      <c r="O602" s="125" t="str">
        <f t="shared" si="39"/>
        <v/>
      </c>
      <c r="P602" s="20" t="str">
        <f>IFERROR(IF(A602="","",N602*'Ergebnis (detailliert)'!J602/'Ergebnis (detailliert)'!I602),0)</f>
        <v/>
      </c>
      <c r="Q602" s="106" t="str">
        <f t="shared" si="40"/>
        <v/>
      </c>
      <c r="R602" s="107" t="str">
        <f t="shared" si="41"/>
        <v/>
      </c>
      <c r="S602" s="108" t="str">
        <f>IF(A602="","",IF(LOOKUP(A602,Stammdaten!$A$17:$A$1001,Stammdaten!$G$17:$G$1001)="Nein",0,IF(ISBLANK('Beladung des Speichers'!A602),"",ROUND(MIN(J602,Q602)*-1,2))))</f>
        <v/>
      </c>
    </row>
    <row r="603" spans="1:19" x14ac:dyDescent="0.2">
      <c r="A603" s="109" t="str">
        <f>IF('Beladung des Speichers'!A603="","",'Beladung des Speichers'!A603)</f>
        <v/>
      </c>
      <c r="B603" s="109" t="str">
        <f>IF('Beladung des Speichers'!B603="","",'Beladung des Speichers'!B603)</f>
        <v/>
      </c>
      <c r="C603" s="163" t="str">
        <f>IF(ISBLANK('Beladung des Speichers'!A603),"",SUMIFS('Beladung des Speichers'!$C$17:$C$300,'Beladung des Speichers'!$A$17:$A$300,A603)-SUMIFS('Entladung des Speichers'!$C$17:$C$300,'Entladung des Speichers'!$A$17:$A$300,A603)+SUMIFS(Füllstände!$B$17:$B$299,Füllstände!$A$17:$A$299,A603)-SUMIFS(Füllstände!$C$17:$C$299,Füllstände!$A$17:$A$299,A603))</f>
        <v/>
      </c>
      <c r="D603" s="164" t="str">
        <f>IF(ISBLANK('Beladung des Speichers'!A603),"",C603*'Beladung des Speichers'!C603/SUMIFS('Beladung des Speichers'!$C$17:$C$300,'Beladung des Speichers'!$A$17:$A$300,A603))</f>
        <v/>
      </c>
      <c r="E603" s="165" t="str">
        <f>IF(ISBLANK('Beladung des Speichers'!A603),"",1/SUMIFS('Beladung des Speichers'!$C$17:$C$300,'Beladung des Speichers'!$A$17:$A$300,A603)*C603*SUMIF($A$17:$A$300,A603,'Beladung des Speichers'!$E$17:$E$300))</f>
        <v/>
      </c>
      <c r="F603" s="166" t="str">
        <f>IF(ISBLANK('Beladung des Speichers'!A603),"",IF(C603=0,"0,00",D603/C603*E603))</f>
        <v/>
      </c>
      <c r="G603" s="167" t="str">
        <f>IF(ISBLANK('Beladung des Speichers'!A603),"",SUMIFS('Beladung des Speichers'!$C$17:$C$300,'Beladung des Speichers'!$A$17:$A$300,A603))</f>
        <v/>
      </c>
      <c r="H603" s="124" t="str">
        <f>IF(ISBLANK('Beladung des Speichers'!A603),"",'Beladung des Speichers'!C603)</f>
        <v/>
      </c>
      <c r="I603" s="168" t="str">
        <f>IF(ISBLANK('Beladung des Speichers'!A603),"",SUMIFS('Beladung des Speichers'!$E$17:$E$1001,'Beladung des Speichers'!$A$17:$A$1001,'Ergebnis (detailliert)'!A603))</f>
        <v/>
      </c>
      <c r="J603" s="125" t="str">
        <f>IF(ISBLANK('Beladung des Speichers'!A603),"",'Beladung des Speichers'!E603)</f>
        <v/>
      </c>
      <c r="K603" s="168" t="str">
        <f>IF(ISBLANK('Beladung des Speichers'!A603),"",SUMIFS('Entladung des Speichers'!$C$17:$C$1001,'Entladung des Speichers'!$A$17:$A$1001,'Ergebnis (detailliert)'!A603))</f>
        <v/>
      </c>
      <c r="L603" s="169" t="str">
        <f t="shared" si="38"/>
        <v/>
      </c>
      <c r="M603" s="169" t="str">
        <f>IF(ISBLANK('Entladung des Speichers'!A603),"",'Entladung des Speichers'!C603)</f>
        <v/>
      </c>
      <c r="N603" s="168" t="str">
        <f>IF(ISBLANK('Beladung des Speichers'!A603),"",SUMIFS('Entladung des Speichers'!$E$17:$E$1001,'Entladung des Speichers'!$A$17:$A$1001,'Ergebnis (detailliert)'!$A$17:$A$300))</f>
        <v/>
      </c>
      <c r="O603" s="125" t="str">
        <f t="shared" si="39"/>
        <v/>
      </c>
      <c r="P603" s="20" t="str">
        <f>IFERROR(IF(A603="","",N603*'Ergebnis (detailliert)'!J603/'Ergebnis (detailliert)'!I603),0)</f>
        <v/>
      </c>
      <c r="Q603" s="106" t="str">
        <f t="shared" si="40"/>
        <v/>
      </c>
      <c r="R603" s="107" t="str">
        <f t="shared" si="41"/>
        <v/>
      </c>
      <c r="S603" s="108" t="str">
        <f>IF(A603="","",IF(LOOKUP(A603,Stammdaten!$A$17:$A$1001,Stammdaten!$G$17:$G$1001)="Nein",0,IF(ISBLANK('Beladung des Speichers'!A603),"",ROUND(MIN(J603,Q603)*-1,2))))</f>
        <v/>
      </c>
    </row>
    <row r="604" spans="1:19" x14ac:dyDescent="0.2">
      <c r="A604" s="109" t="str">
        <f>IF('Beladung des Speichers'!A604="","",'Beladung des Speichers'!A604)</f>
        <v/>
      </c>
      <c r="B604" s="109" t="str">
        <f>IF('Beladung des Speichers'!B604="","",'Beladung des Speichers'!B604)</f>
        <v/>
      </c>
      <c r="C604" s="163" t="str">
        <f>IF(ISBLANK('Beladung des Speichers'!A604),"",SUMIFS('Beladung des Speichers'!$C$17:$C$300,'Beladung des Speichers'!$A$17:$A$300,A604)-SUMIFS('Entladung des Speichers'!$C$17:$C$300,'Entladung des Speichers'!$A$17:$A$300,A604)+SUMIFS(Füllstände!$B$17:$B$299,Füllstände!$A$17:$A$299,A604)-SUMIFS(Füllstände!$C$17:$C$299,Füllstände!$A$17:$A$299,A604))</f>
        <v/>
      </c>
      <c r="D604" s="164" t="str">
        <f>IF(ISBLANK('Beladung des Speichers'!A604),"",C604*'Beladung des Speichers'!C604/SUMIFS('Beladung des Speichers'!$C$17:$C$300,'Beladung des Speichers'!$A$17:$A$300,A604))</f>
        <v/>
      </c>
      <c r="E604" s="165" t="str">
        <f>IF(ISBLANK('Beladung des Speichers'!A604),"",1/SUMIFS('Beladung des Speichers'!$C$17:$C$300,'Beladung des Speichers'!$A$17:$A$300,A604)*C604*SUMIF($A$17:$A$300,A604,'Beladung des Speichers'!$E$17:$E$300))</f>
        <v/>
      </c>
      <c r="F604" s="166" t="str">
        <f>IF(ISBLANK('Beladung des Speichers'!A604),"",IF(C604=0,"0,00",D604/C604*E604))</f>
        <v/>
      </c>
      <c r="G604" s="167" t="str">
        <f>IF(ISBLANK('Beladung des Speichers'!A604),"",SUMIFS('Beladung des Speichers'!$C$17:$C$300,'Beladung des Speichers'!$A$17:$A$300,A604))</f>
        <v/>
      </c>
      <c r="H604" s="124" t="str">
        <f>IF(ISBLANK('Beladung des Speichers'!A604),"",'Beladung des Speichers'!C604)</f>
        <v/>
      </c>
      <c r="I604" s="168" t="str">
        <f>IF(ISBLANK('Beladung des Speichers'!A604),"",SUMIFS('Beladung des Speichers'!$E$17:$E$1001,'Beladung des Speichers'!$A$17:$A$1001,'Ergebnis (detailliert)'!A604))</f>
        <v/>
      </c>
      <c r="J604" s="125" t="str">
        <f>IF(ISBLANK('Beladung des Speichers'!A604),"",'Beladung des Speichers'!E604)</f>
        <v/>
      </c>
      <c r="K604" s="168" t="str">
        <f>IF(ISBLANK('Beladung des Speichers'!A604),"",SUMIFS('Entladung des Speichers'!$C$17:$C$1001,'Entladung des Speichers'!$A$17:$A$1001,'Ergebnis (detailliert)'!A604))</f>
        <v/>
      </c>
      <c r="L604" s="169" t="str">
        <f t="shared" si="38"/>
        <v/>
      </c>
      <c r="M604" s="169" t="str">
        <f>IF(ISBLANK('Entladung des Speichers'!A604),"",'Entladung des Speichers'!C604)</f>
        <v/>
      </c>
      <c r="N604" s="168" t="str">
        <f>IF(ISBLANK('Beladung des Speichers'!A604),"",SUMIFS('Entladung des Speichers'!$E$17:$E$1001,'Entladung des Speichers'!$A$17:$A$1001,'Ergebnis (detailliert)'!$A$17:$A$300))</f>
        <v/>
      </c>
      <c r="O604" s="125" t="str">
        <f t="shared" si="39"/>
        <v/>
      </c>
      <c r="P604" s="20" t="str">
        <f>IFERROR(IF(A604="","",N604*'Ergebnis (detailliert)'!J604/'Ergebnis (detailliert)'!I604),0)</f>
        <v/>
      </c>
      <c r="Q604" s="106" t="str">
        <f t="shared" si="40"/>
        <v/>
      </c>
      <c r="R604" s="107" t="str">
        <f t="shared" si="41"/>
        <v/>
      </c>
      <c r="S604" s="108" t="str">
        <f>IF(A604="","",IF(LOOKUP(A604,Stammdaten!$A$17:$A$1001,Stammdaten!$G$17:$G$1001)="Nein",0,IF(ISBLANK('Beladung des Speichers'!A604),"",ROUND(MIN(J604,Q604)*-1,2))))</f>
        <v/>
      </c>
    </row>
    <row r="605" spans="1:19" x14ac:dyDescent="0.2">
      <c r="A605" s="109" t="str">
        <f>IF('Beladung des Speichers'!A605="","",'Beladung des Speichers'!A605)</f>
        <v/>
      </c>
      <c r="B605" s="109" t="str">
        <f>IF('Beladung des Speichers'!B605="","",'Beladung des Speichers'!B605)</f>
        <v/>
      </c>
      <c r="C605" s="163" t="str">
        <f>IF(ISBLANK('Beladung des Speichers'!A605),"",SUMIFS('Beladung des Speichers'!$C$17:$C$300,'Beladung des Speichers'!$A$17:$A$300,A605)-SUMIFS('Entladung des Speichers'!$C$17:$C$300,'Entladung des Speichers'!$A$17:$A$300,A605)+SUMIFS(Füllstände!$B$17:$B$299,Füllstände!$A$17:$A$299,A605)-SUMIFS(Füllstände!$C$17:$C$299,Füllstände!$A$17:$A$299,A605))</f>
        <v/>
      </c>
      <c r="D605" s="164" t="str">
        <f>IF(ISBLANK('Beladung des Speichers'!A605),"",C605*'Beladung des Speichers'!C605/SUMIFS('Beladung des Speichers'!$C$17:$C$300,'Beladung des Speichers'!$A$17:$A$300,A605))</f>
        <v/>
      </c>
      <c r="E605" s="165" t="str">
        <f>IF(ISBLANK('Beladung des Speichers'!A605),"",1/SUMIFS('Beladung des Speichers'!$C$17:$C$300,'Beladung des Speichers'!$A$17:$A$300,A605)*C605*SUMIF($A$17:$A$300,A605,'Beladung des Speichers'!$E$17:$E$300))</f>
        <v/>
      </c>
      <c r="F605" s="166" t="str">
        <f>IF(ISBLANK('Beladung des Speichers'!A605),"",IF(C605=0,"0,00",D605/C605*E605))</f>
        <v/>
      </c>
      <c r="G605" s="167" t="str">
        <f>IF(ISBLANK('Beladung des Speichers'!A605),"",SUMIFS('Beladung des Speichers'!$C$17:$C$300,'Beladung des Speichers'!$A$17:$A$300,A605))</f>
        <v/>
      </c>
      <c r="H605" s="124" t="str">
        <f>IF(ISBLANK('Beladung des Speichers'!A605),"",'Beladung des Speichers'!C605)</f>
        <v/>
      </c>
      <c r="I605" s="168" t="str">
        <f>IF(ISBLANK('Beladung des Speichers'!A605),"",SUMIFS('Beladung des Speichers'!$E$17:$E$1001,'Beladung des Speichers'!$A$17:$A$1001,'Ergebnis (detailliert)'!A605))</f>
        <v/>
      </c>
      <c r="J605" s="125" t="str">
        <f>IF(ISBLANK('Beladung des Speichers'!A605),"",'Beladung des Speichers'!E605)</f>
        <v/>
      </c>
      <c r="K605" s="168" t="str">
        <f>IF(ISBLANK('Beladung des Speichers'!A605),"",SUMIFS('Entladung des Speichers'!$C$17:$C$1001,'Entladung des Speichers'!$A$17:$A$1001,'Ergebnis (detailliert)'!A605))</f>
        <v/>
      </c>
      <c r="L605" s="169" t="str">
        <f t="shared" si="38"/>
        <v/>
      </c>
      <c r="M605" s="169" t="str">
        <f>IF(ISBLANK('Entladung des Speichers'!A605),"",'Entladung des Speichers'!C605)</f>
        <v/>
      </c>
      <c r="N605" s="168" t="str">
        <f>IF(ISBLANK('Beladung des Speichers'!A605),"",SUMIFS('Entladung des Speichers'!$E$17:$E$1001,'Entladung des Speichers'!$A$17:$A$1001,'Ergebnis (detailliert)'!$A$17:$A$300))</f>
        <v/>
      </c>
      <c r="O605" s="125" t="str">
        <f t="shared" si="39"/>
        <v/>
      </c>
      <c r="P605" s="20" t="str">
        <f>IFERROR(IF(A605="","",N605*'Ergebnis (detailliert)'!J605/'Ergebnis (detailliert)'!I605),0)</f>
        <v/>
      </c>
      <c r="Q605" s="106" t="str">
        <f t="shared" si="40"/>
        <v/>
      </c>
      <c r="R605" s="107" t="str">
        <f t="shared" si="41"/>
        <v/>
      </c>
      <c r="S605" s="108" t="str">
        <f>IF(A605="","",IF(LOOKUP(A605,Stammdaten!$A$17:$A$1001,Stammdaten!$G$17:$G$1001)="Nein",0,IF(ISBLANK('Beladung des Speichers'!A605),"",ROUND(MIN(J605,Q605)*-1,2))))</f>
        <v/>
      </c>
    </row>
    <row r="606" spans="1:19" x14ac:dyDescent="0.2">
      <c r="A606" s="109" t="str">
        <f>IF('Beladung des Speichers'!A606="","",'Beladung des Speichers'!A606)</f>
        <v/>
      </c>
      <c r="B606" s="109" t="str">
        <f>IF('Beladung des Speichers'!B606="","",'Beladung des Speichers'!B606)</f>
        <v/>
      </c>
      <c r="C606" s="163" t="str">
        <f>IF(ISBLANK('Beladung des Speichers'!A606),"",SUMIFS('Beladung des Speichers'!$C$17:$C$300,'Beladung des Speichers'!$A$17:$A$300,A606)-SUMIFS('Entladung des Speichers'!$C$17:$C$300,'Entladung des Speichers'!$A$17:$A$300,A606)+SUMIFS(Füllstände!$B$17:$B$299,Füllstände!$A$17:$A$299,A606)-SUMIFS(Füllstände!$C$17:$C$299,Füllstände!$A$17:$A$299,A606))</f>
        <v/>
      </c>
      <c r="D606" s="164" t="str">
        <f>IF(ISBLANK('Beladung des Speichers'!A606),"",C606*'Beladung des Speichers'!C606/SUMIFS('Beladung des Speichers'!$C$17:$C$300,'Beladung des Speichers'!$A$17:$A$300,A606))</f>
        <v/>
      </c>
      <c r="E606" s="165" t="str">
        <f>IF(ISBLANK('Beladung des Speichers'!A606),"",1/SUMIFS('Beladung des Speichers'!$C$17:$C$300,'Beladung des Speichers'!$A$17:$A$300,A606)*C606*SUMIF($A$17:$A$300,A606,'Beladung des Speichers'!$E$17:$E$300))</f>
        <v/>
      </c>
      <c r="F606" s="166" t="str">
        <f>IF(ISBLANK('Beladung des Speichers'!A606),"",IF(C606=0,"0,00",D606/C606*E606))</f>
        <v/>
      </c>
      <c r="G606" s="167" t="str">
        <f>IF(ISBLANK('Beladung des Speichers'!A606),"",SUMIFS('Beladung des Speichers'!$C$17:$C$300,'Beladung des Speichers'!$A$17:$A$300,A606))</f>
        <v/>
      </c>
      <c r="H606" s="124" t="str">
        <f>IF(ISBLANK('Beladung des Speichers'!A606),"",'Beladung des Speichers'!C606)</f>
        <v/>
      </c>
      <c r="I606" s="168" t="str">
        <f>IF(ISBLANK('Beladung des Speichers'!A606),"",SUMIFS('Beladung des Speichers'!$E$17:$E$1001,'Beladung des Speichers'!$A$17:$A$1001,'Ergebnis (detailliert)'!A606))</f>
        <v/>
      </c>
      <c r="J606" s="125" t="str">
        <f>IF(ISBLANK('Beladung des Speichers'!A606),"",'Beladung des Speichers'!E606)</f>
        <v/>
      </c>
      <c r="K606" s="168" t="str">
        <f>IF(ISBLANK('Beladung des Speichers'!A606),"",SUMIFS('Entladung des Speichers'!$C$17:$C$1001,'Entladung des Speichers'!$A$17:$A$1001,'Ergebnis (detailliert)'!A606))</f>
        <v/>
      </c>
      <c r="L606" s="169" t="str">
        <f t="shared" si="38"/>
        <v/>
      </c>
      <c r="M606" s="169" t="str">
        <f>IF(ISBLANK('Entladung des Speichers'!A606),"",'Entladung des Speichers'!C606)</f>
        <v/>
      </c>
      <c r="N606" s="168" t="str">
        <f>IF(ISBLANK('Beladung des Speichers'!A606),"",SUMIFS('Entladung des Speichers'!$E$17:$E$1001,'Entladung des Speichers'!$A$17:$A$1001,'Ergebnis (detailliert)'!$A$17:$A$300))</f>
        <v/>
      </c>
      <c r="O606" s="125" t="str">
        <f t="shared" si="39"/>
        <v/>
      </c>
      <c r="P606" s="20" t="str">
        <f>IFERROR(IF(A606="","",N606*'Ergebnis (detailliert)'!J606/'Ergebnis (detailliert)'!I606),0)</f>
        <v/>
      </c>
      <c r="Q606" s="106" t="str">
        <f t="shared" si="40"/>
        <v/>
      </c>
      <c r="R606" s="107" t="str">
        <f t="shared" si="41"/>
        <v/>
      </c>
      <c r="S606" s="108" t="str">
        <f>IF(A606="","",IF(LOOKUP(A606,Stammdaten!$A$17:$A$1001,Stammdaten!$G$17:$G$1001)="Nein",0,IF(ISBLANK('Beladung des Speichers'!A606),"",ROUND(MIN(J606,Q606)*-1,2))))</f>
        <v/>
      </c>
    </row>
    <row r="607" spans="1:19" x14ac:dyDescent="0.2">
      <c r="A607" s="109" t="str">
        <f>IF('Beladung des Speichers'!A607="","",'Beladung des Speichers'!A607)</f>
        <v/>
      </c>
      <c r="B607" s="109" t="str">
        <f>IF('Beladung des Speichers'!B607="","",'Beladung des Speichers'!B607)</f>
        <v/>
      </c>
      <c r="C607" s="163" t="str">
        <f>IF(ISBLANK('Beladung des Speichers'!A607),"",SUMIFS('Beladung des Speichers'!$C$17:$C$300,'Beladung des Speichers'!$A$17:$A$300,A607)-SUMIFS('Entladung des Speichers'!$C$17:$C$300,'Entladung des Speichers'!$A$17:$A$300,A607)+SUMIFS(Füllstände!$B$17:$B$299,Füllstände!$A$17:$A$299,A607)-SUMIFS(Füllstände!$C$17:$C$299,Füllstände!$A$17:$A$299,A607))</f>
        <v/>
      </c>
      <c r="D607" s="164" t="str">
        <f>IF(ISBLANK('Beladung des Speichers'!A607),"",C607*'Beladung des Speichers'!C607/SUMIFS('Beladung des Speichers'!$C$17:$C$300,'Beladung des Speichers'!$A$17:$A$300,A607))</f>
        <v/>
      </c>
      <c r="E607" s="165" t="str">
        <f>IF(ISBLANK('Beladung des Speichers'!A607),"",1/SUMIFS('Beladung des Speichers'!$C$17:$C$300,'Beladung des Speichers'!$A$17:$A$300,A607)*C607*SUMIF($A$17:$A$300,A607,'Beladung des Speichers'!$E$17:$E$300))</f>
        <v/>
      </c>
      <c r="F607" s="166" t="str">
        <f>IF(ISBLANK('Beladung des Speichers'!A607),"",IF(C607=0,"0,00",D607/C607*E607))</f>
        <v/>
      </c>
      <c r="G607" s="167" t="str">
        <f>IF(ISBLANK('Beladung des Speichers'!A607),"",SUMIFS('Beladung des Speichers'!$C$17:$C$300,'Beladung des Speichers'!$A$17:$A$300,A607))</f>
        <v/>
      </c>
      <c r="H607" s="124" t="str">
        <f>IF(ISBLANK('Beladung des Speichers'!A607),"",'Beladung des Speichers'!C607)</f>
        <v/>
      </c>
      <c r="I607" s="168" t="str">
        <f>IF(ISBLANK('Beladung des Speichers'!A607),"",SUMIFS('Beladung des Speichers'!$E$17:$E$1001,'Beladung des Speichers'!$A$17:$A$1001,'Ergebnis (detailliert)'!A607))</f>
        <v/>
      </c>
      <c r="J607" s="125" t="str">
        <f>IF(ISBLANK('Beladung des Speichers'!A607),"",'Beladung des Speichers'!E607)</f>
        <v/>
      </c>
      <c r="K607" s="168" t="str">
        <f>IF(ISBLANK('Beladung des Speichers'!A607),"",SUMIFS('Entladung des Speichers'!$C$17:$C$1001,'Entladung des Speichers'!$A$17:$A$1001,'Ergebnis (detailliert)'!A607))</f>
        <v/>
      </c>
      <c r="L607" s="169" t="str">
        <f t="shared" si="38"/>
        <v/>
      </c>
      <c r="M607" s="169" t="str">
        <f>IF(ISBLANK('Entladung des Speichers'!A607),"",'Entladung des Speichers'!C607)</f>
        <v/>
      </c>
      <c r="N607" s="168" t="str">
        <f>IF(ISBLANK('Beladung des Speichers'!A607),"",SUMIFS('Entladung des Speichers'!$E$17:$E$1001,'Entladung des Speichers'!$A$17:$A$1001,'Ergebnis (detailliert)'!$A$17:$A$300))</f>
        <v/>
      </c>
      <c r="O607" s="125" t="str">
        <f t="shared" si="39"/>
        <v/>
      </c>
      <c r="P607" s="20" t="str">
        <f>IFERROR(IF(A607="","",N607*'Ergebnis (detailliert)'!J607/'Ergebnis (detailliert)'!I607),0)</f>
        <v/>
      </c>
      <c r="Q607" s="106" t="str">
        <f t="shared" si="40"/>
        <v/>
      </c>
      <c r="R607" s="107" t="str">
        <f t="shared" si="41"/>
        <v/>
      </c>
      <c r="S607" s="108" t="str">
        <f>IF(A607="","",IF(LOOKUP(A607,Stammdaten!$A$17:$A$1001,Stammdaten!$G$17:$G$1001)="Nein",0,IF(ISBLANK('Beladung des Speichers'!A607),"",ROUND(MIN(J607,Q607)*-1,2))))</f>
        <v/>
      </c>
    </row>
    <row r="608" spans="1:19" x14ac:dyDescent="0.2">
      <c r="A608" s="109" t="str">
        <f>IF('Beladung des Speichers'!A608="","",'Beladung des Speichers'!A608)</f>
        <v/>
      </c>
      <c r="B608" s="109" t="str">
        <f>IF('Beladung des Speichers'!B608="","",'Beladung des Speichers'!B608)</f>
        <v/>
      </c>
      <c r="C608" s="163" t="str">
        <f>IF(ISBLANK('Beladung des Speichers'!A608),"",SUMIFS('Beladung des Speichers'!$C$17:$C$300,'Beladung des Speichers'!$A$17:$A$300,A608)-SUMIFS('Entladung des Speichers'!$C$17:$C$300,'Entladung des Speichers'!$A$17:$A$300,A608)+SUMIFS(Füllstände!$B$17:$B$299,Füllstände!$A$17:$A$299,A608)-SUMIFS(Füllstände!$C$17:$C$299,Füllstände!$A$17:$A$299,A608))</f>
        <v/>
      </c>
      <c r="D608" s="164" t="str">
        <f>IF(ISBLANK('Beladung des Speichers'!A608),"",C608*'Beladung des Speichers'!C608/SUMIFS('Beladung des Speichers'!$C$17:$C$300,'Beladung des Speichers'!$A$17:$A$300,A608))</f>
        <v/>
      </c>
      <c r="E608" s="165" t="str">
        <f>IF(ISBLANK('Beladung des Speichers'!A608),"",1/SUMIFS('Beladung des Speichers'!$C$17:$C$300,'Beladung des Speichers'!$A$17:$A$300,A608)*C608*SUMIF($A$17:$A$300,A608,'Beladung des Speichers'!$E$17:$E$300))</f>
        <v/>
      </c>
      <c r="F608" s="166" t="str">
        <f>IF(ISBLANK('Beladung des Speichers'!A608),"",IF(C608=0,"0,00",D608/C608*E608))</f>
        <v/>
      </c>
      <c r="G608" s="167" t="str">
        <f>IF(ISBLANK('Beladung des Speichers'!A608),"",SUMIFS('Beladung des Speichers'!$C$17:$C$300,'Beladung des Speichers'!$A$17:$A$300,A608))</f>
        <v/>
      </c>
      <c r="H608" s="124" t="str">
        <f>IF(ISBLANK('Beladung des Speichers'!A608),"",'Beladung des Speichers'!C608)</f>
        <v/>
      </c>
      <c r="I608" s="168" t="str">
        <f>IF(ISBLANK('Beladung des Speichers'!A608),"",SUMIFS('Beladung des Speichers'!$E$17:$E$1001,'Beladung des Speichers'!$A$17:$A$1001,'Ergebnis (detailliert)'!A608))</f>
        <v/>
      </c>
      <c r="J608" s="125" t="str">
        <f>IF(ISBLANK('Beladung des Speichers'!A608),"",'Beladung des Speichers'!E608)</f>
        <v/>
      </c>
      <c r="K608" s="168" t="str">
        <f>IF(ISBLANK('Beladung des Speichers'!A608),"",SUMIFS('Entladung des Speichers'!$C$17:$C$1001,'Entladung des Speichers'!$A$17:$A$1001,'Ergebnis (detailliert)'!A608))</f>
        <v/>
      </c>
      <c r="L608" s="169" t="str">
        <f t="shared" si="38"/>
        <v/>
      </c>
      <c r="M608" s="169" t="str">
        <f>IF(ISBLANK('Entladung des Speichers'!A608),"",'Entladung des Speichers'!C608)</f>
        <v/>
      </c>
      <c r="N608" s="168" t="str">
        <f>IF(ISBLANK('Beladung des Speichers'!A608),"",SUMIFS('Entladung des Speichers'!$E$17:$E$1001,'Entladung des Speichers'!$A$17:$A$1001,'Ergebnis (detailliert)'!$A$17:$A$300))</f>
        <v/>
      </c>
      <c r="O608" s="125" t="str">
        <f t="shared" si="39"/>
        <v/>
      </c>
      <c r="P608" s="20" t="str">
        <f>IFERROR(IF(A608="","",N608*'Ergebnis (detailliert)'!J608/'Ergebnis (detailliert)'!I608),0)</f>
        <v/>
      </c>
      <c r="Q608" s="106" t="str">
        <f t="shared" si="40"/>
        <v/>
      </c>
      <c r="R608" s="107" t="str">
        <f t="shared" si="41"/>
        <v/>
      </c>
      <c r="S608" s="108" t="str">
        <f>IF(A608="","",IF(LOOKUP(A608,Stammdaten!$A$17:$A$1001,Stammdaten!$G$17:$G$1001)="Nein",0,IF(ISBLANK('Beladung des Speichers'!A608),"",ROUND(MIN(J608,Q608)*-1,2))))</f>
        <v/>
      </c>
    </row>
    <row r="609" spans="1:19" x14ac:dyDescent="0.2">
      <c r="A609" s="109" t="str">
        <f>IF('Beladung des Speichers'!A609="","",'Beladung des Speichers'!A609)</f>
        <v/>
      </c>
      <c r="B609" s="109" t="str">
        <f>IF('Beladung des Speichers'!B609="","",'Beladung des Speichers'!B609)</f>
        <v/>
      </c>
      <c r="C609" s="163" t="str">
        <f>IF(ISBLANK('Beladung des Speichers'!A609),"",SUMIFS('Beladung des Speichers'!$C$17:$C$300,'Beladung des Speichers'!$A$17:$A$300,A609)-SUMIFS('Entladung des Speichers'!$C$17:$C$300,'Entladung des Speichers'!$A$17:$A$300,A609)+SUMIFS(Füllstände!$B$17:$B$299,Füllstände!$A$17:$A$299,A609)-SUMIFS(Füllstände!$C$17:$C$299,Füllstände!$A$17:$A$299,A609))</f>
        <v/>
      </c>
      <c r="D609" s="164" t="str">
        <f>IF(ISBLANK('Beladung des Speichers'!A609),"",C609*'Beladung des Speichers'!C609/SUMIFS('Beladung des Speichers'!$C$17:$C$300,'Beladung des Speichers'!$A$17:$A$300,A609))</f>
        <v/>
      </c>
      <c r="E609" s="165" t="str">
        <f>IF(ISBLANK('Beladung des Speichers'!A609),"",1/SUMIFS('Beladung des Speichers'!$C$17:$C$300,'Beladung des Speichers'!$A$17:$A$300,A609)*C609*SUMIF($A$17:$A$300,A609,'Beladung des Speichers'!$E$17:$E$300))</f>
        <v/>
      </c>
      <c r="F609" s="166" t="str">
        <f>IF(ISBLANK('Beladung des Speichers'!A609),"",IF(C609=0,"0,00",D609/C609*E609))</f>
        <v/>
      </c>
      <c r="G609" s="167" t="str">
        <f>IF(ISBLANK('Beladung des Speichers'!A609),"",SUMIFS('Beladung des Speichers'!$C$17:$C$300,'Beladung des Speichers'!$A$17:$A$300,A609))</f>
        <v/>
      </c>
      <c r="H609" s="124" t="str">
        <f>IF(ISBLANK('Beladung des Speichers'!A609),"",'Beladung des Speichers'!C609)</f>
        <v/>
      </c>
      <c r="I609" s="168" t="str">
        <f>IF(ISBLANK('Beladung des Speichers'!A609),"",SUMIFS('Beladung des Speichers'!$E$17:$E$1001,'Beladung des Speichers'!$A$17:$A$1001,'Ergebnis (detailliert)'!A609))</f>
        <v/>
      </c>
      <c r="J609" s="125" t="str">
        <f>IF(ISBLANK('Beladung des Speichers'!A609),"",'Beladung des Speichers'!E609)</f>
        <v/>
      </c>
      <c r="K609" s="168" t="str">
        <f>IF(ISBLANK('Beladung des Speichers'!A609),"",SUMIFS('Entladung des Speichers'!$C$17:$C$1001,'Entladung des Speichers'!$A$17:$A$1001,'Ergebnis (detailliert)'!A609))</f>
        <v/>
      </c>
      <c r="L609" s="169" t="str">
        <f t="shared" si="38"/>
        <v/>
      </c>
      <c r="M609" s="169" t="str">
        <f>IF(ISBLANK('Entladung des Speichers'!A609),"",'Entladung des Speichers'!C609)</f>
        <v/>
      </c>
      <c r="N609" s="168" t="str">
        <f>IF(ISBLANK('Beladung des Speichers'!A609),"",SUMIFS('Entladung des Speichers'!$E$17:$E$1001,'Entladung des Speichers'!$A$17:$A$1001,'Ergebnis (detailliert)'!$A$17:$A$300))</f>
        <v/>
      </c>
      <c r="O609" s="125" t="str">
        <f t="shared" si="39"/>
        <v/>
      </c>
      <c r="P609" s="20" t="str">
        <f>IFERROR(IF(A609="","",N609*'Ergebnis (detailliert)'!J609/'Ergebnis (detailliert)'!I609),0)</f>
        <v/>
      </c>
      <c r="Q609" s="106" t="str">
        <f t="shared" si="40"/>
        <v/>
      </c>
      <c r="R609" s="107" t="str">
        <f t="shared" si="41"/>
        <v/>
      </c>
      <c r="S609" s="108" t="str">
        <f>IF(A609="","",IF(LOOKUP(A609,Stammdaten!$A$17:$A$1001,Stammdaten!$G$17:$G$1001)="Nein",0,IF(ISBLANK('Beladung des Speichers'!A609),"",ROUND(MIN(J609,Q609)*-1,2))))</f>
        <v/>
      </c>
    </row>
    <row r="610" spans="1:19" x14ac:dyDescent="0.2">
      <c r="A610" s="109" t="str">
        <f>IF('Beladung des Speichers'!A610="","",'Beladung des Speichers'!A610)</f>
        <v/>
      </c>
      <c r="B610" s="109" t="str">
        <f>IF('Beladung des Speichers'!B610="","",'Beladung des Speichers'!B610)</f>
        <v/>
      </c>
      <c r="C610" s="163" t="str">
        <f>IF(ISBLANK('Beladung des Speichers'!A610),"",SUMIFS('Beladung des Speichers'!$C$17:$C$300,'Beladung des Speichers'!$A$17:$A$300,A610)-SUMIFS('Entladung des Speichers'!$C$17:$C$300,'Entladung des Speichers'!$A$17:$A$300,A610)+SUMIFS(Füllstände!$B$17:$B$299,Füllstände!$A$17:$A$299,A610)-SUMIFS(Füllstände!$C$17:$C$299,Füllstände!$A$17:$A$299,A610))</f>
        <v/>
      </c>
      <c r="D610" s="164" t="str">
        <f>IF(ISBLANK('Beladung des Speichers'!A610),"",C610*'Beladung des Speichers'!C610/SUMIFS('Beladung des Speichers'!$C$17:$C$300,'Beladung des Speichers'!$A$17:$A$300,A610))</f>
        <v/>
      </c>
      <c r="E610" s="165" t="str">
        <f>IF(ISBLANK('Beladung des Speichers'!A610),"",1/SUMIFS('Beladung des Speichers'!$C$17:$C$300,'Beladung des Speichers'!$A$17:$A$300,A610)*C610*SUMIF($A$17:$A$300,A610,'Beladung des Speichers'!$E$17:$E$300))</f>
        <v/>
      </c>
      <c r="F610" s="166" t="str">
        <f>IF(ISBLANK('Beladung des Speichers'!A610),"",IF(C610=0,"0,00",D610/C610*E610))</f>
        <v/>
      </c>
      <c r="G610" s="167" t="str">
        <f>IF(ISBLANK('Beladung des Speichers'!A610),"",SUMIFS('Beladung des Speichers'!$C$17:$C$300,'Beladung des Speichers'!$A$17:$A$300,A610))</f>
        <v/>
      </c>
      <c r="H610" s="124" t="str">
        <f>IF(ISBLANK('Beladung des Speichers'!A610),"",'Beladung des Speichers'!C610)</f>
        <v/>
      </c>
      <c r="I610" s="168" t="str">
        <f>IF(ISBLANK('Beladung des Speichers'!A610),"",SUMIFS('Beladung des Speichers'!$E$17:$E$1001,'Beladung des Speichers'!$A$17:$A$1001,'Ergebnis (detailliert)'!A610))</f>
        <v/>
      </c>
      <c r="J610" s="125" t="str">
        <f>IF(ISBLANK('Beladung des Speichers'!A610),"",'Beladung des Speichers'!E610)</f>
        <v/>
      </c>
      <c r="K610" s="168" t="str">
        <f>IF(ISBLANK('Beladung des Speichers'!A610),"",SUMIFS('Entladung des Speichers'!$C$17:$C$1001,'Entladung des Speichers'!$A$17:$A$1001,'Ergebnis (detailliert)'!A610))</f>
        <v/>
      </c>
      <c r="L610" s="169" t="str">
        <f t="shared" si="38"/>
        <v/>
      </c>
      <c r="M610" s="169" t="str">
        <f>IF(ISBLANK('Entladung des Speichers'!A610),"",'Entladung des Speichers'!C610)</f>
        <v/>
      </c>
      <c r="N610" s="168" t="str">
        <f>IF(ISBLANK('Beladung des Speichers'!A610),"",SUMIFS('Entladung des Speichers'!$E$17:$E$1001,'Entladung des Speichers'!$A$17:$A$1001,'Ergebnis (detailliert)'!$A$17:$A$300))</f>
        <v/>
      </c>
      <c r="O610" s="125" t="str">
        <f t="shared" si="39"/>
        <v/>
      </c>
      <c r="P610" s="20" t="str">
        <f>IFERROR(IF(A610="","",N610*'Ergebnis (detailliert)'!J610/'Ergebnis (detailliert)'!I610),0)</f>
        <v/>
      </c>
      <c r="Q610" s="106" t="str">
        <f t="shared" si="40"/>
        <v/>
      </c>
      <c r="R610" s="107" t="str">
        <f t="shared" si="41"/>
        <v/>
      </c>
      <c r="S610" s="108" t="str">
        <f>IF(A610="","",IF(LOOKUP(A610,Stammdaten!$A$17:$A$1001,Stammdaten!$G$17:$G$1001)="Nein",0,IF(ISBLANK('Beladung des Speichers'!A610),"",ROUND(MIN(J610,Q610)*-1,2))))</f>
        <v/>
      </c>
    </row>
    <row r="611" spans="1:19" x14ac:dyDescent="0.2">
      <c r="A611" s="109" t="str">
        <f>IF('Beladung des Speichers'!A611="","",'Beladung des Speichers'!A611)</f>
        <v/>
      </c>
      <c r="B611" s="109" t="str">
        <f>IF('Beladung des Speichers'!B611="","",'Beladung des Speichers'!B611)</f>
        <v/>
      </c>
      <c r="C611" s="163" t="str">
        <f>IF(ISBLANK('Beladung des Speichers'!A611),"",SUMIFS('Beladung des Speichers'!$C$17:$C$300,'Beladung des Speichers'!$A$17:$A$300,A611)-SUMIFS('Entladung des Speichers'!$C$17:$C$300,'Entladung des Speichers'!$A$17:$A$300,A611)+SUMIFS(Füllstände!$B$17:$B$299,Füllstände!$A$17:$A$299,A611)-SUMIFS(Füllstände!$C$17:$C$299,Füllstände!$A$17:$A$299,A611))</f>
        <v/>
      </c>
      <c r="D611" s="164" t="str">
        <f>IF(ISBLANK('Beladung des Speichers'!A611),"",C611*'Beladung des Speichers'!C611/SUMIFS('Beladung des Speichers'!$C$17:$C$300,'Beladung des Speichers'!$A$17:$A$300,A611))</f>
        <v/>
      </c>
      <c r="E611" s="165" t="str">
        <f>IF(ISBLANK('Beladung des Speichers'!A611),"",1/SUMIFS('Beladung des Speichers'!$C$17:$C$300,'Beladung des Speichers'!$A$17:$A$300,A611)*C611*SUMIF($A$17:$A$300,A611,'Beladung des Speichers'!$E$17:$E$300))</f>
        <v/>
      </c>
      <c r="F611" s="166" t="str">
        <f>IF(ISBLANK('Beladung des Speichers'!A611),"",IF(C611=0,"0,00",D611/C611*E611))</f>
        <v/>
      </c>
      <c r="G611" s="167" t="str">
        <f>IF(ISBLANK('Beladung des Speichers'!A611),"",SUMIFS('Beladung des Speichers'!$C$17:$C$300,'Beladung des Speichers'!$A$17:$A$300,A611))</f>
        <v/>
      </c>
      <c r="H611" s="124" t="str">
        <f>IF(ISBLANK('Beladung des Speichers'!A611),"",'Beladung des Speichers'!C611)</f>
        <v/>
      </c>
      <c r="I611" s="168" t="str">
        <f>IF(ISBLANK('Beladung des Speichers'!A611),"",SUMIFS('Beladung des Speichers'!$E$17:$E$1001,'Beladung des Speichers'!$A$17:$A$1001,'Ergebnis (detailliert)'!A611))</f>
        <v/>
      </c>
      <c r="J611" s="125" t="str">
        <f>IF(ISBLANK('Beladung des Speichers'!A611),"",'Beladung des Speichers'!E611)</f>
        <v/>
      </c>
      <c r="K611" s="168" t="str">
        <f>IF(ISBLANK('Beladung des Speichers'!A611),"",SUMIFS('Entladung des Speichers'!$C$17:$C$1001,'Entladung des Speichers'!$A$17:$A$1001,'Ergebnis (detailliert)'!A611))</f>
        <v/>
      </c>
      <c r="L611" s="169" t="str">
        <f t="shared" si="38"/>
        <v/>
      </c>
      <c r="M611" s="169" t="str">
        <f>IF(ISBLANK('Entladung des Speichers'!A611),"",'Entladung des Speichers'!C611)</f>
        <v/>
      </c>
      <c r="N611" s="168" t="str">
        <f>IF(ISBLANK('Beladung des Speichers'!A611),"",SUMIFS('Entladung des Speichers'!$E$17:$E$1001,'Entladung des Speichers'!$A$17:$A$1001,'Ergebnis (detailliert)'!$A$17:$A$300))</f>
        <v/>
      </c>
      <c r="O611" s="125" t="str">
        <f t="shared" si="39"/>
        <v/>
      </c>
      <c r="P611" s="20" t="str">
        <f>IFERROR(IF(A611="","",N611*'Ergebnis (detailliert)'!J611/'Ergebnis (detailliert)'!I611),0)</f>
        <v/>
      </c>
      <c r="Q611" s="106" t="str">
        <f t="shared" si="40"/>
        <v/>
      </c>
      <c r="R611" s="107" t="str">
        <f t="shared" si="41"/>
        <v/>
      </c>
      <c r="S611" s="108" t="str">
        <f>IF(A611="","",IF(LOOKUP(A611,Stammdaten!$A$17:$A$1001,Stammdaten!$G$17:$G$1001)="Nein",0,IF(ISBLANK('Beladung des Speichers'!A611),"",ROUND(MIN(J611,Q611)*-1,2))))</f>
        <v/>
      </c>
    </row>
    <row r="612" spans="1:19" x14ac:dyDescent="0.2">
      <c r="A612" s="109" t="str">
        <f>IF('Beladung des Speichers'!A612="","",'Beladung des Speichers'!A612)</f>
        <v/>
      </c>
      <c r="B612" s="109" t="str">
        <f>IF('Beladung des Speichers'!B612="","",'Beladung des Speichers'!B612)</f>
        <v/>
      </c>
      <c r="C612" s="163" t="str">
        <f>IF(ISBLANK('Beladung des Speichers'!A612),"",SUMIFS('Beladung des Speichers'!$C$17:$C$300,'Beladung des Speichers'!$A$17:$A$300,A612)-SUMIFS('Entladung des Speichers'!$C$17:$C$300,'Entladung des Speichers'!$A$17:$A$300,A612)+SUMIFS(Füllstände!$B$17:$B$299,Füllstände!$A$17:$A$299,A612)-SUMIFS(Füllstände!$C$17:$C$299,Füllstände!$A$17:$A$299,A612))</f>
        <v/>
      </c>
      <c r="D612" s="164" t="str">
        <f>IF(ISBLANK('Beladung des Speichers'!A612),"",C612*'Beladung des Speichers'!C612/SUMIFS('Beladung des Speichers'!$C$17:$C$300,'Beladung des Speichers'!$A$17:$A$300,A612))</f>
        <v/>
      </c>
      <c r="E612" s="165" t="str">
        <f>IF(ISBLANK('Beladung des Speichers'!A612),"",1/SUMIFS('Beladung des Speichers'!$C$17:$C$300,'Beladung des Speichers'!$A$17:$A$300,A612)*C612*SUMIF($A$17:$A$300,A612,'Beladung des Speichers'!$E$17:$E$300))</f>
        <v/>
      </c>
      <c r="F612" s="166" t="str">
        <f>IF(ISBLANK('Beladung des Speichers'!A612),"",IF(C612=0,"0,00",D612/C612*E612))</f>
        <v/>
      </c>
      <c r="G612" s="167" t="str">
        <f>IF(ISBLANK('Beladung des Speichers'!A612),"",SUMIFS('Beladung des Speichers'!$C$17:$C$300,'Beladung des Speichers'!$A$17:$A$300,A612))</f>
        <v/>
      </c>
      <c r="H612" s="124" t="str">
        <f>IF(ISBLANK('Beladung des Speichers'!A612),"",'Beladung des Speichers'!C612)</f>
        <v/>
      </c>
      <c r="I612" s="168" t="str">
        <f>IF(ISBLANK('Beladung des Speichers'!A612),"",SUMIFS('Beladung des Speichers'!$E$17:$E$1001,'Beladung des Speichers'!$A$17:$A$1001,'Ergebnis (detailliert)'!A612))</f>
        <v/>
      </c>
      <c r="J612" s="125" t="str">
        <f>IF(ISBLANK('Beladung des Speichers'!A612),"",'Beladung des Speichers'!E612)</f>
        <v/>
      </c>
      <c r="K612" s="168" t="str">
        <f>IF(ISBLANK('Beladung des Speichers'!A612),"",SUMIFS('Entladung des Speichers'!$C$17:$C$1001,'Entladung des Speichers'!$A$17:$A$1001,'Ergebnis (detailliert)'!A612))</f>
        <v/>
      </c>
      <c r="L612" s="169" t="str">
        <f t="shared" si="38"/>
        <v/>
      </c>
      <c r="M612" s="169" t="str">
        <f>IF(ISBLANK('Entladung des Speichers'!A612),"",'Entladung des Speichers'!C612)</f>
        <v/>
      </c>
      <c r="N612" s="168" t="str">
        <f>IF(ISBLANK('Beladung des Speichers'!A612),"",SUMIFS('Entladung des Speichers'!$E$17:$E$1001,'Entladung des Speichers'!$A$17:$A$1001,'Ergebnis (detailliert)'!$A$17:$A$300))</f>
        <v/>
      </c>
      <c r="O612" s="125" t="str">
        <f t="shared" si="39"/>
        <v/>
      </c>
      <c r="P612" s="20" t="str">
        <f>IFERROR(IF(A612="","",N612*'Ergebnis (detailliert)'!J612/'Ergebnis (detailliert)'!I612),0)</f>
        <v/>
      </c>
      <c r="Q612" s="106" t="str">
        <f t="shared" si="40"/>
        <v/>
      </c>
      <c r="R612" s="107" t="str">
        <f t="shared" si="41"/>
        <v/>
      </c>
      <c r="S612" s="108" t="str">
        <f>IF(A612="","",IF(LOOKUP(A612,Stammdaten!$A$17:$A$1001,Stammdaten!$G$17:$G$1001)="Nein",0,IF(ISBLANK('Beladung des Speichers'!A612),"",ROUND(MIN(J612,Q612)*-1,2))))</f>
        <v/>
      </c>
    </row>
    <row r="613" spans="1:19" x14ac:dyDescent="0.2">
      <c r="A613" s="109" t="str">
        <f>IF('Beladung des Speichers'!A613="","",'Beladung des Speichers'!A613)</f>
        <v/>
      </c>
      <c r="B613" s="109" t="str">
        <f>IF('Beladung des Speichers'!B613="","",'Beladung des Speichers'!B613)</f>
        <v/>
      </c>
      <c r="C613" s="163" t="str">
        <f>IF(ISBLANK('Beladung des Speichers'!A613),"",SUMIFS('Beladung des Speichers'!$C$17:$C$300,'Beladung des Speichers'!$A$17:$A$300,A613)-SUMIFS('Entladung des Speichers'!$C$17:$C$300,'Entladung des Speichers'!$A$17:$A$300,A613)+SUMIFS(Füllstände!$B$17:$B$299,Füllstände!$A$17:$A$299,A613)-SUMIFS(Füllstände!$C$17:$C$299,Füllstände!$A$17:$A$299,A613))</f>
        <v/>
      </c>
      <c r="D613" s="164" t="str">
        <f>IF(ISBLANK('Beladung des Speichers'!A613),"",C613*'Beladung des Speichers'!C613/SUMIFS('Beladung des Speichers'!$C$17:$C$300,'Beladung des Speichers'!$A$17:$A$300,A613))</f>
        <v/>
      </c>
      <c r="E613" s="165" t="str">
        <f>IF(ISBLANK('Beladung des Speichers'!A613),"",1/SUMIFS('Beladung des Speichers'!$C$17:$C$300,'Beladung des Speichers'!$A$17:$A$300,A613)*C613*SUMIF($A$17:$A$300,A613,'Beladung des Speichers'!$E$17:$E$300))</f>
        <v/>
      </c>
      <c r="F613" s="166" t="str">
        <f>IF(ISBLANK('Beladung des Speichers'!A613),"",IF(C613=0,"0,00",D613/C613*E613))</f>
        <v/>
      </c>
      <c r="G613" s="167" t="str">
        <f>IF(ISBLANK('Beladung des Speichers'!A613),"",SUMIFS('Beladung des Speichers'!$C$17:$C$300,'Beladung des Speichers'!$A$17:$A$300,A613))</f>
        <v/>
      </c>
      <c r="H613" s="124" t="str">
        <f>IF(ISBLANK('Beladung des Speichers'!A613),"",'Beladung des Speichers'!C613)</f>
        <v/>
      </c>
      <c r="I613" s="168" t="str">
        <f>IF(ISBLANK('Beladung des Speichers'!A613),"",SUMIFS('Beladung des Speichers'!$E$17:$E$1001,'Beladung des Speichers'!$A$17:$A$1001,'Ergebnis (detailliert)'!A613))</f>
        <v/>
      </c>
      <c r="J613" s="125" t="str">
        <f>IF(ISBLANK('Beladung des Speichers'!A613),"",'Beladung des Speichers'!E613)</f>
        <v/>
      </c>
      <c r="K613" s="168" t="str">
        <f>IF(ISBLANK('Beladung des Speichers'!A613),"",SUMIFS('Entladung des Speichers'!$C$17:$C$1001,'Entladung des Speichers'!$A$17:$A$1001,'Ergebnis (detailliert)'!A613))</f>
        <v/>
      </c>
      <c r="L613" s="169" t="str">
        <f t="shared" si="38"/>
        <v/>
      </c>
      <c r="M613" s="169" t="str">
        <f>IF(ISBLANK('Entladung des Speichers'!A613),"",'Entladung des Speichers'!C613)</f>
        <v/>
      </c>
      <c r="N613" s="168" t="str">
        <f>IF(ISBLANK('Beladung des Speichers'!A613),"",SUMIFS('Entladung des Speichers'!$E$17:$E$1001,'Entladung des Speichers'!$A$17:$A$1001,'Ergebnis (detailliert)'!$A$17:$A$300))</f>
        <v/>
      </c>
      <c r="O613" s="125" t="str">
        <f t="shared" si="39"/>
        <v/>
      </c>
      <c r="P613" s="20" t="str">
        <f>IFERROR(IF(A613="","",N613*'Ergebnis (detailliert)'!J613/'Ergebnis (detailliert)'!I613),0)</f>
        <v/>
      </c>
      <c r="Q613" s="106" t="str">
        <f t="shared" si="40"/>
        <v/>
      </c>
      <c r="R613" s="107" t="str">
        <f t="shared" si="41"/>
        <v/>
      </c>
      <c r="S613" s="108" t="str">
        <f>IF(A613="","",IF(LOOKUP(A613,Stammdaten!$A$17:$A$1001,Stammdaten!$G$17:$G$1001)="Nein",0,IF(ISBLANK('Beladung des Speichers'!A613),"",ROUND(MIN(J613,Q613)*-1,2))))</f>
        <v/>
      </c>
    </row>
    <row r="614" spans="1:19" x14ac:dyDescent="0.2">
      <c r="A614" s="109" t="str">
        <f>IF('Beladung des Speichers'!A614="","",'Beladung des Speichers'!A614)</f>
        <v/>
      </c>
      <c r="B614" s="109" t="str">
        <f>IF('Beladung des Speichers'!B614="","",'Beladung des Speichers'!B614)</f>
        <v/>
      </c>
      <c r="C614" s="163" t="str">
        <f>IF(ISBLANK('Beladung des Speichers'!A614),"",SUMIFS('Beladung des Speichers'!$C$17:$C$300,'Beladung des Speichers'!$A$17:$A$300,A614)-SUMIFS('Entladung des Speichers'!$C$17:$C$300,'Entladung des Speichers'!$A$17:$A$300,A614)+SUMIFS(Füllstände!$B$17:$B$299,Füllstände!$A$17:$A$299,A614)-SUMIFS(Füllstände!$C$17:$C$299,Füllstände!$A$17:$A$299,A614))</f>
        <v/>
      </c>
      <c r="D614" s="164" t="str">
        <f>IF(ISBLANK('Beladung des Speichers'!A614),"",C614*'Beladung des Speichers'!C614/SUMIFS('Beladung des Speichers'!$C$17:$C$300,'Beladung des Speichers'!$A$17:$A$300,A614))</f>
        <v/>
      </c>
      <c r="E614" s="165" t="str">
        <f>IF(ISBLANK('Beladung des Speichers'!A614),"",1/SUMIFS('Beladung des Speichers'!$C$17:$C$300,'Beladung des Speichers'!$A$17:$A$300,A614)*C614*SUMIF($A$17:$A$300,A614,'Beladung des Speichers'!$E$17:$E$300))</f>
        <v/>
      </c>
      <c r="F614" s="166" t="str">
        <f>IF(ISBLANK('Beladung des Speichers'!A614),"",IF(C614=0,"0,00",D614/C614*E614))</f>
        <v/>
      </c>
      <c r="G614" s="167" t="str">
        <f>IF(ISBLANK('Beladung des Speichers'!A614),"",SUMIFS('Beladung des Speichers'!$C$17:$C$300,'Beladung des Speichers'!$A$17:$A$300,A614))</f>
        <v/>
      </c>
      <c r="H614" s="124" t="str">
        <f>IF(ISBLANK('Beladung des Speichers'!A614),"",'Beladung des Speichers'!C614)</f>
        <v/>
      </c>
      <c r="I614" s="168" t="str">
        <f>IF(ISBLANK('Beladung des Speichers'!A614),"",SUMIFS('Beladung des Speichers'!$E$17:$E$1001,'Beladung des Speichers'!$A$17:$A$1001,'Ergebnis (detailliert)'!A614))</f>
        <v/>
      </c>
      <c r="J614" s="125" t="str">
        <f>IF(ISBLANK('Beladung des Speichers'!A614),"",'Beladung des Speichers'!E614)</f>
        <v/>
      </c>
      <c r="K614" s="168" t="str">
        <f>IF(ISBLANK('Beladung des Speichers'!A614),"",SUMIFS('Entladung des Speichers'!$C$17:$C$1001,'Entladung des Speichers'!$A$17:$A$1001,'Ergebnis (detailliert)'!A614))</f>
        <v/>
      </c>
      <c r="L614" s="169" t="str">
        <f t="shared" si="38"/>
        <v/>
      </c>
      <c r="M614" s="169" t="str">
        <f>IF(ISBLANK('Entladung des Speichers'!A614),"",'Entladung des Speichers'!C614)</f>
        <v/>
      </c>
      <c r="N614" s="168" t="str">
        <f>IF(ISBLANK('Beladung des Speichers'!A614),"",SUMIFS('Entladung des Speichers'!$E$17:$E$1001,'Entladung des Speichers'!$A$17:$A$1001,'Ergebnis (detailliert)'!$A$17:$A$300))</f>
        <v/>
      </c>
      <c r="O614" s="125" t="str">
        <f t="shared" si="39"/>
        <v/>
      </c>
      <c r="P614" s="20" t="str">
        <f>IFERROR(IF(A614="","",N614*'Ergebnis (detailliert)'!J614/'Ergebnis (detailliert)'!I614),0)</f>
        <v/>
      </c>
      <c r="Q614" s="106" t="str">
        <f t="shared" si="40"/>
        <v/>
      </c>
      <c r="R614" s="107" t="str">
        <f t="shared" si="41"/>
        <v/>
      </c>
      <c r="S614" s="108" t="str">
        <f>IF(A614="","",IF(LOOKUP(A614,Stammdaten!$A$17:$A$1001,Stammdaten!$G$17:$G$1001)="Nein",0,IF(ISBLANK('Beladung des Speichers'!A614),"",ROUND(MIN(J614,Q614)*-1,2))))</f>
        <v/>
      </c>
    </row>
    <row r="615" spans="1:19" x14ac:dyDescent="0.2">
      <c r="A615" s="109" t="str">
        <f>IF('Beladung des Speichers'!A615="","",'Beladung des Speichers'!A615)</f>
        <v/>
      </c>
      <c r="B615" s="109" t="str">
        <f>IF('Beladung des Speichers'!B615="","",'Beladung des Speichers'!B615)</f>
        <v/>
      </c>
      <c r="C615" s="163" t="str">
        <f>IF(ISBLANK('Beladung des Speichers'!A615),"",SUMIFS('Beladung des Speichers'!$C$17:$C$300,'Beladung des Speichers'!$A$17:$A$300,A615)-SUMIFS('Entladung des Speichers'!$C$17:$C$300,'Entladung des Speichers'!$A$17:$A$300,A615)+SUMIFS(Füllstände!$B$17:$B$299,Füllstände!$A$17:$A$299,A615)-SUMIFS(Füllstände!$C$17:$C$299,Füllstände!$A$17:$A$299,A615))</f>
        <v/>
      </c>
      <c r="D615" s="164" t="str">
        <f>IF(ISBLANK('Beladung des Speichers'!A615),"",C615*'Beladung des Speichers'!C615/SUMIFS('Beladung des Speichers'!$C$17:$C$300,'Beladung des Speichers'!$A$17:$A$300,A615))</f>
        <v/>
      </c>
      <c r="E615" s="165" t="str">
        <f>IF(ISBLANK('Beladung des Speichers'!A615),"",1/SUMIFS('Beladung des Speichers'!$C$17:$C$300,'Beladung des Speichers'!$A$17:$A$300,A615)*C615*SUMIF($A$17:$A$300,A615,'Beladung des Speichers'!$E$17:$E$300))</f>
        <v/>
      </c>
      <c r="F615" s="166" t="str">
        <f>IF(ISBLANK('Beladung des Speichers'!A615),"",IF(C615=0,"0,00",D615/C615*E615))</f>
        <v/>
      </c>
      <c r="G615" s="167" t="str">
        <f>IF(ISBLANK('Beladung des Speichers'!A615),"",SUMIFS('Beladung des Speichers'!$C$17:$C$300,'Beladung des Speichers'!$A$17:$A$300,A615))</f>
        <v/>
      </c>
      <c r="H615" s="124" t="str">
        <f>IF(ISBLANK('Beladung des Speichers'!A615),"",'Beladung des Speichers'!C615)</f>
        <v/>
      </c>
      <c r="I615" s="168" t="str">
        <f>IF(ISBLANK('Beladung des Speichers'!A615),"",SUMIFS('Beladung des Speichers'!$E$17:$E$1001,'Beladung des Speichers'!$A$17:$A$1001,'Ergebnis (detailliert)'!A615))</f>
        <v/>
      </c>
      <c r="J615" s="125" t="str">
        <f>IF(ISBLANK('Beladung des Speichers'!A615),"",'Beladung des Speichers'!E615)</f>
        <v/>
      </c>
      <c r="K615" s="168" t="str">
        <f>IF(ISBLANK('Beladung des Speichers'!A615),"",SUMIFS('Entladung des Speichers'!$C$17:$C$1001,'Entladung des Speichers'!$A$17:$A$1001,'Ergebnis (detailliert)'!A615))</f>
        <v/>
      </c>
      <c r="L615" s="169" t="str">
        <f t="shared" si="38"/>
        <v/>
      </c>
      <c r="M615" s="169" t="str">
        <f>IF(ISBLANK('Entladung des Speichers'!A615),"",'Entladung des Speichers'!C615)</f>
        <v/>
      </c>
      <c r="N615" s="168" t="str">
        <f>IF(ISBLANK('Beladung des Speichers'!A615),"",SUMIFS('Entladung des Speichers'!$E$17:$E$1001,'Entladung des Speichers'!$A$17:$A$1001,'Ergebnis (detailliert)'!$A$17:$A$300))</f>
        <v/>
      </c>
      <c r="O615" s="125" t="str">
        <f t="shared" si="39"/>
        <v/>
      </c>
      <c r="P615" s="20" t="str">
        <f>IFERROR(IF(A615="","",N615*'Ergebnis (detailliert)'!J615/'Ergebnis (detailliert)'!I615),0)</f>
        <v/>
      </c>
      <c r="Q615" s="106" t="str">
        <f t="shared" si="40"/>
        <v/>
      </c>
      <c r="R615" s="107" t="str">
        <f t="shared" si="41"/>
        <v/>
      </c>
      <c r="S615" s="108" t="str">
        <f>IF(A615="","",IF(LOOKUP(A615,Stammdaten!$A$17:$A$1001,Stammdaten!$G$17:$G$1001)="Nein",0,IF(ISBLANK('Beladung des Speichers'!A615),"",ROUND(MIN(J615,Q615)*-1,2))))</f>
        <v/>
      </c>
    </row>
    <row r="616" spans="1:19" x14ac:dyDescent="0.2">
      <c r="A616" s="109" t="str">
        <f>IF('Beladung des Speichers'!A616="","",'Beladung des Speichers'!A616)</f>
        <v/>
      </c>
      <c r="B616" s="109" t="str">
        <f>IF('Beladung des Speichers'!B616="","",'Beladung des Speichers'!B616)</f>
        <v/>
      </c>
      <c r="C616" s="163" t="str">
        <f>IF(ISBLANK('Beladung des Speichers'!A616),"",SUMIFS('Beladung des Speichers'!$C$17:$C$300,'Beladung des Speichers'!$A$17:$A$300,A616)-SUMIFS('Entladung des Speichers'!$C$17:$C$300,'Entladung des Speichers'!$A$17:$A$300,A616)+SUMIFS(Füllstände!$B$17:$B$299,Füllstände!$A$17:$A$299,A616)-SUMIFS(Füllstände!$C$17:$C$299,Füllstände!$A$17:$A$299,A616))</f>
        <v/>
      </c>
      <c r="D616" s="164" t="str">
        <f>IF(ISBLANK('Beladung des Speichers'!A616),"",C616*'Beladung des Speichers'!C616/SUMIFS('Beladung des Speichers'!$C$17:$C$300,'Beladung des Speichers'!$A$17:$A$300,A616))</f>
        <v/>
      </c>
      <c r="E616" s="165" t="str">
        <f>IF(ISBLANK('Beladung des Speichers'!A616),"",1/SUMIFS('Beladung des Speichers'!$C$17:$C$300,'Beladung des Speichers'!$A$17:$A$300,A616)*C616*SUMIF($A$17:$A$300,A616,'Beladung des Speichers'!$E$17:$E$300))</f>
        <v/>
      </c>
      <c r="F616" s="166" t="str">
        <f>IF(ISBLANK('Beladung des Speichers'!A616),"",IF(C616=0,"0,00",D616/C616*E616))</f>
        <v/>
      </c>
      <c r="G616" s="167" t="str">
        <f>IF(ISBLANK('Beladung des Speichers'!A616),"",SUMIFS('Beladung des Speichers'!$C$17:$C$300,'Beladung des Speichers'!$A$17:$A$300,A616))</f>
        <v/>
      </c>
      <c r="H616" s="124" t="str">
        <f>IF(ISBLANK('Beladung des Speichers'!A616),"",'Beladung des Speichers'!C616)</f>
        <v/>
      </c>
      <c r="I616" s="168" t="str">
        <f>IF(ISBLANK('Beladung des Speichers'!A616),"",SUMIFS('Beladung des Speichers'!$E$17:$E$1001,'Beladung des Speichers'!$A$17:$A$1001,'Ergebnis (detailliert)'!A616))</f>
        <v/>
      </c>
      <c r="J616" s="125" t="str">
        <f>IF(ISBLANK('Beladung des Speichers'!A616),"",'Beladung des Speichers'!E616)</f>
        <v/>
      </c>
      <c r="K616" s="168" t="str">
        <f>IF(ISBLANK('Beladung des Speichers'!A616),"",SUMIFS('Entladung des Speichers'!$C$17:$C$1001,'Entladung des Speichers'!$A$17:$A$1001,'Ergebnis (detailliert)'!A616))</f>
        <v/>
      </c>
      <c r="L616" s="169" t="str">
        <f t="shared" si="38"/>
        <v/>
      </c>
      <c r="M616" s="169" t="str">
        <f>IF(ISBLANK('Entladung des Speichers'!A616),"",'Entladung des Speichers'!C616)</f>
        <v/>
      </c>
      <c r="N616" s="168" t="str">
        <f>IF(ISBLANK('Beladung des Speichers'!A616),"",SUMIFS('Entladung des Speichers'!$E$17:$E$1001,'Entladung des Speichers'!$A$17:$A$1001,'Ergebnis (detailliert)'!$A$17:$A$300))</f>
        <v/>
      </c>
      <c r="O616" s="125" t="str">
        <f t="shared" si="39"/>
        <v/>
      </c>
      <c r="P616" s="20" t="str">
        <f>IFERROR(IF(A616="","",N616*'Ergebnis (detailliert)'!J616/'Ergebnis (detailliert)'!I616),0)</f>
        <v/>
      </c>
      <c r="Q616" s="106" t="str">
        <f t="shared" si="40"/>
        <v/>
      </c>
      <c r="R616" s="107" t="str">
        <f t="shared" si="41"/>
        <v/>
      </c>
      <c r="S616" s="108" t="str">
        <f>IF(A616="","",IF(LOOKUP(A616,Stammdaten!$A$17:$A$1001,Stammdaten!$G$17:$G$1001)="Nein",0,IF(ISBLANK('Beladung des Speichers'!A616),"",ROUND(MIN(J616,Q616)*-1,2))))</f>
        <v/>
      </c>
    </row>
    <row r="617" spans="1:19" x14ac:dyDescent="0.2">
      <c r="A617" s="109" t="str">
        <f>IF('Beladung des Speichers'!A617="","",'Beladung des Speichers'!A617)</f>
        <v/>
      </c>
      <c r="B617" s="109" t="str">
        <f>IF('Beladung des Speichers'!B617="","",'Beladung des Speichers'!B617)</f>
        <v/>
      </c>
      <c r="C617" s="163" t="str">
        <f>IF(ISBLANK('Beladung des Speichers'!A617),"",SUMIFS('Beladung des Speichers'!$C$17:$C$300,'Beladung des Speichers'!$A$17:$A$300,A617)-SUMIFS('Entladung des Speichers'!$C$17:$C$300,'Entladung des Speichers'!$A$17:$A$300,A617)+SUMIFS(Füllstände!$B$17:$B$299,Füllstände!$A$17:$A$299,A617)-SUMIFS(Füllstände!$C$17:$C$299,Füllstände!$A$17:$A$299,A617))</f>
        <v/>
      </c>
      <c r="D617" s="164" t="str">
        <f>IF(ISBLANK('Beladung des Speichers'!A617),"",C617*'Beladung des Speichers'!C617/SUMIFS('Beladung des Speichers'!$C$17:$C$300,'Beladung des Speichers'!$A$17:$A$300,A617))</f>
        <v/>
      </c>
      <c r="E617" s="165" t="str">
        <f>IF(ISBLANK('Beladung des Speichers'!A617),"",1/SUMIFS('Beladung des Speichers'!$C$17:$C$300,'Beladung des Speichers'!$A$17:$A$300,A617)*C617*SUMIF($A$17:$A$300,A617,'Beladung des Speichers'!$E$17:$E$300))</f>
        <v/>
      </c>
      <c r="F617" s="166" t="str">
        <f>IF(ISBLANK('Beladung des Speichers'!A617),"",IF(C617=0,"0,00",D617/C617*E617))</f>
        <v/>
      </c>
      <c r="G617" s="167" t="str">
        <f>IF(ISBLANK('Beladung des Speichers'!A617),"",SUMIFS('Beladung des Speichers'!$C$17:$C$300,'Beladung des Speichers'!$A$17:$A$300,A617))</f>
        <v/>
      </c>
      <c r="H617" s="124" t="str">
        <f>IF(ISBLANK('Beladung des Speichers'!A617),"",'Beladung des Speichers'!C617)</f>
        <v/>
      </c>
      <c r="I617" s="168" t="str">
        <f>IF(ISBLANK('Beladung des Speichers'!A617),"",SUMIFS('Beladung des Speichers'!$E$17:$E$1001,'Beladung des Speichers'!$A$17:$A$1001,'Ergebnis (detailliert)'!A617))</f>
        <v/>
      </c>
      <c r="J617" s="125" t="str">
        <f>IF(ISBLANK('Beladung des Speichers'!A617),"",'Beladung des Speichers'!E617)</f>
        <v/>
      </c>
      <c r="K617" s="168" t="str">
        <f>IF(ISBLANK('Beladung des Speichers'!A617),"",SUMIFS('Entladung des Speichers'!$C$17:$C$1001,'Entladung des Speichers'!$A$17:$A$1001,'Ergebnis (detailliert)'!A617))</f>
        <v/>
      </c>
      <c r="L617" s="169" t="str">
        <f t="shared" si="38"/>
        <v/>
      </c>
      <c r="M617" s="169" t="str">
        <f>IF(ISBLANK('Entladung des Speichers'!A617),"",'Entladung des Speichers'!C617)</f>
        <v/>
      </c>
      <c r="N617" s="168" t="str">
        <f>IF(ISBLANK('Beladung des Speichers'!A617),"",SUMIFS('Entladung des Speichers'!$E$17:$E$1001,'Entladung des Speichers'!$A$17:$A$1001,'Ergebnis (detailliert)'!$A$17:$A$300))</f>
        <v/>
      </c>
      <c r="O617" s="125" t="str">
        <f t="shared" si="39"/>
        <v/>
      </c>
      <c r="P617" s="20" t="str">
        <f>IFERROR(IF(A617="","",N617*'Ergebnis (detailliert)'!J617/'Ergebnis (detailliert)'!I617),0)</f>
        <v/>
      </c>
      <c r="Q617" s="106" t="str">
        <f t="shared" si="40"/>
        <v/>
      </c>
      <c r="R617" s="107" t="str">
        <f t="shared" si="41"/>
        <v/>
      </c>
      <c r="S617" s="108" t="str">
        <f>IF(A617="","",IF(LOOKUP(A617,Stammdaten!$A$17:$A$1001,Stammdaten!$G$17:$G$1001)="Nein",0,IF(ISBLANK('Beladung des Speichers'!A617),"",ROUND(MIN(J617,Q617)*-1,2))))</f>
        <v/>
      </c>
    </row>
    <row r="618" spans="1:19" x14ac:dyDescent="0.2">
      <c r="A618" s="109" t="str">
        <f>IF('Beladung des Speichers'!A618="","",'Beladung des Speichers'!A618)</f>
        <v/>
      </c>
      <c r="B618" s="109" t="str">
        <f>IF('Beladung des Speichers'!B618="","",'Beladung des Speichers'!B618)</f>
        <v/>
      </c>
      <c r="C618" s="163" t="str">
        <f>IF(ISBLANK('Beladung des Speichers'!A618),"",SUMIFS('Beladung des Speichers'!$C$17:$C$300,'Beladung des Speichers'!$A$17:$A$300,A618)-SUMIFS('Entladung des Speichers'!$C$17:$C$300,'Entladung des Speichers'!$A$17:$A$300,A618)+SUMIFS(Füllstände!$B$17:$B$299,Füllstände!$A$17:$A$299,A618)-SUMIFS(Füllstände!$C$17:$C$299,Füllstände!$A$17:$A$299,A618))</f>
        <v/>
      </c>
      <c r="D618" s="164" t="str">
        <f>IF(ISBLANK('Beladung des Speichers'!A618),"",C618*'Beladung des Speichers'!C618/SUMIFS('Beladung des Speichers'!$C$17:$C$300,'Beladung des Speichers'!$A$17:$A$300,A618))</f>
        <v/>
      </c>
      <c r="E618" s="165" t="str">
        <f>IF(ISBLANK('Beladung des Speichers'!A618),"",1/SUMIFS('Beladung des Speichers'!$C$17:$C$300,'Beladung des Speichers'!$A$17:$A$300,A618)*C618*SUMIF($A$17:$A$300,A618,'Beladung des Speichers'!$E$17:$E$300))</f>
        <v/>
      </c>
      <c r="F618" s="166" t="str">
        <f>IF(ISBLANK('Beladung des Speichers'!A618),"",IF(C618=0,"0,00",D618/C618*E618))</f>
        <v/>
      </c>
      <c r="G618" s="167" t="str">
        <f>IF(ISBLANK('Beladung des Speichers'!A618),"",SUMIFS('Beladung des Speichers'!$C$17:$C$300,'Beladung des Speichers'!$A$17:$A$300,A618))</f>
        <v/>
      </c>
      <c r="H618" s="124" t="str">
        <f>IF(ISBLANK('Beladung des Speichers'!A618),"",'Beladung des Speichers'!C618)</f>
        <v/>
      </c>
      <c r="I618" s="168" t="str">
        <f>IF(ISBLANK('Beladung des Speichers'!A618),"",SUMIFS('Beladung des Speichers'!$E$17:$E$1001,'Beladung des Speichers'!$A$17:$A$1001,'Ergebnis (detailliert)'!A618))</f>
        <v/>
      </c>
      <c r="J618" s="125" t="str">
        <f>IF(ISBLANK('Beladung des Speichers'!A618),"",'Beladung des Speichers'!E618)</f>
        <v/>
      </c>
      <c r="K618" s="168" t="str">
        <f>IF(ISBLANK('Beladung des Speichers'!A618),"",SUMIFS('Entladung des Speichers'!$C$17:$C$1001,'Entladung des Speichers'!$A$17:$A$1001,'Ergebnis (detailliert)'!A618))</f>
        <v/>
      </c>
      <c r="L618" s="169" t="str">
        <f t="shared" si="38"/>
        <v/>
      </c>
      <c r="M618" s="169" t="str">
        <f>IF(ISBLANK('Entladung des Speichers'!A618),"",'Entladung des Speichers'!C618)</f>
        <v/>
      </c>
      <c r="N618" s="168" t="str">
        <f>IF(ISBLANK('Beladung des Speichers'!A618),"",SUMIFS('Entladung des Speichers'!$E$17:$E$1001,'Entladung des Speichers'!$A$17:$A$1001,'Ergebnis (detailliert)'!$A$17:$A$300))</f>
        <v/>
      </c>
      <c r="O618" s="125" t="str">
        <f t="shared" si="39"/>
        <v/>
      </c>
      <c r="P618" s="20" t="str">
        <f>IFERROR(IF(A618="","",N618*'Ergebnis (detailliert)'!J618/'Ergebnis (detailliert)'!I618),0)</f>
        <v/>
      </c>
      <c r="Q618" s="106" t="str">
        <f t="shared" si="40"/>
        <v/>
      </c>
      <c r="R618" s="107" t="str">
        <f t="shared" si="41"/>
        <v/>
      </c>
      <c r="S618" s="108" t="str">
        <f>IF(A618="","",IF(LOOKUP(A618,Stammdaten!$A$17:$A$1001,Stammdaten!$G$17:$G$1001)="Nein",0,IF(ISBLANK('Beladung des Speichers'!A618),"",ROUND(MIN(J618,Q618)*-1,2))))</f>
        <v/>
      </c>
    </row>
    <row r="619" spans="1:19" x14ac:dyDescent="0.2">
      <c r="A619" s="109" t="str">
        <f>IF('Beladung des Speichers'!A619="","",'Beladung des Speichers'!A619)</f>
        <v/>
      </c>
      <c r="B619" s="109" t="str">
        <f>IF('Beladung des Speichers'!B619="","",'Beladung des Speichers'!B619)</f>
        <v/>
      </c>
      <c r="C619" s="163" t="str">
        <f>IF(ISBLANK('Beladung des Speichers'!A619),"",SUMIFS('Beladung des Speichers'!$C$17:$C$300,'Beladung des Speichers'!$A$17:$A$300,A619)-SUMIFS('Entladung des Speichers'!$C$17:$C$300,'Entladung des Speichers'!$A$17:$A$300,A619)+SUMIFS(Füllstände!$B$17:$B$299,Füllstände!$A$17:$A$299,A619)-SUMIFS(Füllstände!$C$17:$C$299,Füllstände!$A$17:$A$299,A619))</f>
        <v/>
      </c>
      <c r="D619" s="164" t="str">
        <f>IF(ISBLANK('Beladung des Speichers'!A619),"",C619*'Beladung des Speichers'!C619/SUMIFS('Beladung des Speichers'!$C$17:$C$300,'Beladung des Speichers'!$A$17:$A$300,A619))</f>
        <v/>
      </c>
      <c r="E619" s="165" t="str">
        <f>IF(ISBLANK('Beladung des Speichers'!A619),"",1/SUMIFS('Beladung des Speichers'!$C$17:$C$300,'Beladung des Speichers'!$A$17:$A$300,A619)*C619*SUMIF($A$17:$A$300,A619,'Beladung des Speichers'!$E$17:$E$300))</f>
        <v/>
      </c>
      <c r="F619" s="166" t="str">
        <f>IF(ISBLANK('Beladung des Speichers'!A619),"",IF(C619=0,"0,00",D619/C619*E619))</f>
        <v/>
      </c>
      <c r="G619" s="167" t="str">
        <f>IF(ISBLANK('Beladung des Speichers'!A619),"",SUMIFS('Beladung des Speichers'!$C$17:$C$300,'Beladung des Speichers'!$A$17:$A$300,A619))</f>
        <v/>
      </c>
      <c r="H619" s="124" t="str">
        <f>IF(ISBLANK('Beladung des Speichers'!A619),"",'Beladung des Speichers'!C619)</f>
        <v/>
      </c>
      <c r="I619" s="168" t="str">
        <f>IF(ISBLANK('Beladung des Speichers'!A619),"",SUMIFS('Beladung des Speichers'!$E$17:$E$1001,'Beladung des Speichers'!$A$17:$A$1001,'Ergebnis (detailliert)'!A619))</f>
        <v/>
      </c>
      <c r="J619" s="125" t="str">
        <f>IF(ISBLANK('Beladung des Speichers'!A619),"",'Beladung des Speichers'!E619)</f>
        <v/>
      </c>
      <c r="K619" s="168" t="str">
        <f>IF(ISBLANK('Beladung des Speichers'!A619),"",SUMIFS('Entladung des Speichers'!$C$17:$C$1001,'Entladung des Speichers'!$A$17:$A$1001,'Ergebnis (detailliert)'!A619))</f>
        <v/>
      </c>
      <c r="L619" s="169" t="str">
        <f t="shared" si="38"/>
        <v/>
      </c>
      <c r="M619" s="169" t="str">
        <f>IF(ISBLANK('Entladung des Speichers'!A619),"",'Entladung des Speichers'!C619)</f>
        <v/>
      </c>
      <c r="N619" s="168" t="str">
        <f>IF(ISBLANK('Beladung des Speichers'!A619),"",SUMIFS('Entladung des Speichers'!$E$17:$E$1001,'Entladung des Speichers'!$A$17:$A$1001,'Ergebnis (detailliert)'!$A$17:$A$300))</f>
        <v/>
      </c>
      <c r="O619" s="125" t="str">
        <f t="shared" si="39"/>
        <v/>
      </c>
      <c r="P619" s="20" t="str">
        <f>IFERROR(IF(A619="","",N619*'Ergebnis (detailliert)'!J619/'Ergebnis (detailliert)'!I619),0)</f>
        <v/>
      </c>
      <c r="Q619" s="106" t="str">
        <f t="shared" si="40"/>
        <v/>
      </c>
      <c r="R619" s="107" t="str">
        <f t="shared" si="41"/>
        <v/>
      </c>
      <c r="S619" s="108" t="str">
        <f>IF(A619="","",IF(LOOKUP(A619,Stammdaten!$A$17:$A$1001,Stammdaten!$G$17:$G$1001)="Nein",0,IF(ISBLANK('Beladung des Speichers'!A619),"",ROUND(MIN(J619,Q619)*-1,2))))</f>
        <v/>
      </c>
    </row>
    <row r="620" spans="1:19" x14ac:dyDescent="0.2">
      <c r="A620" s="109" t="str">
        <f>IF('Beladung des Speichers'!A620="","",'Beladung des Speichers'!A620)</f>
        <v/>
      </c>
      <c r="B620" s="109" t="str">
        <f>IF('Beladung des Speichers'!B620="","",'Beladung des Speichers'!B620)</f>
        <v/>
      </c>
      <c r="C620" s="163" t="str">
        <f>IF(ISBLANK('Beladung des Speichers'!A620),"",SUMIFS('Beladung des Speichers'!$C$17:$C$300,'Beladung des Speichers'!$A$17:$A$300,A620)-SUMIFS('Entladung des Speichers'!$C$17:$C$300,'Entladung des Speichers'!$A$17:$A$300,A620)+SUMIFS(Füllstände!$B$17:$B$299,Füllstände!$A$17:$A$299,A620)-SUMIFS(Füllstände!$C$17:$C$299,Füllstände!$A$17:$A$299,A620))</f>
        <v/>
      </c>
      <c r="D620" s="164" t="str">
        <f>IF(ISBLANK('Beladung des Speichers'!A620),"",C620*'Beladung des Speichers'!C620/SUMIFS('Beladung des Speichers'!$C$17:$C$300,'Beladung des Speichers'!$A$17:$A$300,A620))</f>
        <v/>
      </c>
      <c r="E620" s="165" t="str">
        <f>IF(ISBLANK('Beladung des Speichers'!A620),"",1/SUMIFS('Beladung des Speichers'!$C$17:$C$300,'Beladung des Speichers'!$A$17:$A$300,A620)*C620*SUMIF($A$17:$A$300,A620,'Beladung des Speichers'!$E$17:$E$300))</f>
        <v/>
      </c>
      <c r="F620" s="166" t="str">
        <f>IF(ISBLANK('Beladung des Speichers'!A620),"",IF(C620=0,"0,00",D620/C620*E620))</f>
        <v/>
      </c>
      <c r="G620" s="167" t="str">
        <f>IF(ISBLANK('Beladung des Speichers'!A620),"",SUMIFS('Beladung des Speichers'!$C$17:$C$300,'Beladung des Speichers'!$A$17:$A$300,A620))</f>
        <v/>
      </c>
      <c r="H620" s="124" t="str">
        <f>IF(ISBLANK('Beladung des Speichers'!A620),"",'Beladung des Speichers'!C620)</f>
        <v/>
      </c>
      <c r="I620" s="168" t="str">
        <f>IF(ISBLANK('Beladung des Speichers'!A620),"",SUMIFS('Beladung des Speichers'!$E$17:$E$1001,'Beladung des Speichers'!$A$17:$A$1001,'Ergebnis (detailliert)'!A620))</f>
        <v/>
      </c>
      <c r="J620" s="125" t="str">
        <f>IF(ISBLANK('Beladung des Speichers'!A620),"",'Beladung des Speichers'!E620)</f>
        <v/>
      </c>
      <c r="K620" s="168" t="str">
        <f>IF(ISBLANK('Beladung des Speichers'!A620),"",SUMIFS('Entladung des Speichers'!$C$17:$C$1001,'Entladung des Speichers'!$A$17:$A$1001,'Ergebnis (detailliert)'!A620))</f>
        <v/>
      </c>
      <c r="L620" s="169" t="str">
        <f t="shared" si="38"/>
        <v/>
      </c>
      <c r="M620" s="169" t="str">
        <f>IF(ISBLANK('Entladung des Speichers'!A620),"",'Entladung des Speichers'!C620)</f>
        <v/>
      </c>
      <c r="N620" s="168" t="str">
        <f>IF(ISBLANK('Beladung des Speichers'!A620),"",SUMIFS('Entladung des Speichers'!$E$17:$E$1001,'Entladung des Speichers'!$A$17:$A$1001,'Ergebnis (detailliert)'!$A$17:$A$300))</f>
        <v/>
      </c>
      <c r="O620" s="125" t="str">
        <f t="shared" si="39"/>
        <v/>
      </c>
      <c r="P620" s="20" t="str">
        <f>IFERROR(IF(A620="","",N620*'Ergebnis (detailliert)'!J620/'Ergebnis (detailliert)'!I620),0)</f>
        <v/>
      </c>
      <c r="Q620" s="106" t="str">
        <f t="shared" si="40"/>
        <v/>
      </c>
      <c r="R620" s="107" t="str">
        <f t="shared" si="41"/>
        <v/>
      </c>
      <c r="S620" s="108" t="str">
        <f>IF(A620="","",IF(LOOKUP(A620,Stammdaten!$A$17:$A$1001,Stammdaten!$G$17:$G$1001)="Nein",0,IF(ISBLANK('Beladung des Speichers'!A620),"",ROUND(MIN(J620,Q620)*-1,2))))</f>
        <v/>
      </c>
    </row>
    <row r="621" spans="1:19" x14ac:dyDescent="0.2">
      <c r="A621" s="109" t="str">
        <f>IF('Beladung des Speichers'!A621="","",'Beladung des Speichers'!A621)</f>
        <v/>
      </c>
      <c r="B621" s="109" t="str">
        <f>IF('Beladung des Speichers'!B621="","",'Beladung des Speichers'!B621)</f>
        <v/>
      </c>
      <c r="C621" s="163" t="str">
        <f>IF(ISBLANK('Beladung des Speichers'!A621),"",SUMIFS('Beladung des Speichers'!$C$17:$C$300,'Beladung des Speichers'!$A$17:$A$300,A621)-SUMIFS('Entladung des Speichers'!$C$17:$C$300,'Entladung des Speichers'!$A$17:$A$300,A621)+SUMIFS(Füllstände!$B$17:$B$299,Füllstände!$A$17:$A$299,A621)-SUMIFS(Füllstände!$C$17:$C$299,Füllstände!$A$17:$A$299,A621))</f>
        <v/>
      </c>
      <c r="D621" s="164" t="str">
        <f>IF(ISBLANK('Beladung des Speichers'!A621),"",C621*'Beladung des Speichers'!C621/SUMIFS('Beladung des Speichers'!$C$17:$C$300,'Beladung des Speichers'!$A$17:$A$300,A621))</f>
        <v/>
      </c>
      <c r="E621" s="165" t="str">
        <f>IF(ISBLANK('Beladung des Speichers'!A621),"",1/SUMIFS('Beladung des Speichers'!$C$17:$C$300,'Beladung des Speichers'!$A$17:$A$300,A621)*C621*SUMIF($A$17:$A$300,A621,'Beladung des Speichers'!$E$17:$E$300))</f>
        <v/>
      </c>
      <c r="F621" s="166" t="str">
        <f>IF(ISBLANK('Beladung des Speichers'!A621),"",IF(C621=0,"0,00",D621/C621*E621))</f>
        <v/>
      </c>
      <c r="G621" s="167" t="str">
        <f>IF(ISBLANK('Beladung des Speichers'!A621),"",SUMIFS('Beladung des Speichers'!$C$17:$C$300,'Beladung des Speichers'!$A$17:$A$300,A621))</f>
        <v/>
      </c>
      <c r="H621" s="124" t="str">
        <f>IF(ISBLANK('Beladung des Speichers'!A621),"",'Beladung des Speichers'!C621)</f>
        <v/>
      </c>
      <c r="I621" s="168" t="str">
        <f>IF(ISBLANK('Beladung des Speichers'!A621),"",SUMIFS('Beladung des Speichers'!$E$17:$E$1001,'Beladung des Speichers'!$A$17:$A$1001,'Ergebnis (detailliert)'!A621))</f>
        <v/>
      </c>
      <c r="J621" s="125" t="str">
        <f>IF(ISBLANK('Beladung des Speichers'!A621),"",'Beladung des Speichers'!E621)</f>
        <v/>
      </c>
      <c r="K621" s="168" t="str">
        <f>IF(ISBLANK('Beladung des Speichers'!A621),"",SUMIFS('Entladung des Speichers'!$C$17:$C$1001,'Entladung des Speichers'!$A$17:$A$1001,'Ergebnis (detailliert)'!A621))</f>
        <v/>
      </c>
      <c r="L621" s="169" t="str">
        <f t="shared" si="38"/>
        <v/>
      </c>
      <c r="M621" s="169" t="str">
        <f>IF(ISBLANK('Entladung des Speichers'!A621),"",'Entladung des Speichers'!C621)</f>
        <v/>
      </c>
      <c r="N621" s="168" t="str">
        <f>IF(ISBLANK('Beladung des Speichers'!A621),"",SUMIFS('Entladung des Speichers'!$E$17:$E$1001,'Entladung des Speichers'!$A$17:$A$1001,'Ergebnis (detailliert)'!$A$17:$A$300))</f>
        <v/>
      </c>
      <c r="O621" s="125" t="str">
        <f t="shared" si="39"/>
        <v/>
      </c>
      <c r="P621" s="20" t="str">
        <f>IFERROR(IF(A621="","",N621*'Ergebnis (detailliert)'!J621/'Ergebnis (detailliert)'!I621),0)</f>
        <v/>
      </c>
      <c r="Q621" s="106" t="str">
        <f t="shared" si="40"/>
        <v/>
      </c>
      <c r="R621" s="107" t="str">
        <f t="shared" si="41"/>
        <v/>
      </c>
      <c r="S621" s="108" t="str">
        <f>IF(A621="","",IF(LOOKUP(A621,Stammdaten!$A$17:$A$1001,Stammdaten!$G$17:$G$1001)="Nein",0,IF(ISBLANK('Beladung des Speichers'!A621),"",ROUND(MIN(J621,Q621)*-1,2))))</f>
        <v/>
      </c>
    </row>
    <row r="622" spans="1:19" x14ac:dyDescent="0.2">
      <c r="A622" s="109" t="str">
        <f>IF('Beladung des Speichers'!A622="","",'Beladung des Speichers'!A622)</f>
        <v/>
      </c>
      <c r="B622" s="109" t="str">
        <f>IF('Beladung des Speichers'!B622="","",'Beladung des Speichers'!B622)</f>
        <v/>
      </c>
      <c r="C622" s="163" t="str">
        <f>IF(ISBLANK('Beladung des Speichers'!A622),"",SUMIFS('Beladung des Speichers'!$C$17:$C$300,'Beladung des Speichers'!$A$17:$A$300,A622)-SUMIFS('Entladung des Speichers'!$C$17:$C$300,'Entladung des Speichers'!$A$17:$A$300,A622)+SUMIFS(Füllstände!$B$17:$B$299,Füllstände!$A$17:$A$299,A622)-SUMIFS(Füllstände!$C$17:$C$299,Füllstände!$A$17:$A$299,A622))</f>
        <v/>
      </c>
      <c r="D622" s="164" t="str">
        <f>IF(ISBLANK('Beladung des Speichers'!A622),"",C622*'Beladung des Speichers'!C622/SUMIFS('Beladung des Speichers'!$C$17:$C$300,'Beladung des Speichers'!$A$17:$A$300,A622))</f>
        <v/>
      </c>
      <c r="E622" s="165" t="str">
        <f>IF(ISBLANK('Beladung des Speichers'!A622),"",1/SUMIFS('Beladung des Speichers'!$C$17:$C$300,'Beladung des Speichers'!$A$17:$A$300,A622)*C622*SUMIF($A$17:$A$300,A622,'Beladung des Speichers'!$E$17:$E$300))</f>
        <v/>
      </c>
      <c r="F622" s="166" t="str">
        <f>IF(ISBLANK('Beladung des Speichers'!A622),"",IF(C622=0,"0,00",D622/C622*E622))</f>
        <v/>
      </c>
      <c r="G622" s="167" t="str">
        <f>IF(ISBLANK('Beladung des Speichers'!A622),"",SUMIFS('Beladung des Speichers'!$C$17:$C$300,'Beladung des Speichers'!$A$17:$A$300,A622))</f>
        <v/>
      </c>
      <c r="H622" s="124" t="str">
        <f>IF(ISBLANK('Beladung des Speichers'!A622),"",'Beladung des Speichers'!C622)</f>
        <v/>
      </c>
      <c r="I622" s="168" t="str">
        <f>IF(ISBLANK('Beladung des Speichers'!A622),"",SUMIFS('Beladung des Speichers'!$E$17:$E$1001,'Beladung des Speichers'!$A$17:$A$1001,'Ergebnis (detailliert)'!A622))</f>
        <v/>
      </c>
      <c r="J622" s="125" t="str">
        <f>IF(ISBLANK('Beladung des Speichers'!A622),"",'Beladung des Speichers'!E622)</f>
        <v/>
      </c>
      <c r="K622" s="168" t="str">
        <f>IF(ISBLANK('Beladung des Speichers'!A622),"",SUMIFS('Entladung des Speichers'!$C$17:$C$1001,'Entladung des Speichers'!$A$17:$A$1001,'Ergebnis (detailliert)'!A622))</f>
        <v/>
      </c>
      <c r="L622" s="169" t="str">
        <f t="shared" si="38"/>
        <v/>
      </c>
      <c r="M622" s="169" t="str">
        <f>IF(ISBLANK('Entladung des Speichers'!A622),"",'Entladung des Speichers'!C622)</f>
        <v/>
      </c>
      <c r="N622" s="168" t="str">
        <f>IF(ISBLANK('Beladung des Speichers'!A622),"",SUMIFS('Entladung des Speichers'!$E$17:$E$1001,'Entladung des Speichers'!$A$17:$A$1001,'Ergebnis (detailliert)'!$A$17:$A$300))</f>
        <v/>
      </c>
      <c r="O622" s="125" t="str">
        <f t="shared" si="39"/>
        <v/>
      </c>
      <c r="P622" s="20" t="str">
        <f>IFERROR(IF(A622="","",N622*'Ergebnis (detailliert)'!J622/'Ergebnis (detailliert)'!I622),0)</f>
        <v/>
      </c>
      <c r="Q622" s="106" t="str">
        <f t="shared" si="40"/>
        <v/>
      </c>
      <c r="R622" s="107" t="str">
        <f t="shared" si="41"/>
        <v/>
      </c>
      <c r="S622" s="108" t="str">
        <f>IF(A622="","",IF(LOOKUP(A622,Stammdaten!$A$17:$A$1001,Stammdaten!$G$17:$G$1001)="Nein",0,IF(ISBLANK('Beladung des Speichers'!A622),"",ROUND(MIN(J622,Q622)*-1,2))))</f>
        <v/>
      </c>
    </row>
    <row r="623" spans="1:19" x14ac:dyDescent="0.2">
      <c r="A623" s="109" t="str">
        <f>IF('Beladung des Speichers'!A623="","",'Beladung des Speichers'!A623)</f>
        <v/>
      </c>
      <c r="B623" s="109" t="str">
        <f>IF('Beladung des Speichers'!B623="","",'Beladung des Speichers'!B623)</f>
        <v/>
      </c>
      <c r="C623" s="163" t="str">
        <f>IF(ISBLANK('Beladung des Speichers'!A623),"",SUMIFS('Beladung des Speichers'!$C$17:$C$300,'Beladung des Speichers'!$A$17:$A$300,A623)-SUMIFS('Entladung des Speichers'!$C$17:$C$300,'Entladung des Speichers'!$A$17:$A$300,A623)+SUMIFS(Füllstände!$B$17:$B$299,Füllstände!$A$17:$A$299,A623)-SUMIFS(Füllstände!$C$17:$C$299,Füllstände!$A$17:$A$299,A623))</f>
        <v/>
      </c>
      <c r="D623" s="164" t="str">
        <f>IF(ISBLANK('Beladung des Speichers'!A623),"",C623*'Beladung des Speichers'!C623/SUMIFS('Beladung des Speichers'!$C$17:$C$300,'Beladung des Speichers'!$A$17:$A$300,A623))</f>
        <v/>
      </c>
      <c r="E623" s="165" t="str">
        <f>IF(ISBLANK('Beladung des Speichers'!A623),"",1/SUMIFS('Beladung des Speichers'!$C$17:$C$300,'Beladung des Speichers'!$A$17:$A$300,A623)*C623*SUMIF($A$17:$A$300,A623,'Beladung des Speichers'!$E$17:$E$300))</f>
        <v/>
      </c>
      <c r="F623" s="166" t="str">
        <f>IF(ISBLANK('Beladung des Speichers'!A623),"",IF(C623=0,"0,00",D623/C623*E623))</f>
        <v/>
      </c>
      <c r="G623" s="167" t="str">
        <f>IF(ISBLANK('Beladung des Speichers'!A623),"",SUMIFS('Beladung des Speichers'!$C$17:$C$300,'Beladung des Speichers'!$A$17:$A$300,A623))</f>
        <v/>
      </c>
      <c r="H623" s="124" t="str">
        <f>IF(ISBLANK('Beladung des Speichers'!A623),"",'Beladung des Speichers'!C623)</f>
        <v/>
      </c>
      <c r="I623" s="168" t="str">
        <f>IF(ISBLANK('Beladung des Speichers'!A623),"",SUMIFS('Beladung des Speichers'!$E$17:$E$1001,'Beladung des Speichers'!$A$17:$A$1001,'Ergebnis (detailliert)'!A623))</f>
        <v/>
      </c>
      <c r="J623" s="125" t="str">
        <f>IF(ISBLANK('Beladung des Speichers'!A623),"",'Beladung des Speichers'!E623)</f>
        <v/>
      </c>
      <c r="K623" s="168" t="str">
        <f>IF(ISBLANK('Beladung des Speichers'!A623),"",SUMIFS('Entladung des Speichers'!$C$17:$C$1001,'Entladung des Speichers'!$A$17:$A$1001,'Ergebnis (detailliert)'!A623))</f>
        <v/>
      </c>
      <c r="L623" s="169" t="str">
        <f t="shared" si="38"/>
        <v/>
      </c>
      <c r="M623" s="169" t="str">
        <f>IF(ISBLANK('Entladung des Speichers'!A623),"",'Entladung des Speichers'!C623)</f>
        <v/>
      </c>
      <c r="N623" s="168" t="str">
        <f>IF(ISBLANK('Beladung des Speichers'!A623),"",SUMIFS('Entladung des Speichers'!$E$17:$E$1001,'Entladung des Speichers'!$A$17:$A$1001,'Ergebnis (detailliert)'!$A$17:$A$300))</f>
        <v/>
      </c>
      <c r="O623" s="125" t="str">
        <f t="shared" si="39"/>
        <v/>
      </c>
      <c r="P623" s="20" t="str">
        <f>IFERROR(IF(A623="","",N623*'Ergebnis (detailliert)'!J623/'Ergebnis (detailliert)'!I623),0)</f>
        <v/>
      </c>
      <c r="Q623" s="106" t="str">
        <f t="shared" si="40"/>
        <v/>
      </c>
      <c r="R623" s="107" t="str">
        <f t="shared" si="41"/>
        <v/>
      </c>
      <c r="S623" s="108" t="str">
        <f>IF(A623="","",IF(LOOKUP(A623,Stammdaten!$A$17:$A$1001,Stammdaten!$G$17:$G$1001)="Nein",0,IF(ISBLANK('Beladung des Speichers'!A623),"",ROUND(MIN(J623,Q623)*-1,2))))</f>
        <v/>
      </c>
    </row>
    <row r="624" spans="1:19" x14ac:dyDescent="0.2">
      <c r="A624" s="109" t="str">
        <f>IF('Beladung des Speichers'!A624="","",'Beladung des Speichers'!A624)</f>
        <v/>
      </c>
      <c r="B624" s="109" t="str">
        <f>IF('Beladung des Speichers'!B624="","",'Beladung des Speichers'!B624)</f>
        <v/>
      </c>
      <c r="C624" s="163" t="str">
        <f>IF(ISBLANK('Beladung des Speichers'!A624),"",SUMIFS('Beladung des Speichers'!$C$17:$C$300,'Beladung des Speichers'!$A$17:$A$300,A624)-SUMIFS('Entladung des Speichers'!$C$17:$C$300,'Entladung des Speichers'!$A$17:$A$300,A624)+SUMIFS(Füllstände!$B$17:$B$299,Füllstände!$A$17:$A$299,A624)-SUMIFS(Füllstände!$C$17:$C$299,Füllstände!$A$17:$A$299,A624))</f>
        <v/>
      </c>
      <c r="D624" s="164" t="str">
        <f>IF(ISBLANK('Beladung des Speichers'!A624),"",C624*'Beladung des Speichers'!C624/SUMIFS('Beladung des Speichers'!$C$17:$C$300,'Beladung des Speichers'!$A$17:$A$300,A624))</f>
        <v/>
      </c>
      <c r="E624" s="165" t="str">
        <f>IF(ISBLANK('Beladung des Speichers'!A624),"",1/SUMIFS('Beladung des Speichers'!$C$17:$C$300,'Beladung des Speichers'!$A$17:$A$300,A624)*C624*SUMIF($A$17:$A$300,A624,'Beladung des Speichers'!$E$17:$E$300))</f>
        <v/>
      </c>
      <c r="F624" s="166" t="str">
        <f>IF(ISBLANK('Beladung des Speichers'!A624),"",IF(C624=0,"0,00",D624/C624*E624))</f>
        <v/>
      </c>
      <c r="G624" s="167" t="str">
        <f>IF(ISBLANK('Beladung des Speichers'!A624),"",SUMIFS('Beladung des Speichers'!$C$17:$C$300,'Beladung des Speichers'!$A$17:$A$300,A624))</f>
        <v/>
      </c>
      <c r="H624" s="124" t="str">
        <f>IF(ISBLANK('Beladung des Speichers'!A624),"",'Beladung des Speichers'!C624)</f>
        <v/>
      </c>
      <c r="I624" s="168" t="str">
        <f>IF(ISBLANK('Beladung des Speichers'!A624),"",SUMIFS('Beladung des Speichers'!$E$17:$E$1001,'Beladung des Speichers'!$A$17:$A$1001,'Ergebnis (detailliert)'!A624))</f>
        <v/>
      </c>
      <c r="J624" s="125" t="str">
        <f>IF(ISBLANK('Beladung des Speichers'!A624),"",'Beladung des Speichers'!E624)</f>
        <v/>
      </c>
      <c r="K624" s="168" t="str">
        <f>IF(ISBLANK('Beladung des Speichers'!A624),"",SUMIFS('Entladung des Speichers'!$C$17:$C$1001,'Entladung des Speichers'!$A$17:$A$1001,'Ergebnis (detailliert)'!A624))</f>
        <v/>
      </c>
      <c r="L624" s="169" t="str">
        <f t="shared" si="38"/>
        <v/>
      </c>
      <c r="M624" s="169" t="str">
        <f>IF(ISBLANK('Entladung des Speichers'!A624),"",'Entladung des Speichers'!C624)</f>
        <v/>
      </c>
      <c r="N624" s="168" t="str">
        <f>IF(ISBLANK('Beladung des Speichers'!A624),"",SUMIFS('Entladung des Speichers'!$E$17:$E$1001,'Entladung des Speichers'!$A$17:$A$1001,'Ergebnis (detailliert)'!$A$17:$A$300))</f>
        <v/>
      </c>
      <c r="O624" s="125" t="str">
        <f t="shared" si="39"/>
        <v/>
      </c>
      <c r="P624" s="20" t="str">
        <f>IFERROR(IF(A624="","",N624*'Ergebnis (detailliert)'!J624/'Ergebnis (detailliert)'!I624),0)</f>
        <v/>
      </c>
      <c r="Q624" s="106" t="str">
        <f t="shared" si="40"/>
        <v/>
      </c>
      <c r="R624" s="107" t="str">
        <f t="shared" si="41"/>
        <v/>
      </c>
      <c r="S624" s="108" t="str">
        <f>IF(A624="","",IF(LOOKUP(A624,Stammdaten!$A$17:$A$1001,Stammdaten!$G$17:$G$1001)="Nein",0,IF(ISBLANK('Beladung des Speichers'!A624),"",ROUND(MIN(J624,Q624)*-1,2))))</f>
        <v/>
      </c>
    </row>
    <row r="625" spans="1:19" x14ac:dyDescent="0.2">
      <c r="A625" s="109" t="str">
        <f>IF('Beladung des Speichers'!A625="","",'Beladung des Speichers'!A625)</f>
        <v/>
      </c>
      <c r="B625" s="109" t="str">
        <f>IF('Beladung des Speichers'!B625="","",'Beladung des Speichers'!B625)</f>
        <v/>
      </c>
      <c r="C625" s="163" t="str">
        <f>IF(ISBLANK('Beladung des Speichers'!A625),"",SUMIFS('Beladung des Speichers'!$C$17:$C$300,'Beladung des Speichers'!$A$17:$A$300,A625)-SUMIFS('Entladung des Speichers'!$C$17:$C$300,'Entladung des Speichers'!$A$17:$A$300,A625)+SUMIFS(Füllstände!$B$17:$B$299,Füllstände!$A$17:$A$299,A625)-SUMIFS(Füllstände!$C$17:$C$299,Füllstände!$A$17:$A$299,A625))</f>
        <v/>
      </c>
      <c r="D625" s="164" t="str">
        <f>IF(ISBLANK('Beladung des Speichers'!A625),"",C625*'Beladung des Speichers'!C625/SUMIFS('Beladung des Speichers'!$C$17:$C$300,'Beladung des Speichers'!$A$17:$A$300,A625))</f>
        <v/>
      </c>
      <c r="E625" s="165" t="str">
        <f>IF(ISBLANK('Beladung des Speichers'!A625),"",1/SUMIFS('Beladung des Speichers'!$C$17:$C$300,'Beladung des Speichers'!$A$17:$A$300,A625)*C625*SUMIF($A$17:$A$300,A625,'Beladung des Speichers'!$E$17:$E$300))</f>
        <v/>
      </c>
      <c r="F625" s="166" t="str">
        <f>IF(ISBLANK('Beladung des Speichers'!A625),"",IF(C625=0,"0,00",D625/C625*E625))</f>
        <v/>
      </c>
      <c r="G625" s="167" t="str">
        <f>IF(ISBLANK('Beladung des Speichers'!A625),"",SUMIFS('Beladung des Speichers'!$C$17:$C$300,'Beladung des Speichers'!$A$17:$A$300,A625))</f>
        <v/>
      </c>
      <c r="H625" s="124" t="str">
        <f>IF(ISBLANK('Beladung des Speichers'!A625),"",'Beladung des Speichers'!C625)</f>
        <v/>
      </c>
      <c r="I625" s="168" t="str">
        <f>IF(ISBLANK('Beladung des Speichers'!A625),"",SUMIFS('Beladung des Speichers'!$E$17:$E$1001,'Beladung des Speichers'!$A$17:$A$1001,'Ergebnis (detailliert)'!A625))</f>
        <v/>
      </c>
      <c r="J625" s="125" t="str">
        <f>IF(ISBLANK('Beladung des Speichers'!A625),"",'Beladung des Speichers'!E625)</f>
        <v/>
      </c>
      <c r="K625" s="168" t="str">
        <f>IF(ISBLANK('Beladung des Speichers'!A625),"",SUMIFS('Entladung des Speichers'!$C$17:$C$1001,'Entladung des Speichers'!$A$17:$A$1001,'Ergebnis (detailliert)'!A625))</f>
        <v/>
      </c>
      <c r="L625" s="169" t="str">
        <f t="shared" si="38"/>
        <v/>
      </c>
      <c r="M625" s="169" t="str">
        <f>IF(ISBLANK('Entladung des Speichers'!A625),"",'Entladung des Speichers'!C625)</f>
        <v/>
      </c>
      <c r="N625" s="168" t="str">
        <f>IF(ISBLANK('Beladung des Speichers'!A625),"",SUMIFS('Entladung des Speichers'!$E$17:$E$1001,'Entladung des Speichers'!$A$17:$A$1001,'Ergebnis (detailliert)'!$A$17:$A$300))</f>
        <v/>
      </c>
      <c r="O625" s="125" t="str">
        <f t="shared" si="39"/>
        <v/>
      </c>
      <c r="P625" s="20" t="str">
        <f>IFERROR(IF(A625="","",N625*'Ergebnis (detailliert)'!J625/'Ergebnis (detailliert)'!I625),0)</f>
        <v/>
      </c>
      <c r="Q625" s="106" t="str">
        <f t="shared" si="40"/>
        <v/>
      </c>
      <c r="R625" s="107" t="str">
        <f t="shared" si="41"/>
        <v/>
      </c>
      <c r="S625" s="108" t="str">
        <f>IF(A625="","",IF(LOOKUP(A625,Stammdaten!$A$17:$A$1001,Stammdaten!$G$17:$G$1001)="Nein",0,IF(ISBLANK('Beladung des Speichers'!A625),"",ROUND(MIN(J625,Q625)*-1,2))))</f>
        <v/>
      </c>
    </row>
    <row r="626" spans="1:19" x14ac:dyDescent="0.2">
      <c r="A626" s="109" t="str">
        <f>IF('Beladung des Speichers'!A626="","",'Beladung des Speichers'!A626)</f>
        <v/>
      </c>
      <c r="B626" s="109" t="str">
        <f>IF('Beladung des Speichers'!B626="","",'Beladung des Speichers'!B626)</f>
        <v/>
      </c>
      <c r="C626" s="163" t="str">
        <f>IF(ISBLANK('Beladung des Speichers'!A626),"",SUMIFS('Beladung des Speichers'!$C$17:$C$300,'Beladung des Speichers'!$A$17:$A$300,A626)-SUMIFS('Entladung des Speichers'!$C$17:$C$300,'Entladung des Speichers'!$A$17:$A$300,A626)+SUMIFS(Füllstände!$B$17:$B$299,Füllstände!$A$17:$A$299,A626)-SUMIFS(Füllstände!$C$17:$C$299,Füllstände!$A$17:$A$299,A626))</f>
        <v/>
      </c>
      <c r="D626" s="164" t="str">
        <f>IF(ISBLANK('Beladung des Speichers'!A626),"",C626*'Beladung des Speichers'!C626/SUMIFS('Beladung des Speichers'!$C$17:$C$300,'Beladung des Speichers'!$A$17:$A$300,A626))</f>
        <v/>
      </c>
      <c r="E626" s="165" t="str">
        <f>IF(ISBLANK('Beladung des Speichers'!A626),"",1/SUMIFS('Beladung des Speichers'!$C$17:$C$300,'Beladung des Speichers'!$A$17:$A$300,A626)*C626*SUMIF($A$17:$A$300,A626,'Beladung des Speichers'!$E$17:$E$300))</f>
        <v/>
      </c>
      <c r="F626" s="166" t="str">
        <f>IF(ISBLANK('Beladung des Speichers'!A626),"",IF(C626=0,"0,00",D626/C626*E626))</f>
        <v/>
      </c>
      <c r="G626" s="167" t="str">
        <f>IF(ISBLANK('Beladung des Speichers'!A626),"",SUMIFS('Beladung des Speichers'!$C$17:$C$300,'Beladung des Speichers'!$A$17:$A$300,A626))</f>
        <v/>
      </c>
      <c r="H626" s="124" t="str">
        <f>IF(ISBLANK('Beladung des Speichers'!A626),"",'Beladung des Speichers'!C626)</f>
        <v/>
      </c>
      <c r="I626" s="168" t="str">
        <f>IF(ISBLANK('Beladung des Speichers'!A626),"",SUMIFS('Beladung des Speichers'!$E$17:$E$1001,'Beladung des Speichers'!$A$17:$A$1001,'Ergebnis (detailliert)'!A626))</f>
        <v/>
      </c>
      <c r="J626" s="125" t="str">
        <f>IF(ISBLANK('Beladung des Speichers'!A626),"",'Beladung des Speichers'!E626)</f>
        <v/>
      </c>
      <c r="K626" s="168" t="str">
        <f>IF(ISBLANK('Beladung des Speichers'!A626),"",SUMIFS('Entladung des Speichers'!$C$17:$C$1001,'Entladung des Speichers'!$A$17:$A$1001,'Ergebnis (detailliert)'!A626))</f>
        <v/>
      </c>
      <c r="L626" s="169" t="str">
        <f t="shared" si="38"/>
        <v/>
      </c>
      <c r="M626" s="169" t="str">
        <f>IF(ISBLANK('Entladung des Speichers'!A626),"",'Entladung des Speichers'!C626)</f>
        <v/>
      </c>
      <c r="N626" s="168" t="str">
        <f>IF(ISBLANK('Beladung des Speichers'!A626),"",SUMIFS('Entladung des Speichers'!$E$17:$E$1001,'Entladung des Speichers'!$A$17:$A$1001,'Ergebnis (detailliert)'!$A$17:$A$300))</f>
        <v/>
      </c>
      <c r="O626" s="125" t="str">
        <f t="shared" si="39"/>
        <v/>
      </c>
      <c r="P626" s="20" t="str">
        <f>IFERROR(IF(A626="","",N626*'Ergebnis (detailliert)'!J626/'Ergebnis (detailliert)'!I626),0)</f>
        <v/>
      </c>
      <c r="Q626" s="106" t="str">
        <f t="shared" si="40"/>
        <v/>
      </c>
      <c r="R626" s="107" t="str">
        <f t="shared" si="41"/>
        <v/>
      </c>
      <c r="S626" s="108" t="str">
        <f>IF(A626="","",IF(LOOKUP(A626,Stammdaten!$A$17:$A$1001,Stammdaten!$G$17:$G$1001)="Nein",0,IF(ISBLANK('Beladung des Speichers'!A626),"",ROUND(MIN(J626,Q626)*-1,2))))</f>
        <v/>
      </c>
    </row>
    <row r="627" spans="1:19" x14ac:dyDescent="0.2">
      <c r="A627" s="109" t="str">
        <f>IF('Beladung des Speichers'!A627="","",'Beladung des Speichers'!A627)</f>
        <v/>
      </c>
      <c r="B627" s="109" t="str">
        <f>IF('Beladung des Speichers'!B627="","",'Beladung des Speichers'!B627)</f>
        <v/>
      </c>
      <c r="C627" s="163" t="str">
        <f>IF(ISBLANK('Beladung des Speichers'!A627),"",SUMIFS('Beladung des Speichers'!$C$17:$C$300,'Beladung des Speichers'!$A$17:$A$300,A627)-SUMIFS('Entladung des Speichers'!$C$17:$C$300,'Entladung des Speichers'!$A$17:$A$300,A627)+SUMIFS(Füllstände!$B$17:$B$299,Füllstände!$A$17:$A$299,A627)-SUMIFS(Füllstände!$C$17:$C$299,Füllstände!$A$17:$A$299,A627))</f>
        <v/>
      </c>
      <c r="D627" s="164" t="str">
        <f>IF(ISBLANK('Beladung des Speichers'!A627),"",C627*'Beladung des Speichers'!C627/SUMIFS('Beladung des Speichers'!$C$17:$C$300,'Beladung des Speichers'!$A$17:$A$300,A627))</f>
        <v/>
      </c>
      <c r="E627" s="165" t="str">
        <f>IF(ISBLANK('Beladung des Speichers'!A627),"",1/SUMIFS('Beladung des Speichers'!$C$17:$C$300,'Beladung des Speichers'!$A$17:$A$300,A627)*C627*SUMIF($A$17:$A$300,A627,'Beladung des Speichers'!$E$17:$E$300))</f>
        <v/>
      </c>
      <c r="F627" s="166" t="str">
        <f>IF(ISBLANK('Beladung des Speichers'!A627),"",IF(C627=0,"0,00",D627/C627*E627))</f>
        <v/>
      </c>
      <c r="G627" s="167" t="str">
        <f>IF(ISBLANK('Beladung des Speichers'!A627),"",SUMIFS('Beladung des Speichers'!$C$17:$C$300,'Beladung des Speichers'!$A$17:$A$300,A627))</f>
        <v/>
      </c>
      <c r="H627" s="124" t="str">
        <f>IF(ISBLANK('Beladung des Speichers'!A627),"",'Beladung des Speichers'!C627)</f>
        <v/>
      </c>
      <c r="I627" s="168" t="str">
        <f>IF(ISBLANK('Beladung des Speichers'!A627),"",SUMIFS('Beladung des Speichers'!$E$17:$E$1001,'Beladung des Speichers'!$A$17:$A$1001,'Ergebnis (detailliert)'!A627))</f>
        <v/>
      </c>
      <c r="J627" s="125" t="str">
        <f>IF(ISBLANK('Beladung des Speichers'!A627),"",'Beladung des Speichers'!E627)</f>
        <v/>
      </c>
      <c r="K627" s="168" t="str">
        <f>IF(ISBLANK('Beladung des Speichers'!A627),"",SUMIFS('Entladung des Speichers'!$C$17:$C$1001,'Entladung des Speichers'!$A$17:$A$1001,'Ergebnis (detailliert)'!A627))</f>
        <v/>
      </c>
      <c r="L627" s="169" t="str">
        <f t="shared" si="38"/>
        <v/>
      </c>
      <c r="M627" s="169" t="str">
        <f>IF(ISBLANK('Entladung des Speichers'!A627),"",'Entladung des Speichers'!C627)</f>
        <v/>
      </c>
      <c r="N627" s="168" t="str">
        <f>IF(ISBLANK('Beladung des Speichers'!A627),"",SUMIFS('Entladung des Speichers'!$E$17:$E$1001,'Entladung des Speichers'!$A$17:$A$1001,'Ergebnis (detailliert)'!$A$17:$A$300))</f>
        <v/>
      </c>
      <c r="O627" s="125" t="str">
        <f t="shared" si="39"/>
        <v/>
      </c>
      <c r="P627" s="20" t="str">
        <f>IFERROR(IF(A627="","",N627*'Ergebnis (detailliert)'!J627/'Ergebnis (detailliert)'!I627),0)</f>
        <v/>
      </c>
      <c r="Q627" s="106" t="str">
        <f t="shared" si="40"/>
        <v/>
      </c>
      <c r="R627" s="107" t="str">
        <f t="shared" si="41"/>
        <v/>
      </c>
      <c r="S627" s="108" t="str">
        <f>IF(A627="","",IF(LOOKUP(A627,Stammdaten!$A$17:$A$1001,Stammdaten!$G$17:$G$1001)="Nein",0,IF(ISBLANK('Beladung des Speichers'!A627),"",ROUND(MIN(J627,Q627)*-1,2))))</f>
        <v/>
      </c>
    </row>
    <row r="628" spans="1:19" x14ac:dyDescent="0.2">
      <c r="A628" s="109" t="str">
        <f>IF('Beladung des Speichers'!A628="","",'Beladung des Speichers'!A628)</f>
        <v/>
      </c>
      <c r="B628" s="109" t="str">
        <f>IF('Beladung des Speichers'!B628="","",'Beladung des Speichers'!B628)</f>
        <v/>
      </c>
      <c r="C628" s="163" t="str">
        <f>IF(ISBLANK('Beladung des Speichers'!A628),"",SUMIFS('Beladung des Speichers'!$C$17:$C$300,'Beladung des Speichers'!$A$17:$A$300,A628)-SUMIFS('Entladung des Speichers'!$C$17:$C$300,'Entladung des Speichers'!$A$17:$A$300,A628)+SUMIFS(Füllstände!$B$17:$B$299,Füllstände!$A$17:$A$299,A628)-SUMIFS(Füllstände!$C$17:$C$299,Füllstände!$A$17:$A$299,A628))</f>
        <v/>
      </c>
      <c r="D628" s="164" t="str">
        <f>IF(ISBLANK('Beladung des Speichers'!A628),"",C628*'Beladung des Speichers'!C628/SUMIFS('Beladung des Speichers'!$C$17:$C$300,'Beladung des Speichers'!$A$17:$A$300,A628))</f>
        <v/>
      </c>
      <c r="E628" s="165" t="str">
        <f>IF(ISBLANK('Beladung des Speichers'!A628),"",1/SUMIFS('Beladung des Speichers'!$C$17:$C$300,'Beladung des Speichers'!$A$17:$A$300,A628)*C628*SUMIF($A$17:$A$300,A628,'Beladung des Speichers'!$E$17:$E$300))</f>
        <v/>
      </c>
      <c r="F628" s="166" t="str">
        <f>IF(ISBLANK('Beladung des Speichers'!A628),"",IF(C628=0,"0,00",D628/C628*E628))</f>
        <v/>
      </c>
      <c r="G628" s="167" t="str">
        <f>IF(ISBLANK('Beladung des Speichers'!A628),"",SUMIFS('Beladung des Speichers'!$C$17:$C$300,'Beladung des Speichers'!$A$17:$A$300,A628))</f>
        <v/>
      </c>
      <c r="H628" s="124" t="str">
        <f>IF(ISBLANK('Beladung des Speichers'!A628),"",'Beladung des Speichers'!C628)</f>
        <v/>
      </c>
      <c r="I628" s="168" t="str">
        <f>IF(ISBLANK('Beladung des Speichers'!A628),"",SUMIFS('Beladung des Speichers'!$E$17:$E$1001,'Beladung des Speichers'!$A$17:$A$1001,'Ergebnis (detailliert)'!A628))</f>
        <v/>
      </c>
      <c r="J628" s="125" t="str">
        <f>IF(ISBLANK('Beladung des Speichers'!A628),"",'Beladung des Speichers'!E628)</f>
        <v/>
      </c>
      <c r="K628" s="168" t="str">
        <f>IF(ISBLANK('Beladung des Speichers'!A628),"",SUMIFS('Entladung des Speichers'!$C$17:$C$1001,'Entladung des Speichers'!$A$17:$A$1001,'Ergebnis (detailliert)'!A628))</f>
        <v/>
      </c>
      <c r="L628" s="169" t="str">
        <f t="shared" si="38"/>
        <v/>
      </c>
      <c r="M628" s="169" t="str">
        <f>IF(ISBLANK('Entladung des Speichers'!A628),"",'Entladung des Speichers'!C628)</f>
        <v/>
      </c>
      <c r="N628" s="168" t="str">
        <f>IF(ISBLANK('Beladung des Speichers'!A628),"",SUMIFS('Entladung des Speichers'!$E$17:$E$1001,'Entladung des Speichers'!$A$17:$A$1001,'Ergebnis (detailliert)'!$A$17:$A$300))</f>
        <v/>
      </c>
      <c r="O628" s="125" t="str">
        <f t="shared" si="39"/>
        <v/>
      </c>
      <c r="P628" s="20" t="str">
        <f>IFERROR(IF(A628="","",N628*'Ergebnis (detailliert)'!J628/'Ergebnis (detailliert)'!I628),0)</f>
        <v/>
      </c>
      <c r="Q628" s="106" t="str">
        <f t="shared" si="40"/>
        <v/>
      </c>
      <c r="R628" s="107" t="str">
        <f t="shared" si="41"/>
        <v/>
      </c>
      <c r="S628" s="108" t="str">
        <f>IF(A628="","",IF(LOOKUP(A628,Stammdaten!$A$17:$A$1001,Stammdaten!$G$17:$G$1001)="Nein",0,IF(ISBLANK('Beladung des Speichers'!A628),"",ROUND(MIN(J628,Q628)*-1,2))))</f>
        <v/>
      </c>
    </row>
    <row r="629" spans="1:19" x14ac:dyDescent="0.2">
      <c r="A629" s="109" t="str">
        <f>IF('Beladung des Speichers'!A629="","",'Beladung des Speichers'!A629)</f>
        <v/>
      </c>
      <c r="B629" s="109" t="str">
        <f>IF('Beladung des Speichers'!B629="","",'Beladung des Speichers'!B629)</f>
        <v/>
      </c>
      <c r="C629" s="163" t="str">
        <f>IF(ISBLANK('Beladung des Speichers'!A629),"",SUMIFS('Beladung des Speichers'!$C$17:$C$300,'Beladung des Speichers'!$A$17:$A$300,A629)-SUMIFS('Entladung des Speichers'!$C$17:$C$300,'Entladung des Speichers'!$A$17:$A$300,A629)+SUMIFS(Füllstände!$B$17:$B$299,Füllstände!$A$17:$A$299,A629)-SUMIFS(Füllstände!$C$17:$C$299,Füllstände!$A$17:$A$299,A629))</f>
        <v/>
      </c>
      <c r="D629" s="164" t="str">
        <f>IF(ISBLANK('Beladung des Speichers'!A629),"",C629*'Beladung des Speichers'!C629/SUMIFS('Beladung des Speichers'!$C$17:$C$300,'Beladung des Speichers'!$A$17:$A$300,A629))</f>
        <v/>
      </c>
      <c r="E629" s="165" t="str">
        <f>IF(ISBLANK('Beladung des Speichers'!A629),"",1/SUMIFS('Beladung des Speichers'!$C$17:$C$300,'Beladung des Speichers'!$A$17:$A$300,A629)*C629*SUMIF($A$17:$A$300,A629,'Beladung des Speichers'!$E$17:$E$300))</f>
        <v/>
      </c>
      <c r="F629" s="166" t="str">
        <f>IF(ISBLANK('Beladung des Speichers'!A629),"",IF(C629=0,"0,00",D629/C629*E629))</f>
        <v/>
      </c>
      <c r="G629" s="167" t="str">
        <f>IF(ISBLANK('Beladung des Speichers'!A629),"",SUMIFS('Beladung des Speichers'!$C$17:$C$300,'Beladung des Speichers'!$A$17:$A$300,A629))</f>
        <v/>
      </c>
      <c r="H629" s="124" t="str">
        <f>IF(ISBLANK('Beladung des Speichers'!A629),"",'Beladung des Speichers'!C629)</f>
        <v/>
      </c>
      <c r="I629" s="168" t="str">
        <f>IF(ISBLANK('Beladung des Speichers'!A629),"",SUMIFS('Beladung des Speichers'!$E$17:$E$1001,'Beladung des Speichers'!$A$17:$A$1001,'Ergebnis (detailliert)'!A629))</f>
        <v/>
      </c>
      <c r="J629" s="125" t="str">
        <f>IF(ISBLANK('Beladung des Speichers'!A629),"",'Beladung des Speichers'!E629)</f>
        <v/>
      </c>
      <c r="K629" s="168" t="str">
        <f>IF(ISBLANK('Beladung des Speichers'!A629),"",SUMIFS('Entladung des Speichers'!$C$17:$C$1001,'Entladung des Speichers'!$A$17:$A$1001,'Ergebnis (detailliert)'!A629))</f>
        <v/>
      </c>
      <c r="L629" s="169" t="str">
        <f t="shared" si="38"/>
        <v/>
      </c>
      <c r="M629" s="169" t="str">
        <f>IF(ISBLANK('Entladung des Speichers'!A629),"",'Entladung des Speichers'!C629)</f>
        <v/>
      </c>
      <c r="N629" s="168" t="str">
        <f>IF(ISBLANK('Beladung des Speichers'!A629),"",SUMIFS('Entladung des Speichers'!$E$17:$E$1001,'Entladung des Speichers'!$A$17:$A$1001,'Ergebnis (detailliert)'!$A$17:$A$300))</f>
        <v/>
      </c>
      <c r="O629" s="125" t="str">
        <f t="shared" si="39"/>
        <v/>
      </c>
      <c r="P629" s="20" t="str">
        <f>IFERROR(IF(A629="","",N629*'Ergebnis (detailliert)'!J629/'Ergebnis (detailliert)'!I629),0)</f>
        <v/>
      </c>
      <c r="Q629" s="106" t="str">
        <f t="shared" si="40"/>
        <v/>
      </c>
      <c r="R629" s="107" t="str">
        <f t="shared" si="41"/>
        <v/>
      </c>
      <c r="S629" s="108" t="str">
        <f>IF(A629="","",IF(LOOKUP(A629,Stammdaten!$A$17:$A$1001,Stammdaten!$G$17:$G$1001)="Nein",0,IF(ISBLANK('Beladung des Speichers'!A629),"",ROUND(MIN(J629,Q629)*-1,2))))</f>
        <v/>
      </c>
    </row>
    <row r="630" spans="1:19" x14ac:dyDescent="0.2">
      <c r="A630" s="109" t="str">
        <f>IF('Beladung des Speichers'!A630="","",'Beladung des Speichers'!A630)</f>
        <v/>
      </c>
      <c r="B630" s="109" t="str">
        <f>IF('Beladung des Speichers'!B630="","",'Beladung des Speichers'!B630)</f>
        <v/>
      </c>
      <c r="C630" s="163" t="str">
        <f>IF(ISBLANK('Beladung des Speichers'!A630),"",SUMIFS('Beladung des Speichers'!$C$17:$C$300,'Beladung des Speichers'!$A$17:$A$300,A630)-SUMIFS('Entladung des Speichers'!$C$17:$C$300,'Entladung des Speichers'!$A$17:$A$300,A630)+SUMIFS(Füllstände!$B$17:$B$299,Füllstände!$A$17:$A$299,A630)-SUMIFS(Füllstände!$C$17:$C$299,Füllstände!$A$17:$A$299,A630))</f>
        <v/>
      </c>
      <c r="D630" s="164" t="str">
        <f>IF(ISBLANK('Beladung des Speichers'!A630),"",C630*'Beladung des Speichers'!C630/SUMIFS('Beladung des Speichers'!$C$17:$C$300,'Beladung des Speichers'!$A$17:$A$300,A630))</f>
        <v/>
      </c>
      <c r="E630" s="165" t="str">
        <f>IF(ISBLANK('Beladung des Speichers'!A630),"",1/SUMIFS('Beladung des Speichers'!$C$17:$C$300,'Beladung des Speichers'!$A$17:$A$300,A630)*C630*SUMIF($A$17:$A$300,A630,'Beladung des Speichers'!$E$17:$E$300))</f>
        <v/>
      </c>
      <c r="F630" s="166" t="str">
        <f>IF(ISBLANK('Beladung des Speichers'!A630),"",IF(C630=0,"0,00",D630/C630*E630))</f>
        <v/>
      </c>
      <c r="G630" s="167" t="str">
        <f>IF(ISBLANK('Beladung des Speichers'!A630),"",SUMIFS('Beladung des Speichers'!$C$17:$C$300,'Beladung des Speichers'!$A$17:$A$300,A630))</f>
        <v/>
      </c>
      <c r="H630" s="124" t="str">
        <f>IF(ISBLANK('Beladung des Speichers'!A630),"",'Beladung des Speichers'!C630)</f>
        <v/>
      </c>
      <c r="I630" s="168" t="str">
        <f>IF(ISBLANK('Beladung des Speichers'!A630),"",SUMIFS('Beladung des Speichers'!$E$17:$E$1001,'Beladung des Speichers'!$A$17:$A$1001,'Ergebnis (detailliert)'!A630))</f>
        <v/>
      </c>
      <c r="J630" s="125" t="str">
        <f>IF(ISBLANK('Beladung des Speichers'!A630),"",'Beladung des Speichers'!E630)</f>
        <v/>
      </c>
      <c r="K630" s="168" t="str">
        <f>IF(ISBLANK('Beladung des Speichers'!A630),"",SUMIFS('Entladung des Speichers'!$C$17:$C$1001,'Entladung des Speichers'!$A$17:$A$1001,'Ergebnis (detailliert)'!A630))</f>
        <v/>
      </c>
      <c r="L630" s="169" t="str">
        <f t="shared" si="38"/>
        <v/>
      </c>
      <c r="M630" s="169" t="str">
        <f>IF(ISBLANK('Entladung des Speichers'!A630),"",'Entladung des Speichers'!C630)</f>
        <v/>
      </c>
      <c r="N630" s="168" t="str">
        <f>IF(ISBLANK('Beladung des Speichers'!A630),"",SUMIFS('Entladung des Speichers'!$E$17:$E$1001,'Entladung des Speichers'!$A$17:$A$1001,'Ergebnis (detailliert)'!$A$17:$A$300))</f>
        <v/>
      </c>
      <c r="O630" s="125" t="str">
        <f t="shared" si="39"/>
        <v/>
      </c>
      <c r="P630" s="20" t="str">
        <f>IFERROR(IF(A630="","",N630*'Ergebnis (detailliert)'!J630/'Ergebnis (detailliert)'!I630),0)</f>
        <v/>
      </c>
      <c r="Q630" s="106" t="str">
        <f t="shared" si="40"/>
        <v/>
      </c>
      <c r="R630" s="107" t="str">
        <f t="shared" si="41"/>
        <v/>
      </c>
      <c r="S630" s="108" t="str">
        <f>IF(A630="","",IF(LOOKUP(A630,Stammdaten!$A$17:$A$1001,Stammdaten!$G$17:$G$1001)="Nein",0,IF(ISBLANK('Beladung des Speichers'!A630),"",ROUND(MIN(J630,Q630)*-1,2))))</f>
        <v/>
      </c>
    </row>
    <row r="631" spans="1:19" x14ac:dyDescent="0.2">
      <c r="A631" s="109" t="str">
        <f>IF('Beladung des Speichers'!A631="","",'Beladung des Speichers'!A631)</f>
        <v/>
      </c>
      <c r="B631" s="109" t="str">
        <f>IF('Beladung des Speichers'!B631="","",'Beladung des Speichers'!B631)</f>
        <v/>
      </c>
      <c r="C631" s="163" t="str">
        <f>IF(ISBLANK('Beladung des Speichers'!A631),"",SUMIFS('Beladung des Speichers'!$C$17:$C$300,'Beladung des Speichers'!$A$17:$A$300,A631)-SUMIFS('Entladung des Speichers'!$C$17:$C$300,'Entladung des Speichers'!$A$17:$A$300,A631)+SUMIFS(Füllstände!$B$17:$B$299,Füllstände!$A$17:$A$299,A631)-SUMIFS(Füllstände!$C$17:$C$299,Füllstände!$A$17:$A$299,A631))</f>
        <v/>
      </c>
      <c r="D631" s="164" t="str">
        <f>IF(ISBLANK('Beladung des Speichers'!A631),"",C631*'Beladung des Speichers'!C631/SUMIFS('Beladung des Speichers'!$C$17:$C$300,'Beladung des Speichers'!$A$17:$A$300,A631))</f>
        <v/>
      </c>
      <c r="E631" s="165" t="str">
        <f>IF(ISBLANK('Beladung des Speichers'!A631),"",1/SUMIFS('Beladung des Speichers'!$C$17:$C$300,'Beladung des Speichers'!$A$17:$A$300,A631)*C631*SUMIF($A$17:$A$300,A631,'Beladung des Speichers'!$E$17:$E$300))</f>
        <v/>
      </c>
      <c r="F631" s="166" t="str">
        <f>IF(ISBLANK('Beladung des Speichers'!A631),"",IF(C631=0,"0,00",D631/C631*E631))</f>
        <v/>
      </c>
      <c r="G631" s="167" t="str">
        <f>IF(ISBLANK('Beladung des Speichers'!A631),"",SUMIFS('Beladung des Speichers'!$C$17:$C$300,'Beladung des Speichers'!$A$17:$A$300,A631))</f>
        <v/>
      </c>
      <c r="H631" s="124" t="str">
        <f>IF(ISBLANK('Beladung des Speichers'!A631),"",'Beladung des Speichers'!C631)</f>
        <v/>
      </c>
      <c r="I631" s="168" t="str">
        <f>IF(ISBLANK('Beladung des Speichers'!A631),"",SUMIFS('Beladung des Speichers'!$E$17:$E$1001,'Beladung des Speichers'!$A$17:$A$1001,'Ergebnis (detailliert)'!A631))</f>
        <v/>
      </c>
      <c r="J631" s="125" t="str">
        <f>IF(ISBLANK('Beladung des Speichers'!A631),"",'Beladung des Speichers'!E631)</f>
        <v/>
      </c>
      <c r="K631" s="168" t="str">
        <f>IF(ISBLANK('Beladung des Speichers'!A631),"",SUMIFS('Entladung des Speichers'!$C$17:$C$1001,'Entladung des Speichers'!$A$17:$A$1001,'Ergebnis (detailliert)'!A631))</f>
        <v/>
      </c>
      <c r="L631" s="169" t="str">
        <f t="shared" si="38"/>
        <v/>
      </c>
      <c r="M631" s="169" t="str">
        <f>IF(ISBLANK('Entladung des Speichers'!A631),"",'Entladung des Speichers'!C631)</f>
        <v/>
      </c>
      <c r="N631" s="168" t="str">
        <f>IF(ISBLANK('Beladung des Speichers'!A631),"",SUMIFS('Entladung des Speichers'!$E$17:$E$1001,'Entladung des Speichers'!$A$17:$A$1001,'Ergebnis (detailliert)'!$A$17:$A$300))</f>
        <v/>
      </c>
      <c r="O631" s="125" t="str">
        <f t="shared" si="39"/>
        <v/>
      </c>
      <c r="P631" s="20" t="str">
        <f>IFERROR(IF(A631="","",N631*'Ergebnis (detailliert)'!J631/'Ergebnis (detailliert)'!I631),0)</f>
        <v/>
      </c>
      <c r="Q631" s="106" t="str">
        <f t="shared" si="40"/>
        <v/>
      </c>
      <c r="R631" s="107" t="str">
        <f t="shared" si="41"/>
        <v/>
      </c>
      <c r="S631" s="108" t="str">
        <f>IF(A631="","",IF(LOOKUP(A631,Stammdaten!$A$17:$A$1001,Stammdaten!$G$17:$G$1001)="Nein",0,IF(ISBLANK('Beladung des Speichers'!A631),"",ROUND(MIN(J631,Q631)*-1,2))))</f>
        <v/>
      </c>
    </row>
    <row r="632" spans="1:19" x14ac:dyDescent="0.2">
      <c r="A632" s="109" t="str">
        <f>IF('Beladung des Speichers'!A632="","",'Beladung des Speichers'!A632)</f>
        <v/>
      </c>
      <c r="B632" s="109" t="str">
        <f>IF('Beladung des Speichers'!B632="","",'Beladung des Speichers'!B632)</f>
        <v/>
      </c>
      <c r="C632" s="163" t="str">
        <f>IF(ISBLANK('Beladung des Speichers'!A632),"",SUMIFS('Beladung des Speichers'!$C$17:$C$300,'Beladung des Speichers'!$A$17:$A$300,A632)-SUMIFS('Entladung des Speichers'!$C$17:$C$300,'Entladung des Speichers'!$A$17:$A$300,A632)+SUMIFS(Füllstände!$B$17:$B$299,Füllstände!$A$17:$A$299,A632)-SUMIFS(Füllstände!$C$17:$C$299,Füllstände!$A$17:$A$299,A632))</f>
        <v/>
      </c>
      <c r="D632" s="164" t="str">
        <f>IF(ISBLANK('Beladung des Speichers'!A632),"",C632*'Beladung des Speichers'!C632/SUMIFS('Beladung des Speichers'!$C$17:$C$300,'Beladung des Speichers'!$A$17:$A$300,A632))</f>
        <v/>
      </c>
      <c r="E632" s="165" t="str">
        <f>IF(ISBLANK('Beladung des Speichers'!A632),"",1/SUMIFS('Beladung des Speichers'!$C$17:$C$300,'Beladung des Speichers'!$A$17:$A$300,A632)*C632*SUMIF($A$17:$A$300,A632,'Beladung des Speichers'!$E$17:$E$300))</f>
        <v/>
      </c>
      <c r="F632" s="166" t="str">
        <f>IF(ISBLANK('Beladung des Speichers'!A632),"",IF(C632=0,"0,00",D632/C632*E632))</f>
        <v/>
      </c>
      <c r="G632" s="167" t="str">
        <f>IF(ISBLANK('Beladung des Speichers'!A632),"",SUMIFS('Beladung des Speichers'!$C$17:$C$300,'Beladung des Speichers'!$A$17:$A$300,A632))</f>
        <v/>
      </c>
      <c r="H632" s="124" t="str">
        <f>IF(ISBLANK('Beladung des Speichers'!A632),"",'Beladung des Speichers'!C632)</f>
        <v/>
      </c>
      <c r="I632" s="168" t="str">
        <f>IF(ISBLANK('Beladung des Speichers'!A632),"",SUMIFS('Beladung des Speichers'!$E$17:$E$1001,'Beladung des Speichers'!$A$17:$A$1001,'Ergebnis (detailliert)'!A632))</f>
        <v/>
      </c>
      <c r="J632" s="125" t="str">
        <f>IF(ISBLANK('Beladung des Speichers'!A632),"",'Beladung des Speichers'!E632)</f>
        <v/>
      </c>
      <c r="K632" s="168" t="str">
        <f>IF(ISBLANK('Beladung des Speichers'!A632),"",SUMIFS('Entladung des Speichers'!$C$17:$C$1001,'Entladung des Speichers'!$A$17:$A$1001,'Ergebnis (detailliert)'!A632))</f>
        <v/>
      </c>
      <c r="L632" s="169" t="str">
        <f t="shared" si="38"/>
        <v/>
      </c>
      <c r="M632" s="169" t="str">
        <f>IF(ISBLANK('Entladung des Speichers'!A632),"",'Entladung des Speichers'!C632)</f>
        <v/>
      </c>
      <c r="N632" s="168" t="str">
        <f>IF(ISBLANK('Beladung des Speichers'!A632),"",SUMIFS('Entladung des Speichers'!$E$17:$E$1001,'Entladung des Speichers'!$A$17:$A$1001,'Ergebnis (detailliert)'!$A$17:$A$300))</f>
        <v/>
      </c>
      <c r="O632" s="125" t="str">
        <f t="shared" si="39"/>
        <v/>
      </c>
      <c r="P632" s="20" t="str">
        <f>IFERROR(IF(A632="","",N632*'Ergebnis (detailliert)'!J632/'Ergebnis (detailliert)'!I632),0)</f>
        <v/>
      </c>
      <c r="Q632" s="106" t="str">
        <f t="shared" si="40"/>
        <v/>
      </c>
      <c r="R632" s="107" t="str">
        <f t="shared" si="41"/>
        <v/>
      </c>
      <c r="S632" s="108" t="str">
        <f>IF(A632="","",IF(LOOKUP(A632,Stammdaten!$A$17:$A$1001,Stammdaten!$G$17:$G$1001)="Nein",0,IF(ISBLANK('Beladung des Speichers'!A632),"",ROUND(MIN(J632,Q632)*-1,2))))</f>
        <v/>
      </c>
    </row>
    <row r="633" spans="1:19" x14ac:dyDescent="0.2">
      <c r="A633" s="109" t="str">
        <f>IF('Beladung des Speichers'!A633="","",'Beladung des Speichers'!A633)</f>
        <v/>
      </c>
      <c r="B633" s="109" t="str">
        <f>IF('Beladung des Speichers'!B633="","",'Beladung des Speichers'!B633)</f>
        <v/>
      </c>
      <c r="C633" s="163" t="str">
        <f>IF(ISBLANK('Beladung des Speichers'!A633),"",SUMIFS('Beladung des Speichers'!$C$17:$C$300,'Beladung des Speichers'!$A$17:$A$300,A633)-SUMIFS('Entladung des Speichers'!$C$17:$C$300,'Entladung des Speichers'!$A$17:$A$300,A633)+SUMIFS(Füllstände!$B$17:$B$299,Füllstände!$A$17:$A$299,A633)-SUMIFS(Füllstände!$C$17:$C$299,Füllstände!$A$17:$A$299,A633))</f>
        <v/>
      </c>
      <c r="D633" s="164" t="str">
        <f>IF(ISBLANK('Beladung des Speichers'!A633),"",C633*'Beladung des Speichers'!C633/SUMIFS('Beladung des Speichers'!$C$17:$C$300,'Beladung des Speichers'!$A$17:$A$300,A633))</f>
        <v/>
      </c>
      <c r="E633" s="165" t="str">
        <f>IF(ISBLANK('Beladung des Speichers'!A633),"",1/SUMIFS('Beladung des Speichers'!$C$17:$C$300,'Beladung des Speichers'!$A$17:$A$300,A633)*C633*SUMIF($A$17:$A$300,A633,'Beladung des Speichers'!$E$17:$E$300))</f>
        <v/>
      </c>
      <c r="F633" s="166" t="str">
        <f>IF(ISBLANK('Beladung des Speichers'!A633),"",IF(C633=0,"0,00",D633/C633*E633))</f>
        <v/>
      </c>
      <c r="G633" s="167" t="str">
        <f>IF(ISBLANK('Beladung des Speichers'!A633),"",SUMIFS('Beladung des Speichers'!$C$17:$C$300,'Beladung des Speichers'!$A$17:$A$300,A633))</f>
        <v/>
      </c>
      <c r="H633" s="124" t="str">
        <f>IF(ISBLANK('Beladung des Speichers'!A633),"",'Beladung des Speichers'!C633)</f>
        <v/>
      </c>
      <c r="I633" s="168" t="str">
        <f>IF(ISBLANK('Beladung des Speichers'!A633),"",SUMIFS('Beladung des Speichers'!$E$17:$E$1001,'Beladung des Speichers'!$A$17:$A$1001,'Ergebnis (detailliert)'!A633))</f>
        <v/>
      </c>
      <c r="J633" s="125" t="str">
        <f>IF(ISBLANK('Beladung des Speichers'!A633),"",'Beladung des Speichers'!E633)</f>
        <v/>
      </c>
      <c r="K633" s="168" t="str">
        <f>IF(ISBLANK('Beladung des Speichers'!A633),"",SUMIFS('Entladung des Speichers'!$C$17:$C$1001,'Entladung des Speichers'!$A$17:$A$1001,'Ergebnis (detailliert)'!A633))</f>
        <v/>
      </c>
      <c r="L633" s="169" t="str">
        <f t="shared" si="38"/>
        <v/>
      </c>
      <c r="M633" s="169" t="str">
        <f>IF(ISBLANK('Entladung des Speichers'!A633),"",'Entladung des Speichers'!C633)</f>
        <v/>
      </c>
      <c r="N633" s="168" t="str">
        <f>IF(ISBLANK('Beladung des Speichers'!A633),"",SUMIFS('Entladung des Speichers'!$E$17:$E$1001,'Entladung des Speichers'!$A$17:$A$1001,'Ergebnis (detailliert)'!$A$17:$A$300))</f>
        <v/>
      </c>
      <c r="O633" s="125" t="str">
        <f t="shared" si="39"/>
        <v/>
      </c>
      <c r="P633" s="20" t="str">
        <f>IFERROR(IF(A633="","",N633*'Ergebnis (detailliert)'!J633/'Ergebnis (detailliert)'!I633),0)</f>
        <v/>
      </c>
      <c r="Q633" s="106" t="str">
        <f t="shared" si="40"/>
        <v/>
      </c>
      <c r="R633" s="107" t="str">
        <f t="shared" si="41"/>
        <v/>
      </c>
      <c r="S633" s="108" t="str">
        <f>IF(A633="","",IF(LOOKUP(A633,Stammdaten!$A$17:$A$1001,Stammdaten!$G$17:$G$1001)="Nein",0,IF(ISBLANK('Beladung des Speichers'!A633),"",ROUND(MIN(J633,Q633)*-1,2))))</f>
        <v/>
      </c>
    </row>
    <row r="634" spans="1:19" x14ac:dyDescent="0.2">
      <c r="A634" s="109" t="str">
        <f>IF('Beladung des Speichers'!A634="","",'Beladung des Speichers'!A634)</f>
        <v/>
      </c>
      <c r="B634" s="109" t="str">
        <f>IF('Beladung des Speichers'!B634="","",'Beladung des Speichers'!B634)</f>
        <v/>
      </c>
      <c r="C634" s="163" t="str">
        <f>IF(ISBLANK('Beladung des Speichers'!A634),"",SUMIFS('Beladung des Speichers'!$C$17:$C$300,'Beladung des Speichers'!$A$17:$A$300,A634)-SUMIFS('Entladung des Speichers'!$C$17:$C$300,'Entladung des Speichers'!$A$17:$A$300,A634)+SUMIFS(Füllstände!$B$17:$B$299,Füllstände!$A$17:$A$299,A634)-SUMIFS(Füllstände!$C$17:$C$299,Füllstände!$A$17:$A$299,A634))</f>
        <v/>
      </c>
      <c r="D634" s="164" t="str">
        <f>IF(ISBLANK('Beladung des Speichers'!A634),"",C634*'Beladung des Speichers'!C634/SUMIFS('Beladung des Speichers'!$C$17:$C$300,'Beladung des Speichers'!$A$17:$A$300,A634))</f>
        <v/>
      </c>
      <c r="E634" s="165" t="str">
        <f>IF(ISBLANK('Beladung des Speichers'!A634),"",1/SUMIFS('Beladung des Speichers'!$C$17:$C$300,'Beladung des Speichers'!$A$17:$A$300,A634)*C634*SUMIF($A$17:$A$300,A634,'Beladung des Speichers'!$E$17:$E$300))</f>
        <v/>
      </c>
      <c r="F634" s="166" t="str">
        <f>IF(ISBLANK('Beladung des Speichers'!A634),"",IF(C634=0,"0,00",D634/C634*E634))</f>
        <v/>
      </c>
      <c r="G634" s="167" t="str">
        <f>IF(ISBLANK('Beladung des Speichers'!A634),"",SUMIFS('Beladung des Speichers'!$C$17:$C$300,'Beladung des Speichers'!$A$17:$A$300,A634))</f>
        <v/>
      </c>
      <c r="H634" s="124" t="str">
        <f>IF(ISBLANK('Beladung des Speichers'!A634),"",'Beladung des Speichers'!C634)</f>
        <v/>
      </c>
      <c r="I634" s="168" t="str">
        <f>IF(ISBLANK('Beladung des Speichers'!A634),"",SUMIFS('Beladung des Speichers'!$E$17:$E$1001,'Beladung des Speichers'!$A$17:$A$1001,'Ergebnis (detailliert)'!A634))</f>
        <v/>
      </c>
      <c r="J634" s="125" t="str">
        <f>IF(ISBLANK('Beladung des Speichers'!A634),"",'Beladung des Speichers'!E634)</f>
        <v/>
      </c>
      <c r="K634" s="168" t="str">
        <f>IF(ISBLANK('Beladung des Speichers'!A634),"",SUMIFS('Entladung des Speichers'!$C$17:$C$1001,'Entladung des Speichers'!$A$17:$A$1001,'Ergebnis (detailliert)'!A634))</f>
        <v/>
      </c>
      <c r="L634" s="169" t="str">
        <f t="shared" si="38"/>
        <v/>
      </c>
      <c r="M634" s="169" t="str">
        <f>IF(ISBLANK('Entladung des Speichers'!A634),"",'Entladung des Speichers'!C634)</f>
        <v/>
      </c>
      <c r="N634" s="168" t="str">
        <f>IF(ISBLANK('Beladung des Speichers'!A634),"",SUMIFS('Entladung des Speichers'!$E$17:$E$1001,'Entladung des Speichers'!$A$17:$A$1001,'Ergebnis (detailliert)'!$A$17:$A$300))</f>
        <v/>
      </c>
      <c r="O634" s="125" t="str">
        <f t="shared" si="39"/>
        <v/>
      </c>
      <c r="P634" s="20" t="str">
        <f>IFERROR(IF(A634="","",N634*'Ergebnis (detailliert)'!J634/'Ergebnis (detailliert)'!I634),0)</f>
        <v/>
      </c>
      <c r="Q634" s="106" t="str">
        <f t="shared" si="40"/>
        <v/>
      </c>
      <c r="R634" s="107" t="str">
        <f t="shared" si="41"/>
        <v/>
      </c>
      <c r="S634" s="108" t="str">
        <f>IF(A634="","",IF(LOOKUP(A634,Stammdaten!$A$17:$A$1001,Stammdaten!$G$17:$G$1001)="Nein",0,IF(ISBLANK('Beladung des Speichers'!A634),"",ROUND(MIN(J634,Q634)*-1,2))))</f>
        <v/>
      </c>
    </row>
    <row r="635" spans="1:19" x14ac:dyDescent="0.2">
      <c r="A635" s="109" t="str">
        <f>IF('Beladung des Speichers'!A635="","",'Beladung des Speichers'!A635)</f>
        <v/>
      </c>
      <c r="B635" s="109" t="str">
        <f>IF('Beladung des Speichers'!B635="","",'Beladung des Speichers'!B635)</f>
        <v/>
      </c>
      <c r="C635" s="163" t="str">
        <f>IF(ISBLANK('Beladung des Speichers'!A635),"",SUMIFS('Beladung des Speichers'!$C$17:$C$300,'Beladung des Speichers'!$A$17:$A$300,A635)-SUMIFS('Entladung des Speichers'!$C$17:$C$300,'Entladung des Speichers'!$A$17:$A$300,A635)+SUMIFS(Füllstände!$B$17:$B$299,Füllstände!$A$17:$A$299,A635)-SUMIFS(Füllstände!$C$17:$C$299,Füllstände!$A$17:$A$299,A635))</f>
        <v/>
      </c>
      <c r="D635" s="164" t="str">
        <f>IF(ISBLANK('Beladung des Speichers'!A635),"",C635*'Beladung des Speichers'!C635/SUMIFS('Beladung des Speichers'!$C$17:$C$300,'Beladung des Speichers'!$A$17:$A$300,A635))</f>
        <v/>
      </c>
      <c r="E635" s="165" t="str">
        <f>IF(ISBLANK('Beladung des Speichers'!A635),"",1/SUMIFS('Beladung des Speichers'!$C$17:$C$300,'Beladung des Speichers'!$A$17:$A$300,A635)*C635*SUMIF($A$17:$A$300,A635,'Beladung des Speichers'!$E$17:$E$300))</f>
        <v/>
      </c>
      <c r="F635" s="166" t="str">
        <f>IF(ISBLANK('Beladung des Speichers'!A635),"",IF(C635=0,"0,00",D635/C635*E635))</f>
        <v/>
      </c>
      <c r="G635" s="167" t="str">
        <f>IF(ISBLANK('Beladung des Speichers'!A635),"",SUMIFS('Beladung des Speichers'!$C$17:$C$300,'Beladung des Speichers'!$A$17:$A$300,A635))</f>
        <v/>
      </c>
      <c r="H635" s="124" t="str">
        <f>IF(ISBLANK('Beladung des Speichers'!A635),"",'Beladung des Speichers'!C635)</f>
        <v/>
      </c>
      <c r="I635" s="168" t="str">
        <f>IF(ISBLANK('Beladung des Speichers'!A635),"",SUMIFS('Beladung des Speichers'!$E$17:$E$1001,'Beladung des Speichers'!$A$17:$A$1001,'Ergebnis (detailliert)'!A635))</f>
        <v/>
      </c>
      <c r="J635" s="125" t="str">
        <f>IF(ISBLANK('Beladung des Speichers'!A635),"",'Beladung des Speichers'!E635)</f>
        <v/>
      </c>
      <c r="K635" s="168" t="str">
        <f>IF(ISBLANK('Beladung des Speichers'!A635),"",SUMIFS('Entladung des Speichers'!$C$17:$C$1001,'Entladung des Speichers'!$A$17:$A$1001,'Ergebnis (detailliert)'!A635))</f>
        <v/>
      </c>
      <c r="L635" s="169" t="str">
        <f t="shared" si="38"/>
        <v/>
      </c>
      <c r="M635" s="169" t="str">
        <f>IF(ISBLANK('Entladung des Speichers'!A635),"",'Entladung des Speichers'!C635)</f>
        <v/>
      </c>
      <c r="N635" s="168" t="str">
        <f>IF(ISBLANK('Beladung des Speichers'!A635),"",SUMIFS('Entladung des Speichers'!$E$17:$E$1001,'Entladung des Speichers'!$A$17:$A$1001,'Ergebnis (detailliert)'!$A$17:$A$300))</f>
        <v/>
      </c>
      <c r="O635" s="125" t="str">
        <f t="shared" si="39"/>
        <v/>
      </c>
      <c r="P635" s="20" t="str">
        <f>IFERROR(IF(A635="","",N635*'Ergebnis (detailliert)'!J635/'Ergebnis (detailliert)'!I635),0)</f>
        <v/>
      </c>
      <c r="Q635" s="106" t="str">
        <f t="shared" si="40"/>
        <v/>
      </c>
      <c r="R635" s="107" t="str">
        <f t="shared" si="41"/>
        <v/>
      </c>
      <c r="S635" s="108" t="str">
        <f>IF(A635="","",IF(LOOKUP(A635,Stammdaten!$A$17:$A$1001,Stammdaten!$G$17:$G$1001)="Nein",0,IF(ISBLANK('Beladung des Speichers'!A635),"",ROUND(MIN(J635,Q635)*-1,2))))</f>
        <v/>
      </c>
    </row>
    <row r="636" spans="1:19" x14ac:dyDescent="0.2">
      <c r="A636" s="109" t="str">
        <f>IF('Beladung des Speichers'!A636="","",'Beladung des Speichers'!A636)</f>
        <v/>
      </c>
      <c r="B636" s="109" t="str">
        <f>IF('Beladung des Speichers'!B636="","",'Beladung des Speichers'!B636)</f>
        <v/>
      </c>
      <c r="C636" s="163" t="str">
        <f>IF(ISBLANK('Beladung des Speichers'!A636),"",SUMIFS('Beladung des Speichers'!$C$17:$C$300,'Beladung des Speichers'!$A$17:$A$300,A636)-SUMIFS('Entladung des Speichers'!$C$17:$C$300,'Entladung des Speichers'!$A$17:$A$300,A636)+SUMIFS(Füllstände!$B$17:$B$299,Füllstände!$A$17:$A$299,A636)-SUMIFS(Füllstände!$C$17:$C$299,Füllstände!$A$17:$A$299,A636))</f>
        <v/>
      </c>
      <c r="D636" s="164" t="str">
        <f>IF(ISBLANK('Beladung des Speichers'!A636),"",C636*'Beladung des Speichers'!C636/SUMIFS('Beladung des Speichers'!$C$17:$C$300,'Beladung des Speichers'!$A$17:$A$300,A636))</f>
        <v/>
      </c>
      <c r="E636" s="165" t="str">
        <f>IF(ISBLANK('Beladung des Speichers'!A636),"",1/SUMIFS('Beladung des Speichers'!$C$17:$C$300,'Beladung des Speichers'!$A$17:$A$300,A636)*C636*SUMIF($A$17:$A$300,A636,'Beladung des Speichers'!$E$17:$E$300))</f>
        <v/>
      </c>
      <c r="F636" s="166" t="str">
        <f>IF(ISBLANK('Beladung des Speichers'!A636),"",IF(C636=0,"0,00",D636/C636*E636))</f>
        <v/>
      </c>
      <c r="G636" s="167" t="str">
        <f>IF(ISBLANK('Beladung des Speichers'!A636),"",SUMIFS('Beladung des Speichers'!$C$17:$C$300,'Beladung des Speichers'!$A$17:$A$300,A636))</f>
        <v/>
      </c>
      <c r="H636" s="124" t="str">
        <f>IF(ISBLANK('Beladung des Speichers'!A636),"",'Beladung des Speichers'!C636)</f>
        <v/>
      </c>
      <c r="I636" s="168" t="str">
        <f>IF(ISBLANK('Beladung des Speichers'!A636),"",SUMIFS('Beladung des Speichers'!$E$17:$E$1001,'Beladung des Speichers'!$A$17:$A$1001,'Ergebnis (detailliert)'!A636))</f>
        <v/>
      </c>
      <c r="J636" s="125" t="str">
        <f>IF(ISBLANK('Beladung des Speichers'!A636),"",'Beladung des Speichers'!E636)</f>
        <v/>
      </c>
      <c r="K636" s="168" t="str">
        <f>IF(ISBLANK('Beladung des Speichers'!A636),"",SUMIFS('Entladung des Speichers'!$C$17:$C$1001,'Entladung des Speichers'!$A$17:$A$1001,'Ergebnis (detailliert)'!A636))</f>
        <v/>
      </c>
      <c r="L636" s="169" t="str">
        <f t="shared" si="38"/>
        <v/>
      </c>
      <c r="M636" s="169" t="str">
        <f>IF(ISBLANK('Entladung des Speichers'!A636),"",'Entladung des Speichers'!C636)</f>
        <v/>
      </c>
      <c r="N636" s="168" t="str">
        <f>IF(ISBLANK('Beladung des Speichers'!A636),"",SUMIFS('Entladung des Speichers'!$E$17:$E$1001,'Entladung des Speichers'!$A$17:$A$1001,'Ergebnis (detailliert)'!$A$17:$A$300))</f>
        <v/>
      </c>
      <c r="O636" s="125" t="str">
        <f t="shared" si="39"/>
        <v/>
      </c>
      <c r="P636" s="20" t="str">
        <f>IFERROR(IF(A636="","",N636*'Ergebnis (detailliert)'!J636/'Ergebnis (detailliert)'!I636),0)</f>
        <v/>
      </c>
      <c r="Q636" s="106" t="str">
        <f t="shared" si="40"/>
        <v/>
      </c>
      <c r="R636" s="107" t="str">
        <f t="shared" si="41"/>
        <v/>
      </c>
      <c r="S636" s="108" t="str">
        <f>IF(A636="","",IF(LOOKUP(A636,Stammdaten!$A$17:$A$1001,Stammdaten!$G$17:$G$1001)="Nein",0,IF(ISBLANK('Beladung des Speichers'!A636),"",ROUND(MIN(J636,Q636)*-1,2))))</f>
        <v/>
      </c>
    </row>
    <row r="637" spans="1:19" x14ac:dyDescent="0.2">
      <c r="A637" s="109" t="str">
        <f>IF('Beladung des Speichers'!A637="","",'Beladung des Speichers'!A637)</f>
        <v/>
      </c>
      <c r="B637" s="109" t="str">
        <f>IF('Beladung des Speichers'!B637="","",'Beladung des Speichers'!B637)</f>
        <v/>
      </c>
      <c r="C637" s="163" t="str">
        <f>IF(ISBLANK('Beladung des Speichers'!A637),"",SUMIFS('Beladung des Speichers'!$C$17:$C$300,'Beladung des Speichers'!$A$17:$A$300,A637)-SUMIFS('Entladung des Speichers'!$C$17:$C$300,'Entladung des Speichers'!$A$17:$A$300,A637)+SUMIFS(Füllstände!$B$17:$B$299,Füllstände!$A$17:$A$299,A637)-SUMIFS(Füllstände!$C$17:$C$299,Füllstände!$A$17:$A$299,A637))</f>
        <v/>
      </c>
      <c r="D637" s="164" t="str">
        <f>IF(ISBLANK('Beladung des Speichers'!A637),"",C637*'Beladung des Speichers'!C637/SUMIFS('Beladung des Speichers'!$C$17:$C$300,'Beladung des Speichers'!$A$17:$A$300,A637))</f>
        <v/>
      </c>
      <c r="E637" s="165" t="str">
        <f>IF(ISBLANK('Beladung des Speichers'!A637),"",1/SUMIFS('Beladung des Speichers'!$C$17:$C$300,'Beladung des Speichers'!$A$17:$A$300,A637)*C637*SUMIF($A$17:$A$300,A637,'Beladung des Speichers'!$E$17:$E$300))</f>
        <v/>
      </c>
      <c r="F637" s="166" t="str">
        <f>IF(ISBLANK('Beladung des Speichers'!A637),"",IF(C637=0,"0,00",D637/C637*E637))</f>
        <v/>
      </c>
      <c r="G637" s="167" t="str">
        <f>IF(ISBLANK('Beladung des Speichers'!A637),"",SUMIFS('Beladung des Speichers'!$C$17:$C$300,'Beladung des Speichers'!$A$17:$A$300,A637))</f>
        <v/>
      </c>
      <c r="H637" s="124" t="str">
        <f>IF(ISBLANK('Beladung des Speichers'!A637),"",'Beladung des Speichers'!C637)</f>
        <v/>
      </c>
      <c r="I637" s="168" t="str">
        <f>IF(ISBLANK('Beladung des Speichers'!A637),"",SUMIFS('Beladung des Speichers'!$E$17:$E$1001,'Beladung des Speichers'!$A$17:$A$1001,'Ergebnis (detailliert)'!A637))</f>
        <v/>
      </c>
      <c r="J637" s="125" t="str">
        <f>IF(ISBLANK('Beladung des Speichers'!A637),"",'Beladung des Speichers'!E637)</f>
        <v/>
      </c>
      <c r="K637" s="168" t="str">
        <f>IF(ISBLANK('Beladung des Speichers'!A637),"",SUMIFS('Entladung des Speichers'!$C$17:$C$1001,'Entladung des Speichers'!$A$17:$A$1001,'Ergebnis (detailliert)'!A637))</f>
        <v/>
      </c>
      <c r="L637" s="169" t="str">
        <f t="shared" si="38"/>
        <v/>
      </c>
      <c r="M637" s="169" t="str">
        <f>IF(ISBLANK('Entladung des Speichers'!A637),"",'Entladung des Speichers'!C637)</f>
        <v/>
      </c>
      <c r="N637" s="168" t="str">
        <f>IF(ISBLANK('Beladung des Speichers'!A637),"",SUMIFS('Entladung des Speichers'!$E$17:$E$1001,'Entladung des Speichers'!$A$17:$A$1001,'Ergebnis (detailliert)'!$A$17:$A$300))</f>
        <v/>
      </c>
      <c r="O637" s="125" t="str">
        <f t="shared" si="39"/>
        <v/>
      </c>
      <c r="P637" s="20" t="str">
        <f>IFERROR(IF(A637="","",N637*'Ergebnis (detailliert)'!J637/'Ergebnis (detailliert)'!I637),0)</f>
        <v/>
      </c>
      <c r="Q637" s="106" t="str">
        <f t="shared" si="40"/>
        <v/>
      </c>
      <c r="R637" s="107" t="str">
        <f t="shared" si="41"/>
        <v/>
      </c>
      <c r="S637" s="108" t="str">
        <f>IF(A637="","",IF(LOOKUP(A637,Stammdaten!$A$17:$A$1001,Stammdaten!$G$17:$G$1001)="Nein",0,IF(ISBLANK('Beladung des Speichers'!A637),"",ROUND(MIN(J637,Q637)*-1,2))))</f>
        <v/>
      </c>
    </row>
    <row r="638" spans="1:19" x14ac:dyDescent="0.2">
      <c r="A638" s="109" t="str">
        <f>IF('Beladung des Speichers'!A638="","",'Beladung des Speichers'!A638)</f>
        <v/>
      </c>
      <c r="B638" s="109" t="str">
        <f>IF('Beladung des Speichers'!B638="","",'Beladung des Speichers'!B638)</f>
        <v/>
      </c>
      <c r="C638" s="163" t="str">
        <f>IF(ISBLANK('Beladung des Speichers'!A638),"",SUMIFS('Beladung des Speichers'!$C$17:$C$300,'Beladung des Speichers'!$A$17:$A$300,A638)-SUMIFS('Entladung des Speichers'!$C$17:$C$300,'Entladung des Speichers'!$A$17:$A$300,A638)+SUMIFS(Füllstände!$B$17:$B$299,Füllstände!$A$17:$A$299,A638)-SUMIFS(Füllstände!$C$17:$C$299,Füllstände!$A$17:$A$299,A638))</f>
        <v/>
      </c>
      <c r="D638" s="164" t="str">
        <f>IF(ISBLANK('Beladung des Speichers'!A638),"",C638*'Beladung des Speichers'!C638/SUMIFS('Beladung des Speichers'!$C$17:$C$300,'Beladung des Speichers'!$A$17:$A$300,A638))</f>
        <v/>
      </c>
      <c r="E638" s="165" t="str">
        <f>IF(ISBLANK('Beladung des Speichers'!A638),"",1/SUMIFS('Beladung des Speichers'!$C$17:$C$300,'Beladung des Speichers'!$A$17:$A$300,A638)*C638*SUMIF($A$17:$A$300,A638,'Beladung des Speichers'!$E$17:$E$300))</f>
        <v/>
      </c>
      <c r="F638" s="166" t="str">
        <f>IF(ISBLANK('Beladung des Speichers'!A638),"",IF(C638=0,"0,00",D638/C638*E638))</f>
        <v/>
      </c>
      <c r="G638" s="167" t="str">
        <f>IF(ISBLANK('Beladung des Speichers'!A638),"",SUMIFS('Beladung des Speichers'!$C$17:$C$300,'Beladung des Speichers'!$A$17:$A$300,A638))</f>
        <v/>
      </c>
      <c r="H638" s="124" t="str">
        <f>IF(ISBLANK('Beladung des Speichers'!A638),"",'Beladung des Speichers'!C638)</f>
        <v/>
      </c>
      <c r="I638" s="168" t="str">
        <f>IF(ISBLANK('Beladung des Speichers'!A638),"",SUMIFS('Beladung des Speichers'!$E$17:$E$1001,'Beladung des Speichers'!$A$17:$A$1001,'Ergebnis (detailliert)'!A638))</f>
        <v/>
      </c>
      <c r="J638" s="125" t="str">
        <f>IF(ISBLANK('Beladung des Speichers'!A638),"",'Beladung des Speichers'!E638)</f>
        <v/>
      </c>
      <c r="K638" s="168" t="str">
        <f>IF(ISBLANK('Beladung des Speichers'!A638),"",SUMIFS('Entladung des Speichers'!$C$17:$C$1001,'Entladung des Speichers'!$A$17:$A$1001,'Ergebnis (detailliert)'!A638))</f>
        <v/>
      </c>
      <c r="L638" s="169" t="str">
        <f t="shared" si="38"/>
        <v/>
      </c>
      <c r="M638" s="169" t="str">
        <f>IF(ISBLANK('Entladung des Speichers'!A638),"",'Entladung des Speichers'!C638)</f>
        <v/>
      </c>
      <c r="N638" s="168" t="str">
        <f>IF(ISBLANK('Beladung des Speichers'!A638),"",SUMIFS('Entladung des Speichers'!$E$17:$E$1001,'Entladung des Speichers'!$A$17:$A$1001,'Ergebnis (detailliert)'!$A$17:$A$300))</f>
        <v/>
      </c>
      <c r="O638" s="125" t="str">
        <f t="shared" si="39"/>
        <v/>
      </c>
      <c r="P638" s="20" t="str">
        <f>IFERROR(IF(A638="","",N638*'Ergebnis (detailliert)'!J638/'Ergebnis (detailliert)'!I638),0)</f>
        <v/>
      </c>
      <c r="Q638" s="106" t="str">
        <f t="shared" si="40"/>
        <v/>
      </c>
      <c r="R638" s="107" t="str">
        <f t="shared" si="41"/>
        <v/>
      </c>
      <c r="S638" s="108" t="str">
        <f>IF(A638="","",IF(LOOKUP(A638,Stammdaten!$A$17:$A$1001,Stammdaten!$G$17:$G$1001)="Nein",0,IF(ISBLANK('Beladung des Speichers'!A638),"",ROUND(MIN(J638,Q638)*-1,2))))</f>
        <v/>
      </c>
    </row>
    <row r="639" spans="1:19" x14ac:dyDescent="0.2">
      <c r="A639" s="109" t="str">
        <f>IF('Beladung des Speichers'!A639="","",'Beladung des Speichers'!A639)</f>
        <v/>
      </c>
      <c r="B639" s="109" t="str">
        <f>IF('Beladung des Speichers'!B639="","",'Beladung des Speichers'!B639)</f>
        <v/>
      </c>
      <c r="C639" s="163" t="str">
        <f>IF(ISBLANK('Beladung des Speichers'!A639),"",SUMIFS('Beladung des Speichers'!$C$17:$C$300,'Beladung des Speichers'!$A$17:$A$300,A639)-SUMIFS('Entladung des Speichers'!$C$17:$C$300,'Entladung des Speichers'!$A$17:$A$300,A639)+SUMIFS(Füllstände!$B$17:$B$299,Füllstände!$A$17:$A$299,A639)-SUMIFS(Füllstände!$C$17:$C$299,Füllstände!$A$17:$A$299,A639))</f>
        <v/>
      </c>
      <c r="D639" s="164" t="str">
        <f>IF(ISBLANK('Beladung des Speichers'!A639),"",C639*'Beladung des Speichers'!C639/SUMIFS('Beladung des Speichers'!$C$17:$C$300,'Beladung des Speichers'!$A$17:$A$300,A639))</f>
        <v/>
      </c>
      <c r="E639" s="165" t="str">
        <f>IF(ISBLANK('Beladung des Speichers'!A639),"",1/SUMIFS('Beladung des Speichers'!$C$17:$C$300,'Beladung des Speichers'!$A$17:$A$300,A639)*C639*SUMIF($A$17:$A$300,A639,'Beladung des Speichers'!$E$17:$E$300))</f>
        <v/>
      </c>
      <c r="F639" s="166" t="str">
        <f>IF(ISBLANK('Beladung des Speichers'!A639),"",IF(C639=0,"0,00",D639/C639*E639))</f>
        <v/>
      </c>
      <c r="G639" s="167" t="str">
        <f>IF(ISBLANK('Beladung des Speichers'!A639),"",SUMIFS('Beladung des Speichers'!$C$17:$C$300,'Beladung des Speichers'!$A$17:$A$300,A639))</f>
        <v/>
      </c>
      <c r="H639" s="124" t="str">
        <f>IF(ISBLANK('Beladung des Speichers'!A639),"",'Beladung des Speichers'!C639)</f>
        <v/>
      </c>
      <c r="I639" s="168" t="str">
        <f>IF(ISBLANK('Beladung des Speichers'!A639),"",SUMIFS('Beladung des Speichers'!$E$17:$E$1001,'Beladung des Speichers'!$A$17:$A$1001,'Ergebnis (detailliert)'!A639))</f>
        <v/>
      </c>
      <c r="J639" s="125" t="str">
        <f>IF(ISBLANK('Beladung des Speichers'!A639),"",'Beladung des Speichers'!E639)</f>
        <v/>
      </c>
      <c r="K639" s="168" t="str">
        <f>IF(ISBLANK('Beladung des Speichers'!A639),"",SUMIFS('Entladung des Speichers'!$C$17:$C$1001,'Entladung des Speichers'!$A$17:$A$1001,'Ergebnis (detailliert)'!A639))</f>
        <v/>
      </c>
      <c r="L639" s="169" t="str">
        <f t="shared" si="38"/>
        <v/>
      </c>
      <c r="M639" s="169" t="str">
        <f>IF(ISBLANK('Entladung des Speichers'!A639),"",'Entladung des Speichers'!C639)</f>
        <v/>
      </c>
      <c r="N639" s="168" t="str">
        <f>IF(ISBLANK('Beladung des Speichers'!A639),"",SUMIFS('Entladung des Speichers'!$E$17:$E$1001,'Entladung des Speichers'!$A$17:$A$1001,'Ergebnis (detailliert)'!$A$17:$A$300))</f>
        <v/>
      </c>
      <c r="O639" s="125" t="str">
        <f t="shared" si="39"/>
        <v/>
      </c>
      <c r="P639" s="20" t="str">
        <f>IFERROR(IF(A639="","",N639*'Ergebnis (detailliert)'!J639/'Ergebnis (detailliert)'!I639),0)</f>
        <v/>
      </c>
      <c r="Q639" s="106" t="str">
        <f t="shared" si="40"/>
        <v/>
      </c>
      <c r="R639" s="107" t="str">
        <f t="shared" si="41"/>
        <v/>
      </c>
      <c r="S639" s="108" t="str">
        <f>IF(A639="","",IF(LOOKUP(A639,Stammdaten!$A$17:$A$1001,Stammdaten!$G$17:$G$1001)="Nein",0,IF(ISBLANK('Beladung des Speichers'!A639),"",ROUND(MIN(J639,Q639)*-1,2))))</f>
        <v/>
      </c>
    </row>
    <row r="640" spans="1:19" x14ac:dyDescent="0.2">
      <c r="A640" s="109" t="str">
        <f>IF('Beladung des Speichers'!A640="","",'Beladung des Speichers'!A640)</f>
        <v/>
      </c>
      <c r="B640" s="109" t="str">
        <f>IF('Beladung des Speichers'!B640="","",'Beladung des Speichers'!B640)</f>
        <v/>
      </c>
      <c r="C640" s="163" t="str">
        <f>IF(ISBLANK('Beladung des Speichers'!A640),"",SUMIFS('Beladung des Speichers'!$C$17:$C$300,'Beladung des Speichers'!$A$17:$A$300,A640)-SUMIFS('Entladung des Speichers'!$C$17:$C$300,'Entladung des Speichers'!$A$17:$A$300,A640)+SUMIFS(Füllstände!$B$17:$B$299,Füllstände!$A$17:$A$299,A640)-SUMIFS(Füllstände!$C$17:$C$299,Füllstände!$A$17:$A$299,A640))</f>
        <v/>
      </c>
      <c r="D640" s="164" t="str">
        <f>IF(ISBLANK('Beladung des Speichers'!A640),"",C640*'Beladung des Speichers'!C640/SUMIFS('Beladung des Speichers'!$C$17:$C$300,'Beladung des Speichers'!$A$17:$A$300,A640))</f>
        <v/>
      </c>
      <c r="E640" s="165" t="str">
        <f>IF(ISBLANK('Beladung des Speichers'!A640),"",1/SUMIFS('Beladung des Speichers'!$C$17:$C$300,'Beladung des Speichers'!$A$17:$A$300,A640)*C640*SUMIF($A$17:$A$300,A640,'Beladung des Speichers'!$E$17:$E$300))</f>
        <v/>
      </c>
      <c r="F640" s="166" t="str">
        <f>IF(ISBLANK('Beladung des Speichers'!A640),"",IF(C640=0,"0,00",D640/C640*E640))</f>
        <v/>
      </c>
      <c r="G640" s="167" t="str">
        <f>IF(ISBLANK('Beladung des Speichers'!A640),"",SUMIFS('Beladung des Speichers'!$C$17:$C$300,'Beladung des Speichers'!$A$17:$A$300,A640))</f>
        <v/>
      </c>
      <c r="H640" s="124" t="str">
        <f>IF(ISBLANK('Beladung des Speichers'!A640),"",'Beladung des Speichers'!C640)</f>
        <v/>
      </c>
      <c r="I640" s="168" t="str">
        <f>IF(ISBLANK('Beladung des Speichers'!A640),"",SUMIFS('Beladung des Speichers'!$E$17:$E$1001,'Beladung des Speichers'!$A$17:$A$1001,'Ergebnis (detailliert)'!A640))</f>
        <v/>
      </c>
      <c r="J640" s="125" t="str">
        <f>IF(ISBLANK('Beladung des Speichers'!A640),"",'Beladung des Speichers'!E640)</f>
        <v/>
      </c>
      <c r="K640" s="168" t="str">
        <f>IF(ISBLANK('Beladung des Speichers'!A640),"",SUMIFS('Entladung des Speichers'!$C$17:$C$1001,'Entladung des Speichers'!$A$17:$A$1001,'Ergebnis (detailliert)'!A640))</f>
        <v/>
      </c>
      <c r="L640" s="169" t="str">
        <f t="shared" si="38"/>
        <v/>
      </c>
      <c r="M640" s="169" t="str">
        <f>IF(ISBLANK('Entladung des Speichers'!A640),"",'Entladung des Speichers'!C640)</f>
        <v/>
      </c>
      <c r="N640" s="168" t="str">
        <f>IF(ISBLANK('Beladung des Speichers'!A640),"",SUMIFS('Entladung des Speichers'!$E$17:$E$1001,'Entladung des Speichers'!$A$17:$A$1001,'Ergebnis (detailliert)'!$A$17:$A$300))</f>
        <v/>
      </c>
      <c r="O640" s="125" t="str">
        <f t="shared" si="39"/>
        <v/>
      </c>
      <c r="P640" s="20" t="str">
        <f>IFERROR(IF(A640="","",N640*'Ergebnis (detailliert)'!J640/'Ergebnis (detailliert)'!I640),0)</f>
        <v/>
      </c>
      <c r="Q640" s="106" t="str">
        <f t="shared" si="40"/>
        <v/>
      </c>
      <c r="R640" s="107" t="str">
        <f t="shared" si="41"/>
        <v/>
      </c>
      <c r="S640" s="108" t="str">
        <f>IF(A640="","",IF(LOOKUP(A640,Stammdaten!$A$17:$A$1001,Stammdaten!$G$17:$G$1001)="Nein",0,IF(ISBLANK('Beladung des Speichers'!A640),"",ROUND(MIN(J640,Q640)*-1,2))))</f>
        <v/>
      </c>
    </row>
    <row r="641" spans="1:19" x14ac:dyDescent="0.2">
      <c r="A641" s="109" t="str">
        <f>IF('Beladung des Speichers'!A641="","",'Beladung des Speichers'!A641)</f>
        <v/>
      </c>
      <c r="B641" s="109" t="str">
        <f>IF('Beladung des Speichers'!B641="","",'Beladung des Speichers'!B641)</f>
        <v/>
      </c>
      <c r="C641" s="163" t="str">
        <f>IF(ISBLANK('Beladung des Speichers'!A641),"",SUMIFS('Beladung des Speichers'!$C$17:$C$300,'Beladung des Speichers'!$A$17:$A$300,A641)-SUMIFS('Entladung des Speichers'!$C$17:$C$300,'Entladung des Speichers'!$A$17:$A$300,A641)+SUMIFS(Füllstände!$B$17:$B$299,Füllstände!$A$17:$A$299,A641)-SUMIFS(Füllstände!$C$17:$C$299,Füllstände!$A$17:$A$299,A641))</f>
        <v/>
      </c>
      <c r="D641" s="164" t="str">
        <f>IF(ISBLANK('Beladung des Speichers'!A641),"",C641*'Beladung des Speichers'!C641/SUMIFS('Beladung des Speichers'!$C$17:$C$300,'Beladung des Speichers'!$A$17:$A$300,A641))</f>
        <v/>
      </c>
      <c r="E641" s="165" t="str">
        <f>IF(ISBLANK('Beladung des Speichers'!A641),"",1/SUMIFS('Beladung des Speichers'!$C$17:$C$300,'Beladung des Speichers'!$A$17:$A$300,A641)*C641*SUMIF($A$17:$A$300,A641,'Beladung des Speichers'!$E$17:$E$300))</f>
        <v/>
      </c>
      <c r="F641" s="166" t="str">
        <f>IF(ISBLANK('Beladung des Speichers'!A641),"",IF(C641=0,"0,00",D641/C641*E641))</f>
        <v/>
      </c>
      <c r="G641" s="167" t="str">
        <f>IF(ISBLANK('Beladung des Speichers'!A641),"",SUMIFS('Beladung des Speichers'!$C$17:$C$300,'Beladung des Speichers'!$A$17:$A$300,A641))</f>
        <v/>
      </c>
      <c r="H641" s="124" t="str">
        <f>IF(ISBLANK('Beladung des Speichers'!A641),"",'Beladung des Speichers'!C641)</f>
        <v/>
      </c>
      <c r="I641" s="168" t="str">
        <f>IF(ISBLANK('Beladung des Speichers'!A641),"",SUMIFS('Beladung des Speichers'!$E$17:$E$1001,'Beladung des Speichers'!$A$17:$A$1001,'Ergebnis (detailliert)'!A641))</f>
        <v/>
      </c>
      <c r="J641" s="125" t="str">
        <f>IF(ISBLANK('Beladung des Speichers'!A641),"",'Beladung des Speichers'!E641)</f>
        <v/>
      </c>
      <c r="K641" s="168" t="str">
        <f>IF(ISBLANK('Beladung des Speichers'!A641),"",SUMIFS('Entladung des Speichers'!$C$17:$C$1001,'Entladung des Speichers'!$A$17:$A$1001,'Ergebnis (detailliert)'!A641))</f>
        <v/>
      </c>
      <c r="L641" s="169" t="str">
        <f t="shared" si="38"/>
        <v/>
      </c>
      <c r="M641" s="169" t="str">
        <f>IF(ISBLANK('Entladung des Speichers'!A641),"",'Entladung des Speichers'!C641)</f>
        <v/>
      </c>
      <c r="N641" s="168" t="str">
        <f>IF(ISBLANK('Beladung des Speichers'!A641),"",SUMIFS('Entladung des Speichers'!$E$17:$E$1001,'Entladung des Speichers'!$A$17:$A$1001,'Ergebnis (detailliert)'!$A$17:$A$300))</f>
        <v/>
      </c>
      <c r="O641" s="125" t="str">
        <f t="shared" si="39"/>
        <v/>
      </c>
      <c r="P641" s="20" t="str">
        <f>IFERROR(IF(A641="","",N641*'Ergebnis (detailliert)'!J641/'Ergebnis (detailliert)'!I641),0)</f>
        <v/>
      </c>
      <c r="Q641" s="106" t="str">
        <f t="shared" si="40"/>
        <v/>
      </c>
      <c r="R641" s="107" t="str">
        <f t="shared" si="41"/>
        <v/>
      </c>
      <c r="S641" s="108" t="str">
        <f>IF(A641="","",IF(LOOKUP(A641,Stammdaten!$A$17:$A$1001,Stammdaten!$G$17:$G$1001)="Nein",0,IF(ISBLANK('Beladung des Speichers'!A641),"",ROUND(MIN(J641,Q641)*-1,2))))</f>
        <v/>
      </c>
    </row>
    <row r="642" spans="1:19" x14ac:dyDescent="0.2">
      <c r="A642" s="109" t="str">
        <f>IF('Beladung des Speichers'!A642="","",'Beladung des Speichers'!A642)</f>
        <v/>
      </c>
      <c r="B642" s="109" t="str">
        <f>IF('Beladung des Speichers'!B642="","",'Beladung des Speichers'!B642)</f>
        <v/>
      </c>
      <c r="C642" s="163" t="str">
        <f>IF(ISBLANK('Beladung des Speichers'!A642),"",SUMIFS('Beladung des Speichers'!$C$17:$C$300,'Beladung des Speichers'!$A$17:$A$300,A642)-SUMIFS('Entladung des Speichers'!$C$17:$C$300,'Entladung des Speichers'!$A$17:$A$300,A642)+SUMIFS(Füllstände!$B$17:$B$299,Füllstände!$A$17:$A$299,A642)-SUMIFS(Füllstände!$C$17:$C$299,Füllstände!$A$17:$A$299,A642))</f>
        <v/>
      </c>
      <c r="D642" s="164" t="str">
        <f>IF(ISBLANK('Beladung des Speichers'!A642),"",C642*'Beladung des Speichers'!C642/SUMIFS('Beladung des Speichers'!$C$17:$C$300,'Beladung des Speichers'!$A$17:$A$300,A642))</f>
        <v/>
      </c>
      <c r="E642" s="165" t="str">
        <f>IF(ISBLANK('Beladung des Speichers'!A642),"",1/SUMIFS('Beladung des Speichers'!$C$17:$C$300,'Beladung des Speichers'!$A$17:$A$300,A642)*C642*SUMIF($A$17:$A$300,A642,'Beladung des Speichers'!$E$17:$E$300))</f>
        <v/>
      </c>
      <c r="F642" s="166" t="str">
        <f>IF(ISBLANK('Beladung des Speichers'!A642),"",IF(C642=0,"0,00",D642/C642*E642))</f>
        <v/>
      </c>
      <c r="G642" s="167" t="str">
        <f>IF(ISBLANK('Beladung des Speichers'!A642),"",SUMIFS('Beladung des Speichers'!$C$17:$C$300,'Beladung des Speichers'!$A$17:$A$300,A642))</f>
        <v/>
      </c>
      <c r="H642" s="124" t="str">
        <f>IF(ISBLANK('Beladung des Speichers'!A642),"",'Beladung des Speichers'!C642)</f>
        <v/>
      </c>
      <c r="I642" s="168" t="str">
        <f>IF(ISBLANK('Beladung des Speichers'!A642),"",SUMIFS('Beladung des Speichers'!$E$17:$E$1001,'Beladung des Speichers'!$A$17:$A$1001,'Ergebnis (detailliert)'!A642))</f>
        <v/>
      </c>
      <c r="J642" s="125" t="str">
        <f>IF(ISBLANK('Beladung des Speichers'!A642),"",'Beladung des Speichers'!E642)</f>
        <v/>
      </c>
      <c r="K642" s="168" t="str">
        <f>IF(ISBLANK('Beladung des Speichers'!A642),"",SUMIFS('Entladung des Speichers'!$C$17:$C$1001,'Entladung des Speichers'!$A$17:$A$1001,'Ergebnis (detailliert)'!A642))</f>
        <v/>
      </c>
      <c r="L642" s="169" t="str">
        <f t="shared" si="38"/>
        <v/>
      </c>
      <c r="M642" s="169" t="str">
        <f>IF(ISBLANK('Entladung des Speichers'!A642),"",'Entladung des Speichers'!C642)</f>
        <v/>
      </c>
      <c r="N642" s="168" t="str">
        <f>IF(ISBLANK('Beladung des Speichers'!A642),"",SUMIFS('Entladung des Speichers'!$E$17:$E$1001,'Entladung des Speichers'!$A$17:$A$1001,'Ergebnis (detailliert)'!$A$17:$A$300))</f>
        <v/>
      </c>
      <c r="O642" s="125" t="str">
        <f t="shared" si="39"/>
        <v/>
      </c>
      <c r="P642" s="20" t="str">
        <f>IFERROR(IF(A642="","",N642*'Ergebnis (detailliert)'!J642/'Ergebnis (detailliert)'!I642),0)</f>
        <v/>
      </c>
      <c r="Q642" s="106" t="str">
        <f t="shared" si="40"/>
        <v/>
      </c>
      <c r="R642" s="107" t="str">
        <f t="shared" si="41"/>
        <v/>
      </c>
      <c r="S642" s="108" t="str">
        <f>IF(A642="","",IF(LOOKUP(A642,Stammdaten!$A$17:$A$1001,Stammdaten!$G$17:$G$1001)="Nein",0,IF(ISBLANK('Beladung des Speichers'!A642),"",ROUND(MIN(J642,Q642)*-1,2))))</f>
        <v/>
      </c>
    </row>
    <row r="643" spans="1:19" x14ac:dyDescent="0.2">
      <c r="A643" s="109" t="str">
        <f>IF('Beladung des Speichers'!A643="","",'Beladung des Speichers'!A643)</f>
        <v/>
      </c>
      <c r="B643" s="109" t="str">
        <f>IF('Beladung des Speichers'!B643="","",'Beladung des Speichers'!B643)</f>
        <v/>
      </c>
      <c r="C643" s="163" t="str">
        <f>IF(ISBLANK('Beladung des Speichers'!A643),"",SUMIFS('Beladung des Speichers'!$C$17:$C$300,'Beladung des Speichers'!$A$17:$A$300,A643)-SUMIFS('Entladung des Speichers'!$C$17:$C$300,'Entladung des Speichers'!$A$17:$A$300,A643)+SUMIFS(Füllstände!$B$17:$B$299,Füllstände!$A$17:$A$299,A643)-SUMIFS(Füllstände!$C$17:$C$299,Füllstände!$A$17:$A$299,A643))</f>
        <v/>
      </c>
      <c r="D643" s="164" t="str">
        <f>IF(ISBLANK('Beladung des Speichers'!A643),"",C643*'Beladung des Speichers'!C643/SUMIFS('Beladung des Speichers'!$C$17:$C$300,'Beladung des Speichers'!$A$17:$A$300,A643))</f>
        <v/>
      </c>
      <c r="E643" s="165" t="str">
        <f>IF(ISBLANK('Beladung des Speichers'!A643),"",1/SUMIFS('Beladung des Speichers'!$C$17:$C$300,'Beladung des Speichers'!$A$17:$A$300,A643)*C643*SUMIF($A$17:$A$300,A643,'Beladung des Speichers'!$E$17:$E$300))</f>
        <v/>
      </c>
      <c r="F643" s="166" t="str">
        <f>IF(ISBLANK('Beladung des Speichers'!A643),"",IF(C643=0,"0,00",D643/C643*E643))</f>
        <v/>
      </c>
      <c r="G643" s="167" t="str">
        <f>IF(ISBLANK('Beladung des Speichers'!A643),"",SUMIFS('Beladung des Speichers'!$C$17:$C$300,'Beladung des Speichers'!$A$17:$A$300,A643))</f>
        <v/>
      </c>
      <c r="H643" s="124" t="str">
        <f>IF(ISBLANK('Beladung des Speichers'!A643),"",'Beladung des Speichers'!C643)</f>
        <v/>
      </c>
      <c r="I643" s="168" t="str">
        <f>IF(ISBLANK('Beladung des Speichers'!A643),"",SUMIFS('Beladung des Speichers'!$E$17:$E$1001,'Beladung des Speichers'!$A$17:$A$1001,'Ergebnis (detailliert)'!A643))</f>
        <v/>
      </c>
      <c r="J643" s="125" t="str">
        <f>IF(ISBLANK('Beladung des Speichers'!A643),"",'Beladung des Speichers'!E643)</f>
        <v/>
      </c>
      <c r="K643" s="168" t="str">
        <f>IF(ISBLANK('Beladung des Speichers'!A643),"",SUMIFS('Entladung des Speichers'!$C$17:$C$1001,'Entladung des Speichers'!$A$17:$A$1001,'Ergebnis (detailliert)'!A643))</f>
        <v/>
      </c>
      <c r="L643" s="169" t="str">
        <f t="shared" si="38"/>
        <v/>
      </c>
      <c r="M643" s="169" t="str">
        <f>IF(ISBLANK('Entladung des Speichers'!A643),"",'Entladung des Speichers'!C643)</f>
        <v/>
      </c>
      <c r="N643" s="168" t="str">
        <f>IF(ISBLANK('Beladung des Speichers'!A643),"",SUMIFS('Entladung des Speichers'!$E$17:$E$1001,'Entladung des Speichers'!$A$17:$A$1001,'Ergebnis (detailliert)'!$A$17:$A$300))</f>
        <v/>
      </c>
      <c r="O643" s="125" t="str">
        <f t="shared" si="39"/>
        <v/>
      </c>
      <c r="P643" s="20" t="str">
        <f>IFERROR(IF(A643="","",N643*'Ergebnis (detailliert)'!J643/'Ergebnis (detailliert)'!I643),0)</f>
        <v/>
      </c>
      <c r="Q643" s="106" t="str">
        <f t="shared" si="40"/>
        <v/>
      </c>
      <c r="R643" s="107" t="str">
        <f t="shared" si="41"/>
        <v/>
      </c>
      <c r="S643" s="108" t="str">
        <f>IF(A643="","",IF(LOOKUP(A643,Stammdaten!$A$17:$A$1001,Stammdaten!$G$17:$G$1001)="Nein",0,IF(ISBLANK('Beladung des Speichers'!A643),"",ROUND(MIN(J643,Q643)*-1,2))))</f>
        <v/>
      </c>
    </row>
    <row r="644" spans="1:19" x14ac:dyDescent="0.2">
      <c r="A644" s="109" t="str">
        <f>IF('Beladung des Speichers'!A644="","",'Beladung des Speichers'!A644)</f>
        <v/>
      </c>
      <c r="B644" s="109" t="str">
        <f>IF('Beladung des Speichers'!B644="","",'Beladung des Speichers'!B644)</f>
        <v/>
      </c>
      <c r="C644" s="163" t="str">
        <f>IF(ISBLANK('Beladung des Speichers'!A644),"",SUMIFS('Beladung des Speichers'!$C$17:$C$300,'Beladung des Speichers'!$A$17:$A$300,A644)-SUMIFS('Entladung des Speichers'!$C$17:$C$300,'Entladung des Speichers'!$A$17:$A$300,A644)+SUMIFS(Füllstände!$B$17:$B$299,Füllstände!$A$17:$A$299,A644)-SUMIFS(Füllstände!$C$17:$C$299,Füllstände!$A$17:$A$299,A644))</f>
        <v/>
      </c>
      <c r="D644" s="164" t="str">
        <f>IF(ISBLANK('Beladung des Speichers'!A644),"",C644*'Beladung des Speichers'!C644/SUMIFS('Beladung des Speichers'!$C$17:$C$300,'Beladung des Speichers'!$A$17:$A$300,A644))</f>
        <v/>
      </c>
      <c r="E644" s="165" t="str">
        <f>IF(ISBLANK('Beladung des Speichers'!A644),"",1/SUMIFS('Beladung des Speichers'!$C$17:$C$300,'Beladung des Speichers'!$A$17:$A$300,A644)*C644*SUMIF($A$17:$A$300,A644,'Beladung des Speichers'!$E$17:$E$300))</f>
        <v/>
      </c>
      <c r="F644" s="166" t="str">
        <f>IF(ISBLANK('Beladung des Speichers'!A644),"",IF(C644=0,"0,00",D644/C644*E644))</f>
        <v/>
      </c>
      <c r="G644" s="167" t="str">
        <f>IF(ISBLANK('Beladung des Speichers'!A644),"",SUMIFS('Beladung des Speichers'!$C$17:$C$300,'Beladung des Speichers'!$A$17:$A$300,A644))</f>
        <v/>
      </c>
      <c r="H644" s="124" t="str">
        <f>IF(ISBLANK('Beladung des Speichers'!A644),"",'Beladung des Speichers'!C644)</f>
        <v/>
      </c>
      <c r="I644" s="168" t="str">
        <f>IF(ISBLANK('Beladung des Speichers'!A644),"",SUMIFS('Beladung des Speichers'!$E$17:$E$1001,'Beladung des Speichers'!$A$17:$A$1001,'Ergebnis (detailliert)'!A644))</f>
        <v/>
      </c>
      <c r="J644" s="125" t="str">
        <f>IF(ISBLANK('Beladung des Speichers'!A644),"",'Beladung des Speichers'!E644)</f>
        <v/>
      </c>
      <c r="K644" s="168" t="str">
        <f>IF(ISBLANK('Beladung des Speichers'!A644),"",SUMIFS('Entladung des Speichers'!$C$17:$C$1001,'Entladung des Speichers'!$A$17:$A$1001,'Ergebnis (detailliert)'!A644))</f>
        <v/>
      </c>
      <c r="L644" s="169" t="str">
        <f t="shared" si="38"/>
        <v/>
      </c>
      <c r="M644" s="169" t="str">
        <f>IF(ISBLANK('Entladung des Speichers'!A644),"",'Entladung des Speichers'!C644)</f>
        <v/>
      </c>
      <c r="N644" s="168" t="str">
        <f>IF(ISBLANK('Beladung des Speichers'!A644),"",SUMIFS('Entladung des Speichers'!$E$17:$E$1001,'Entladung des Speichers'!$A$17:$A$1001,'Ergebnis (detailliert)'!$A$17:$A$300))</f>
        <v/>
      </c>
      <c r="O644" s="125" t="str">
        <f t="shared" si="39"/>
        <v/>
      </c>
      <c r="P644" s="20" t="str">
        <f>IFERROR(IF(A644="","",N644*'Ergebnis (detailliert)'!J644/'Ergebnis (detailliert)'!I644),0)</f>
        <v/>
      </c>
      <c r="Q644" s="106" t="str">
        <f t="shared" si="40"/>
        <v/>
      </c>
      <c r="R644" s="107" t="str">
        <f t="shared" si="41"/>
        <v/>
      </c>
      <c r="S644" s="108" t="str">
        <f>IF(A644="","",IF(LOOKUP(A644,Stammdaten!$A$17:$A$1001,Stammdaten!$G$17:$G$1001)="Nein",0,IF(ISBLANK('Beladung des Speichers'!A644),"",ROUND(MIN(J644,Q644)*-1,2))))</f>
        <v/>
      </c>
    </row>
    <row r="645" spans="1:19" x14ac:dyDescent="0.2">
      <c r="A645" s="109" t="str">
        <f>IF('Beladung des Speichers'!A645="","",'Beladung des Speichers'!A645)</f>
        <v/>
      </c>
      <c r="B645" s="109" t="str">
        <f>IF('Beladung des Speichers'!B645="","",'Beladung des Speichers'!B645)</f>
        <v/>
      </c>
      <c r="C645" s="163" t="str">
        <f>IF(ISBLANK('Beladung des Speichers'!A645),"",SUMIFS('Beladung des Speichers'!$C$17:$C$300,'Beladung des Speichers'!$A$17:$A$300,A645)-SUMIFS('Entladung des Speichers'!$C$17:$C$300,'Entladung des Speichers'!$A$17:$A$300,A645)+SUMIFS(Füllstände!$B$17:$B$299,Füllstände!$A$17:$A$299,A645)-SUMIFS(Füllstände!$C$17:$C$299,Füllstände!$A$17:$A$299,A645))</f>
        <v/>
      </c>
      <c r="D645" s="164" t="str">
        <f>IF(ISBLANK('Beladung des Speichers'!A645),"",C645*'Beladung des Speichers'!C645/SUMIFS('Beladung des Speichers'!$C$17:$C$300,'Beladung des Speichers'!$A$17:$A$300,A645))</f>
        <v/>
      </c>
      <c r="E645" s="165" t="str">
        <f>IF(ISBLANK('Beladung des Speichers'!A645),"",1/SUMIFS('Beladung des Speichers'!$C$17:$C$300,'Beladung des Speichers'!$A$17:$A$300,A645)*C645*SUMIF($A$17:$A$300,A645,'Beladung des Speichers'!$E$17:$E$300))</f>
        <v/>
      </c>
      <c r="F645" s="166" t="str">
        <f>IF(ISBLANK('Beladung des Speichers'!A645),"",IF(C645=0,"0,00",D645/C645*E645))</f>
        <v/>
      </c>
      <c r="G645" s="167" t="str">
        <f>IF(ISBLANK('Beladung des Speichers'!A645),"",SUMIFS('Beladung des Speichers'!$C$17:$C$300,'Beladung des Speichers'!$A$17:$A$300,A645))</f>
        <v/>
      </c>
      <c r="H645" s="124" t="str">
        <f>IF(ISBLANK('Beladung des Speichers'!A645),"",'Beladung des Speichers'!C645)</f>
        <v/>
      </c>
      <c r="I645" s="168" t="str">
        <f>IF(ISBLANK('Beladung des Speichers'!A645),"",SUMIFS('Beladung des Speichers'!$E$17:$E$1001,'Beladung des Speichers'!$A$17:$A$1001,'Ergebnis (detailliert)'!A645))</f>
        <v/>
      </c>
      <c r="J645" s="125" t="str">
        <f>IF(ISBLANK('Beladung des Speichers'!A645),"",'Beladung des Speichers'!E645)</f>
        <v/>
      </c>
      <c r="K645" s="168" t="str">
        <f>IF(ISBLANK('Beladung des Speichers'!A645),"",SUMIFS('Entladung des Speichers'!$C$17:$C$1001,'Entladung des Speichers'!$A$17:$A$1001,'Ergebnis (detailliert)'!A645))</f>
        <v/>
      </c>
      <c r="L645" s="169" t="str">
        <f t="shared" si="38"/>
        <v/>
      </c>
      <c r="M645" s="169" t="str">
        <f>IF(ISBLANK('Entladung des Speichers'!A645),"",'Entladung des Speichers'!C645)</f>
        <v/>
      </c>
      <c r="N645" s="168" t="str">
        <f>IF(ISBLANK('Beladung des Speichers'!A645),"",SUMIFS('Entladung des Speichers'!$E$17:$E$1001,'Entladung des Speichers'!$A$17:$A$1001,'Ergebnis (detailliert)'!$A$17:$A$300))</f>
        <v/>
      </c>
      <c r="O645" s="125" t="str">
        <f t="shared" si="39"/>
        <v/>
      </c>
      <c r="P645" s="20" t="str">
        <f>IFERROR(IF(A645="","",N645*'Ergebnis (detailliert)'!J645/'Ergebnis (detailliert)'!I645),0)</f>
        <v/>
      </c>
      <c r="Q645" s="106" t="str">
        <f t="shared" si="40"/>
        <v/>
      </c>
      <c r="R645" s="107" t="str">
        <f t="shared" si="41"/>
        <v/>
      </c>
      <c r="S645" s="108" t="str">
        <f>IF(A645="","",IF(LOOKUP(A645,Stammdaten!$A$17:$A$1001,Stammdaten!$G$17:$G$1001)="Nein",0,IF(ISBLANK('Beladung des Speichers'!A645),"",ROUND(MIN(J645,Q645)*-1,2))))</f>
        <v/>
      </c>
    </row>
    <row r="646" spans="1:19" x14ac:dyDescent="0.2">
      <c r="A646" s="109" t="str">
        <f>IF('Beladung des Speichers'!A646="","",'Beladung des Speichers'!A646)</f>
        <v/>
      </c>
      <c r="B646" s="109" t="str">
        <f>IF('Beladung des Speichers'!B646="","",'Beladung des Speichers'!B646)</f>
        <v/>
      </c>
      <c r="C646" s="163" t="str">
        <f>IF(ISBLANK('Beladung des Speichers'!A646),"",SUMIFS('Beladung des Speichers'!$C$17:$C$300,'Beladung des Speichers'!$A$17:$A$300,A646)-SUMIFS('Entladung des Speichers'!$C$17:$C$300,'Entladung des Speichers'!$A$17:$A$300,A646)+SUMIFS(Füllstände!$B$17:$B$299,Füllstände!$A$17:$A$299,A646)-SUMIFS(Füllstände!$C$17:$C$299,Füllstände!$A$17:$A$299,A646))</f>
        <v/>
      </c>
      <c r="D646" s="164" t="str">
        <f>IF(ISBLANK('Beladung des Speichers'!A646),"",C646*'Beladung des Speichers'!C646/SUMIFS('Beladung des Speichers'!$C$17:$C$300,'Beladung des Speichers'!$A$17:$A$300,A646))</f>
        <v/>
      </c>
      <c r="E646" s="165" t="str">
        <f>IF(ISBLANK('Beladung des Speichers'!A646),"",1/SUMIFS('Beladung des Speichers'!$C$17:$C$300,'Beladung des Speichers'!$A$17:$A$300,A646)*C646*SUMIF($A$17:$A$300,A646,'Beladung des Speichers'!$E$17:$E$300))</f>
        <v/>
      </c>
      <c r="F646" s="166" t="str">
        <f>IF(ISBLANK('Beladung des Speichers'!A646),"",IF(C646=0,"0,00",D646/C646*E646))</f>
        <v/>
      </c>
      <c r="G646" s="167" t="str">
        <f>IF(ISBLANK('Beladung des Speichers'!A646),"",SUMIFS('Beladung des Speichers'!$C$17:$C$300,'Beladung des Speichers'!$A$17:$A$300,A646))</f>
        <v/>
      </c>
      <c r="H646" s="124" t="str">
        <f>IF(ISBLANK('Beladung des Speichers'!A646),"",'Beladung des Speichers'!C646)</f>
        <v/>
      </c>
      <c r="I646" s="168" t="str">
        <f>IF(ISBLANK('Beladung des Speichers'!A646),"",SUMIFS('Beladung des Speichers'!$E$17:$E$1001,'Beladung des Speichers'!$A$17:$A$1001,'Ergebnis (detailliert)'!A646))</f>
        <v/>
      </c>
      <c r="J646" s="125" t="str">
        <f>IF(ISBLANK('Beladung des Speichers'!A646),"",'Beladung des Speichers'!E646)</f>
        <v/>
      </c>
      <c r="K646" s="168" t="str">
        <f>IF(ISBLANK('Beladung des Speichers'!A646),"",SUMIFS('Entladung des Speichers'!$C$17:$C$1001,'Entladung des Speichers'!$A$17:$A$1001,'Ergebnis (detailliert)'!A646))</f>
        <v/>
      </c>
      <c r="L646" s="169" t="str">
        <f t="shared" si="38"/>
        <v/>
      </c>
      <c r="M646" s="169" t="str">
        <f>IF(ISBLANK('Entladung des Speichers'!A646),"",'Entladung des Speichers'!C646)</f>
        <v/>
      </c>
      <c r="N646" s="168" t="str">
        <f>IF(ISBLANK('Beladung des Speichers'!A646),"",SUMIFS('Entladung des Speichers'!$E$17:$E$1001,'Entladung des Speichers'!$A$17:$A$1001,'Ergebnis (detailliert)'!$A$17:$A$300))</f>
        <v/>
      </c>
      <c r="O646" s="125" t="str">
        <f t="shared" si="39"/>
        <v/>
      </c>
      <c r="P646" s="20" t="str">
        <f>IFERROR(IF(A646="","",N646*'Ergebnis (detailliert)'!J646/'Ergebnis (detailliert)'!I646),0)</f>
        <v/>
      </c>
      <c r="Q646" s="106" t="str">
        <f t="shared" si="40"/>
        <v/>
      </c>
      <c r="R646" s="107" t="str">
        <f t="shared" si="41"/>
        <v/>
      </c>
      <c r="S646" s="108" t="str">
        <f>IF(A646="","",IF(LOOKUP(A646,Stammdaten!$A$17:$A$1001,Stammdaten!$G$17:$G$1001)="Nein",0,IF(ISBLANK('Beladung des Speichers'!A646),"",ROUND(MIN(J646,Q646)*-1,2))))</f>
        <v/>
      </c>
    </row>
    <row r="647" spans="1:19" x14ac:dyDescent="0.2">
      <c r="A647" s="109" t="str">
        <f>IF('Beladung des Speichers'!A647="","",'Beladung des Speichers'!A647)</f>
        <v/>
      </c>
      <c r="B647" s="109" t="str">
        <f>IF('Beladung des Speichers'!B647="","",'Beladung des Speichers'!B647)</f>
        <v/>
      </c>
      <c r="C647" s="163" t="str">
        <f>IF(ISBLANK('Beladung des Speichers'!A647),"",SUMIFS('Beladung des Speichers'!$C$17:$C$300,'Beladung des Speichers'!$A$17:$A$300,A647)-SUMIFS('Entladung des Speichers'!$C$17:$C$300,'Entladung des Speichers'!$A$17:$A$300,A647)+SUMIFS(Füllstände!$B$17:$B$299,Füllstände!$A$17:$A$299,A647)-SUMIFS(Füllstände!$C$17:$C$299,Füllstände!$A$17:$A$299,A647))</f>
        <v/>
      </c>
      <c r="D647" s="164" t="str">
        <f>IF(ISBLANK('Beladung des Speichers'!A647),"",C647*'Beladung des Speichers'!C647/SUMIFS('Beladung des Speichers'!$C$17:$C$300,'Beladung des Speichers'!$A$17:$A$300,A647))</f>
        <v/>
      </c>
      <c r="E647" s="165" t="str">
        <f>IF(ISBLANK('Beladung des Speichers'!A647),"",1/SUMIFS('Beladung des Speichers'!$C$17:$C$300,'Beladung des Speichers'!$A$17:$A$300,A647)*C647*SUMIF($A$17:$A$300,A647,'Beladung des Speichers'!$E$17:$E$300))</f>
        <v/>
      </c>
      <c r="F647" s="166" t="str">
        <f>IF(ISBLANK('Beladung des Speichers'!A647),"",IF(C647=0,"0,00",D647/C647*E647))</f>
        <v/>
      </c>
      <c r="G647" s="167" t="str">
        <f>IF(ISBLANK('Beladung des Speichers'!A647),"",SUMIFS('Beladung des Speichers'!$C$17:$C$300,'Beladung des Speichers'!$A$17:$A$300,A647))</f>
        <v/>
      </c>
      <c r="H647" s="124" t="str">
        <f>IF(ISBLANK('Beladung des Speichers'!A647),"",'Beladung des Speichers'!C647)</f>
        <v/>
      </c>
      <c r="I647" s="168" t="str">
        <f>IF(ISBLANK('Beladung des Speichers'!A647),"",SUMIFS('Beladung des Speichers'!$E$17:$E$1001,'Beladung des Speichers'!$A$17:$A$1001,'Ergebnis (detailliert)'!A647))</f>
        <v/>
      </c>
      <c r="J647" s="125" t="str">
        <f>IF(ISBLANK('Beladung des Speichers'!A647),"",'Beladung des Speichers'!E647)</f>
        <v/>
      </c>
      <c r="K647" s="168" t="str">
        <f>IF(ISBLANK('Beladung des Speichers'!A647),"",SUMIFS('Entladung des Speichers'!$C$17:$C$1001,'Entladung des Speichers'!$A$17:$A$1001,'Ergebnis (detailliert)'!A647))</f>
        <v/>
      </c>
      <c r="L647" s="169" t="str">
        <f t="shared" si="38"/>
        <v/>
      </c>
      <c r="M647" s="169" t="str">
        <f>IF(ISBLANK('Entladung des Speichers'!A647),"",'Entladung des Speichers'!C647)</f>
        <v/>
      </c>
      <c r="N647" s="168" t="str">
        <f>IF(ISBLANK('Beladung des Speichers'!A647),"",SUMIFS('Entladung des Speichers'!$E$17:$E$1001,'Entladung des Speichers'!$A$17:$A$1001,'Ergebnis (detailliert)'!$A$17:$A$300))</f>
        <v/>
      </c>
      <c r="O647" s="125" t="str">
        <f t="shared" si="39"/>
        <v/>
      </c>
      <c r="P647" s="20" t="str">
        <f>IFERROR(IF(A647="","",N647*'Ergebnis (detailliert)'!J647/'Ergebnis (detailliert)'!I647),0)</f>
        <v/>
      </c>
      <c r="Q647" s="106" t="str">
        <f t="shared" si="40"/>
        <v/>
      </c>
      <c r="R647" s="107" t="str">
        <f t="shared" si="41"/>
        <v/>
      </c>
      <c r="S647" s="108" t="str">
        <f>IF(A647="","",IF(LOOKUP(A647,Stammdaten!$A$17:$A$1001,Stammdaten!$G$17:$G$1001)="Nein",0,IF(ISBLANK('Beladung des Speichers'!A647),"",ROUND(MIN(J647,Q647)*-1,2))))</f>
        <v/>
      </c>
    </row>
    <row r="648" spans="1:19" x14ac:dyDescent="0.2">
      <c r="A648" s="109" t="str">
        <f>IF('Beladung des Speichers'!A648="","",'Beladung des Speichers'!A648)</f>
        <v/>
      </c>
      <c r="B648" s="109" t="str">
        <f>IF('Beladung des Speichers'!B648="","",'Beladung des Speichers'!B648)</f>
        <v/>
      </c>
      <c r="C648" s="163" t="str">
        <f>IF(ISBLANK('Beladung des Speichers'!A648),"",SUMIFS('Beladung des Speichers'!$C$17:$C$300,'Beladung des Speichers'!$A$17:$A$300,A648)-SUMIFS('Entladung des Speichers'!$C$17:$C$300,'Entladung des Speichers'!$A$17:$A$300,A648)+SUMIFS(Füllstände!$B$17:$B$299,Füllstände!$A$17:$A$299,A648)-SUMIFS(Füllstände!$C$17:$C$299,Füllstände!$A$17:$A$299,A648))</f>
        <v/>
      </c>
      <c r="D648" s="164" t="str">
        <f>IF(ISBLANK('Beladung des Speichers'!A648),"",C648*'Beladung des Speichers'!C648/SUMIFS('Beladung des Speichers'!$C$17:$C$300,'Beladung des Speichers'!$A$17:$A$300,A648))</f>
        <v/>
      </c>
      <c r="E648" s="165" t="str">
        <f>IF(ISBLANK('Beladung des Speichers'!A648),"",1/SUMIFS('Beladung des Speichers'!$C$17:$C$300,'Beladung des Speichers'!$A$17:$A$300,A648)*C648*SUMIF($A$17:$A$300,A648,'Beladung des Speichers'!$E$17:$E$300))</f>
        <v/>
      </c>
      <c r="F648" s="166" t="str">
        <f>IF(ISBLANK('Beladung des Speichers'!A648),"",IF(C648=0,"0,00",D648/C648*E648))</f>
        <v/>
      </c>
      <c r="G648" s="167" t="str">
        <f>IF(ISBLANK('Beladung des Speichers'!A648),"",SUMIFS('Beladung des Speichers'!$C$17:$C$300,'Beladung des Speichers'!$A$17:$A$300,A648))</f>
        <v/>
      </c>
      <c r="H648" s="124" t="str">
        <f>IF(ISBLANK('Beladung des Speichers'!A648),"",'Beladung des Speichers'!C648)</f>
        <v/>
      </c>
      <c r="I648" s="168" t="str">
        <f>IF(ISBLANK('Beladung des Speichers'!A648),"",SUMIFS('Beladung des Speichers'!$E$17:$E$1001,'Beladung des Speichers'!$A$17:$A$1001,'Ergebnis (detailliert)'!A648))</f>
        <v/>
      </c>
      <c r="J648" s="125" t="str">
        <f>IF(ISBLANK('Beladung des Speichers'!A648),"",'Beladung des Speichers'!E648)</f>
        <v/>
      </c>
      <c r="K648" s="168" t="str">
        <f>IF(ISBLANK('Beladung des Speichers'!A648),"",SUMIFS('Entladung des Speichers'!$C$17:$C$1001,'Entladung des Speichers'!$A$17:$A$1001,'Ergebnis (detailliert)'!A648))</f>
        <v/>
      </c>
      <c r="L648" s="169" t="str">
        <f t="shared" si="38"/>
        <v/>
      </c>
      <c r="M648" s="169" t="str">
        <f>IF(ISBLANK('Entladung des Speichers'!A648),"",'Entladung des Speichers'!C648)</f>
        <v/>
      </c>
      <c r="N648" s="168" t="str">
        <f>IF(ISBLANK('Beladung des Speichers'!A648),"",SUMIFS('Entladung des Speichers'!$E$17:$E$1001,'Entladung des Speichers'!$A$17:$A$1001,'Ergebnis (detailliert)'!$A$17:$A$300))</f>
        <v/>
      </c>
      <c r="O648" s="125" t="str">
        <f t="shared" si="39"/>
        <v/>
      </c>
      <c r="P648" s="20" t="str">
        <f>IFERROR(IF(A648="","",N648*'Ergebnis (detailliert)'!J648/'Ergebnis (detailliert)'!I648),0)</f>
        <v/>
      </c>
      <c r="Q648" s="106" t="str">
        <f t="shared" si="40"/>
        <v/>
      </c>
      <c r="R648" s="107" t="str">
        <f t="shared" si="41"/>
        <v/>
      </c>
      <c r="S648" s="108" t="str">
        <f>IF(A648="","",IF(LOOKUP(A648,Stammdaten!$A$17:$A$1001,Stammdaten!$G$17:$G$1001)="Nein",0,IF(ISBLANK('Beladung des Speichers'!A648),"",ROUND(MIN(J648,Q648)*-1,2))))</f>
        <v/>
      </c>
    </row>
    <row r="649" spans="1:19" x14ac:dyDescent="0.2">
      <c r="A649" s="109" t="str">
        <f>IF('Beladung des Speichers'!A649="","",'Beladung des Speichers'!A649)</f>
        <v/>
      </c>
      <c r="B649" s="109" t="str">
        <f>IF('Beladung des Speichers'!B649="","",'Beladung des Speichers'!B649)</f>
        <v/>
      </c>
      <c r="C649" s="163" t="str">
        <f>IF(ISBLANK('Beladung des Speichers'!A649),"",SUMIFS('Beladung des Speichers'!$C$17:$C$300,'Beladung des Speichers'!$A$17:$A$300,A649)-SUMIFS('Entladung des Speichers'!$C$17:$C$300,'Entladung des Speichers'!$A$17:$A$300,A649)+SUMIFS(Füllstände!$B$17:$B$299,Füllstände!$A$17:$A$299,A649)-SUMIFS(Füllstände!$C$17:$C$299,Füllstände!$A$17:$A$299,A649))</f>
        <v/>
      </c>
      <c r="D649" s="164" t="str">
        <f>IF(ISBLANK('Beladung des Speichers'!A649),"",C649*'Beladung des Speichers'!C649/SUMIFS('Beladung des Speichers'!$C$17:$C$300,'Beladung des Speichers'!$A$17:$A$300,A649))</f>
        <v/>
      </c>
      <c r="E649" s="165" t="str">
        <f>IF(ISBLANK('Beladung des Speichers'!A649),"",1/SUMIFS('Beladung des Speichers'!$C$17:$C$300,'Beladung des Speichers'!$A$17:$A$300,A649)*C649*SUMIF($A$17:$A$300,A649,'Beladung des Speichers'!$E$17:$E$300))</f>
        <v/>
      </c>
      <c r="F649" s="166" t="str">
        <f>IF(ISBLANK('Beladung des Speichers'!A649),"",IF(C649=0,"0,00",D649/C649*E649))</f>
        <v/>
      </c>
      <c r="G649" s="167" t="str">
        <f>IF(ISBLANK('Beladung des Speichers'!A649),"",SUMIFS('Beladung des Speichers'!$C$17:$C$300,'Beladung des Speichers'!$A$17:$A$300,A649))</f>
        <v/>
      </c>
      <c r="H649" s="124" t="str">
        <f>IF(ISBLANK('Beladung des Speichers'!A649),"",'Beladung des Speichers'!C649)</f>
        <v/>
      </c>
      <c r="I649" s="168" t="str">
        <f>IF(ISBLANK('Beladung des Speichers'!A649),"",SUMIFS('Beladung des Speichers'!$E$17:$E$1001,'Beladung des Speichers'!$A$17:$A$1001,'Ergebnis (detailliert)'!A649))</f>
        <v/>
      </c>
      <c r="J649" s="125" t="str">
        <f>IF(ISBLANK('Beladung des Speichers'!A649),"",'Beladung des Speichers'!E649)</f>
        <v/>
      </c>
      <c r="K649" s="168" t="str">
        <f>IF(ISBLANK('Beladung des Speichers'!A649),"",SUMIFS('Entladung des Speichers'!$C$17:$C$1001,'Entladung des Speichers'!$A$17:$A$1001,'Ergebnis (detailliert)'!A649))</f>
        <v/>
      </c>
      <c r="L649" s="169" t="str">
        <f t="shared" si="38"/>
        <v/>
      </c>
      <c r="M649" s="169" t="str">
        <f>IF(ISBLANK('Entladung des Speichers'!A649),"",'Entladung des Speichers'!C649)</f>
        <v/>
      </c>
      <c r="N649" s="168" t="str">
        <f>IF(ISBLANK('Beladung des Speichers'!A649),"",SUMIFS('Entladung des Speichers'!$E$17:$E$1001,'Entladung des Speichers'!$A$17:$A$1001,'Ergebnis (detailliert)'!$A$17:$A$300))</f>
        <v/>
      </c>
      <c r="O649" s="125" t="str">
        <f t="shared" si="39"/>
        <v/>
      </c>
      <c r="P649" s="20" t="str">
        <f>IFERROR(IF(A649="","",N649*'Ergebnis (detailliert)'!J649/'Ergebnis (detailliert)'!I649),0)</f>
        <v/>
      </c>
      <c r="Q649" s="106" t="str">
        <f t="shared" si="40"/>
        <v/>
      </c>
      <c r="R649" s="107" t="str">
        <f t="shared" si="41"/>
        <v/>
      </c>
      <c r="S649" s="108" t="str">
        <f>IF(A649="","",IF(LOOKUP(A649,Stammdaten!$A$17:$A$1001,Stammdaten!$G$17:$G$1001)="Nein",0,IF(ISBLANK('Beladung des Speichers'!A649),"",ROUND(MIN(J649,Q649)*-1,2))))</f>
        <v/>
      </c>
    </row>
    <row r="650" spans="1:19" x14ac:dyDescent="0.2">
      <c r="A650" s="109" t="str">
        <f>IF('Beladung des Speichers'!A650="","",'Beladung des Speichers'!A650)</f>
        <v/>
      </c>
      <c r="B650" s="109" t="str">
        <f>IF('Beladung des Speichers'!B650="","",'Beladung des Speichers'!B650)</f>
        <v/>
      </c>
      <c r="C650" s="163" t="str">
        <f>IF(ISBLANK('Beladung des Speichers'!A650),"",SUMIFS('Beladung des Speichers'!$C$17:$C$300,'Beladung des Speichers'!$A$17:$A$300,A650)-SUMIFS('Entladung des Speichers'!$C$17:$C$300,'Entladung des Speichers'!$A$17:$A$300,A650)+SUMIFS(Füllstände!$B$17:$B$299,Füllstände!$A$17:$A$299,A650)-SUMIFS(Füllstände!$C$17:$C$299,Füllstände!$A$17:$A$299,A650))</f>
        <v/>
      </c>
      <c r="D650" s="164" t="str">
        <f>IF(ISBLANK('Beladung des Speichers'!A650),"",C650*'Beladung des Speichers'!C650/SUMIFS('Beladung des Speichers'!$C$17:$C$300,'Beladung des Speichers'!$A$17:$A$300,A650))</f>
        <v/>
      </c>
      <c r="E650" s="165" t="str">
        <f>IF(ISBLANK('Beladung des Speichers'!A650),"",1/SUMIFS('Beladung des Speichers'!$C$17:$C$300,'Beladung des Speichers'!$A$17:$A$300,A650)*C650*SUMIF($A$17:$A$300,A650,'Beladung des Speichers'!$E$17:$E$300))</f>
        <v/>
      </c>
      <c r="F650" s="166" t="str">
        <f>IF(ISBLANK('Beladung des Speichers'!A650),"",IF(C650=0,"0,00",D650/C650*E650))</f>
        <v/>
      </c>
      <c r="G650" s="167" t="str">
        <f>IF(ISBLANK('Beladung des Speichers'!A650),"",SUMIFS('Beladung des Speichers'!$C$17:$C$300,'Beladung des Speichers'!$A$17:$A$300,A650))</f>
        <v/>
      </c>
      <c r="H650" s="124" t="str">
        <f>IF(ISBLANK('Beladung des Speichers'!A650),"",'Beladung des Speichers'!C650)</f>
        <v/>
      </c>
      <c r="I650" s="168" t="str">
        <f>IF(ISBLANK('Beladung des Speichers'!A650),"",SUMIFS('Beladung des Speichers'!$E$17:$E$1001,'Beladung des Speichers'!$A$17:$A$1001,'Ergebnis (detailliert)'!A650))</f>
        <v/>
      </c>
      <c r="J650" s="125" t="str">
        <f>IF(ISBLANK('Beladung des Speichers'!A650),"",'Beladung des Speichers'!E650)</f>
        <v/>
      </c>
      <c r="K650" s="168" t="str">
        <f>IF(ISBLANK('Beladung des Speichers'!A650),"",SUMIFS('Entladung des Speichers'!$C$17:$C$1001,'Entladung des Speichers'!$A$17:$A$1001,'Ergebnis (detailliert)'!A650))</f>
        <v/>
      </c>
      <c r="L650" s="169" t="str">
        <f t="shared" si="38"/>
        <v/>
      </c>
      <c r="M650" s="169" t="str">
        <f>IF(ISBLANK('Entladung des Speichers'!A650),"",'Entladung des Speichers'!C650)</f>
        <v/>
      </c>
      <c r="N650" s="168" t="str">
        <f>IF(ISBLANK('Beladung des Speichers'!A650),"",SUMIFS('Entladung des Speichers'!$E$17:$E$1001,'Entladung des Speichers'!$A$17:$A$1001,'Ergebnis (detailliert)'!$A$17:$A$300))</f>
        <v/>
      </c>
      <c r="O650" s="125" t="str">
        <f t="shared" si="39"/>
        <v/>
      </c>
      <c r="P650" s="20" t="str">
        <f>IFERROR(IF(A650="","",N650*'Ergebnis (detailliert)'!J650/'Ergebnis (detailliert)'!I650),0)</f>
        <v/>
      </c>
      <c r="Q650" s="106" t="str">
        <f t="shared" si="40"/>
        <v/>
      </c>
      <c r="R650" s="107" t="str">
        <f t="shared" si="41"/>
        <v/>
      </c>
      <c r="S650" s="108" t="str">
        <f>IF(A650="","",IF(LOOKUP(A650,Stammdaten!$A$17:$A$1001,Stammdaten!$G$17:$G$1001)="Nein",0,IF(ISBLANK('Beladung des Speichers'!A650),"",ROUND(MIN(J650,Q650)*-1,2))))</f>
        <v/>
      </c>
    </row>
    <row r="651" spans="1:19" x14ac:dyDescent="0.2">
      <c r="A651" s="109" t="str">
        <f>IF('Beladung des Speichers'!A651="","",'Beladung des Speichers'!A651)</f>
        <v/>
      </c>
      <c r="B651" s="109" t="str">
        <f>IF('Beladung des Speichers'!B651="","",'Beladung des Speichers'!B651)</f>
        <v/>
      </c>
      <c r="C651" s="163" t="str">
        <f>IF(ISBLANK('Beladung des Speichers'!A651),"",SUMIFS('Beladung des Speichers'!$C$17:$C$300,'Beladung des Speichers'!$A$17:$A$300,A651)-SUMIFS('Entladung des Speichers'!$C$17:$C$300,'Entladung des Speichers'!$A$17:$A$300,A651)+SUMIFS(Füllstände!$B$17:$B$299,Füllstände!$A$17:$A$299,A651)-SUMIFS(Füllstände!$C$17:$C$299,Füllstände!$A$17:$A$299,A651))</f>
        <v/>
      </c>
      <c r="D651" s="164" t="str">
        <f>IF(ISBLANK('Beladung des Speichers'!A651),"",C651*'Beladung des Speichers'!C651/SUMIFS('Beladung des Speichers'!$C$17:$C$300,'Beladung des Speichers'!$A$17:$A$300,A651))</f>
        <v/>
      </c>
      <c r="E651" s="165" t="str">
        <f>IF(ISBLANK('Beladung des Speichers'!A651),"",1/SUMIFS('Beladung des Speichers'!$C$17:$C$300,'Beladung des Speichers'!$A$17:$A$300,A651)*C651*SUMIF($A$17:$A$300,A651,'Beladung des Speichers'!$E$17:$E$300))</f>
        <v/>
      </c>
      <c r="F651" s="166" t="str">
        <f>IF(ISBLANK('Beladung des Speichers'!A651),"",IF(C651=0,"0,00",D651/C651*E651))</f>
        <v/>
      </c>
      <c r="G651" s="167" t="str">
        <f>IF(ISBLANK('Beladung des Speichers'!A651),"",SUMIFS('Beladung des Speichers'!$C$17:$C$300,'Beladung des Speichers'!$A$17:$A$300,A651))</f>
        <v/>
      </c>
      <c r="H651" s="124" t="str">
        <f>IF(ISBLANK('Beladung des Speichers'!A651),"",'Beladung des Speichers'!C651)</f>
        <v/>
      </c>
      <c r="I651" s="168" t="str">
        <f>IF(ISBLANK('Beladung des Speichers'!A651),"",SUMIFS('Beladung des Speichers'!$E$17:$E$1001,'Beladung des Speichers'!$A$17:$A$1001,'Ergebnis (detailliert)'!A651))</f>
        <v/>
      </c>
      <c r="J651" s="125" t="str">
        <f>IF(ISBLANK('Beladung des Speichers'!A651),"",'Beladung des Speichers'!E651)</f>
        <v/>
      </c>
      <c r="K651" s="168" t="str">
        <f>IF(ISBLANK('Beladung des Speichers'!A651),"",SUMIFS('Entladung des Speichers'!$C$17:$C$1001,'Entladung des Speichers'!$A$17:$A$1001,'Ergebnis (detailliert)'!A651))</f>
        <v/>
      </c>
      <c r="L651" s="169" t="str">
        <f t="shared" si="38"/>
        <v/>
      </c>
      <c r="M651" s="169" t="str">
        <f>IF(ISBLANK('Entladung des Speichers'!A651),"",'Entladung des Speichers'!C651)</f>
        <v/>
      </c>
      <c r="N651" s="168" t="str">
        <f>IF(ISBLANK('Beladung des Speichers'!A651),"",SUMIFS('Entladung des Speichers'!$E$17:$E$1001,'Entladung des Speichers'!$A$17:$A$1001,'Ergebnis (detailliert)'!$A$17:$A$300))</f>
        <v/>
      </c>
      <c r="O651" s="125" t="str">
        <f t="shared" si="39"/>
        <v/>
      </c>
      <c r="P651" s="20" t="str">
        <f>IFERROR(IF(A651="","",N651*'Ergebnis (detailliert)'!J651/'Ergebnis (detailliert)'!I651),0)</f>
        <v/>
      </c>
      <c r="Q651" s="106" t="str">
        <f t="shared" si="40"/>
        <v/>
      </c>
      <c r="R651" s="107" t="str">
        <f t="shared" si="41"/>
        <v/>
      </c>
      <c r="S651" s="108" t="str">
        <f>IF(A651="","",IF(LOOKUP(A651,Stammdaten!$A$17:$A$1001,Stammdaten!$G$17:$G$1001)="Nein",0,IF(ISBLANK('Beladung des Speichers'!A651),"",ROUND(MIN(J651,Q651)*-1,2))))</f>
        <v/>
      </c>
    </row>
    <row r="652" spans="1:19" x14ac:dyDescent="0.2">
      <c r="A652" s="109" t="str">
        <f>IF('Beladung des Speichers'!A652="","",'Beladung des Speichers'!A652)</f>
        <v/>
      </c>
      <c r="B652" s="109" t="str">
        <f>IF('Beladung des Speichers'!B652="","",'Beladung des Speichers'!B652)</f>
        <v/>
      </c>
      <c r="C652" s="163" t="str">
        <f>IF(ISBLANK('Beladung des Speichers'!A652),"",SUMIFS('Beladung des Speichers'!$C$17:$C$300,'Beladung des Speichers'!$A$17:$A$300,A652)-SUMIFS('Entladung des Speichers'!$C$17:$C$300,'Entladung des Speichers'!$A$17:$A$300,A652)+SUMIFS(Füllstände!$B$17:$B$299,Füllstände!$A$17:$A$299,A652)-SUMIFS(Füllstände!$C$17:$C$299,Füllstände!$A$17:$A$299,A652))</f>
        <v/>
      </c>
      <c r="D652" s="164" t="str">
        <f>IF(ISBLANK('Beladung des Speichers'!A652),"",C652*'Beladung des Speichers'!C652/SUMIFS('Beladung des Speichers'!$C$17:$C$300,'Beladung des Speichers'!$A$17:$A$300,A652))</f>
        <v/>
      </c>
      <c r="E652" s="165" t="str">
        <f>IF(ISBLANK('Beladung des Speichers'!A652),"",1/SUMIFS('Beladung des Speichers'!$C$17:$C$300,'Beladung des Speichers'!$A$17:$A$300,A652)*C652*SUMIF($A$17:$A$300,A652,'Beladung des Speichers'!$E$17:$E$300))</f>
        <v/>
      </c>
      <c r="F652" s="166" t="str">
        <f>IF(ISBLANK('Beladung des Speichers'!A652),"",IF(C652=0,"0,00",D652/C652*E652))</f>
        <v/>
      </c>
      <c r="G652" s="167" t="str">
        <f>IF(ISBLANK('Beladung des Speichers'!A652),"",SUMIFS('Beladung des Speichers'!$C$17:$C$300,'Beladung des Speichers'!$A$17:$A$300,A652))</f>
        <v/>
      </c>
      <c r="H652" s="124" t="str">
        <f>IF(ISBLANK('Beladung des Speichers'!A652),"",'Beladung des Speichers'!C652)</f>
        <v/>
      </c>
      <c r="I652" s="168" t="str">
        <f>IF(ISBLANK('Beladung des Speichers'!A652),"",SUMIFS('Beladung des Speichers'!$E$17:$E$1001,'Beladung des Speichers'!$A$17:$A$1001,'Ergebnis (detailliert)'!A652))</f>
        <v/>
      </c>
      <c r="J652" s="125" t="str">
        <f>IF(ISBLANK('Beladung des Speichers'!A652),"",'Beladung des Speichers'!E652)</f>
        <v/>
      </c>
      <c r="K652" s="168" t="str">
        <f>IF(ISBLANK('Beladung des Speichers'!A652),"",SUMIFS('Entladung des Speichers'!$C$17:$C$1001,'Entladung des Speichers'!$A$17:$A$1001,'Ergebnis (detailliert)'!A652))</f>
        <v/>
      </c>
      <c r="L652" s="169" t="str">
        <f t="shared" si="38"/>
        <v/>
      </c>
      <c r="M652" s="169" t="str">
        <f>IF(ISBLANK('Entladung des Speichers'!A652),"",'Entladung des Speichers'!C652)</f>
        <v/>
      </c>
      <c r="N652" s="168" t="str">
        <f>IF(ISBLANK('Beladung des Speichers'!A652),"",SUMIFS('Entladung des Speichers'!$E$17:$E$1001,'Entladung des Speichers'!$A$17:$A$1001,'Ergebnis (detailliert)'!$A$17:$A$300))</f>
        <v/>
      </c>
      <c r="O652" s="125" t="str">
        <f t="shared" si="39"/>
        <v/>
      </c>
      <c r="P652" s="20" t="str">
        <f>IFERROR(IF(A652="","",N652*'Ergebnis (detailliert)'!J652/'Ergebnis (detailliert)'!I652),0)</f>
        <v/>
      </c>
      <c r="Q652" s="106" t="str">
        <f t="shared" si="40"/>
        <v/>
      </c>
      <c r="R652" s="107" t="str">
        <f t="shared" si="41"/>
        <v/>
      </c>
      <c r="S652" s="108" t="str">
        <f>IF(A652="","",IF(LOOKUP(A652,Stammdaten!$A$17:$A$1001,Stammdaten!$G$17:$G$1001)="Nein",0,IF(ISBLANK('Beladung des Speichers'!A652),"",ROUND(MIN(J652,Q652)*-1,2))))</f>
        <v/>
      </c>
    </row>
    <row r="653" spans="1:19" x14ac:dyDescent="0.2">
      <c r="A653" s="109" t="str">
        <f>IF('Beladung des Speichers'!A653="","",'Beladung des Speichers'!A653)</f>
        <v/>
      </c>
      <c r="B653" s="109" t="str">
        <f>IF('Beladung des Speichers'!B653="","",'Beladung des Speichers'!B653)</f>
        <v/>
      </c>
      <c r="C653" s="163" t="str">
        <f>IF(ISBLANK('Beladung des Speichers'!A653),"",SUMIFS('Beladung des Speichers'!$C$17:$C$300,'Beladung des Speichers'!$A$17:$A$300,A653)-SUMIFS('Entladung des Speichers'!$C$17:$C$300,'Entladung des Speichers'!$A$17:$A$300,A653)+SUMIFS(Füllstände!$B$17:$B$299,Füllstände!$A$17:$A$299,A653)-SUMIFS(Füllstände!$C$17:$C$299,Füllstände!$A$17:$A$299,A653))</f>
        <v/>
      </c>
      <c r="D653" s="164" t="str">
        <f>IF(ISBLANK('Beladung des Speichers'!A653),"",C653*'Beladung des Speichers'!C653/SUMIFS('Beladung des Speichers'!$C$17:$C$300,'Beladung des Speichers'!$A$17:$A$300,A653))</f>
        <v/>
      </c>
      <c r="E653" s="165" t="str">
        <f>IF(ISBLANK('Beladung des Speichers'!A653),"",1/SUMIFS('Beladung des Speichers'!$C$17:$C$300,'Beladung des Speichers'!$A$17:$A$300,A653)*C653*SUMIF($A$17:$A$300,A653,'Beladung des Speichers'!$E$17:$E$300))</f>
        <v/>
      </c>
      <c r="F653" s="166" t="str">
        <f>IF(ISBLANK('Beladung des Speichers'!A653),"",IF(C653=0,"0,00",D653/C653*E653))</f>
        <v/>
      </c>
      <c r="G653" s="167" t="str">
        <f>IF(ISBLANK('Beladung des Speichers'!A653),"",SUMIFS('Beladung des Speichers'!$C$17:$C$300,'Beladung des Speichers'!$A$17:$A$300,A653))</f>
        <v/>
      </c>
      <c r="H653" s="124" t="str">
        <f>IF(ISBLANK('Beladung des Speichers'!A653),"",'Beladung des Speichers'!C653)</f>
        <v/>
      </c>
      <c r="I653" s="168" t="str">
        <f>IF(ISBLANK('Beladung des Speichers'!A653),"",SUMIFS('Beladung des Speichers'!$E$17:$E$1001,'Beladung des Speichers'!$A$17:$A$1001,'Ergebnis (detailliert)'!A653))</f>
        <v/>
      </c>
      <c r="J653" s="125" t="str">
        <f>IF(ISBLANK('Beladung des Speichers'!A653),"",'Beladung des Speichers'!E653)</f>
        <v/>
      </c>
      <c r="K653" s="168" t="str">
        <f>IF(ISBLANK('Beladung des Speichers'!A653),"",SUMIFS('Entladung des Speichers'!$C$17:$C$1001,'Entladung des Speichers'!$A$17:$A$1001,'Ergebnis (detailliert)'!A653))</f>
        <v/>
      </c>
      <c r="L653" s="169" t="str">
        <f t="shared" si="38"/>
        <v/>
      </c>
      <c r="M653" s="169" t="str">
        <f>IF(ISBLANK('Entladung des Speichers'!A653),"",'Entladung des Speichers'!C653)</f>
        <v/>
      </c>
      <c r="N653" s="168" t="str">
        <f>IF(ISBLANK('Beladung des Speichers'!A653),"",SUMIFS('Entladung des Speichers'!$E$17:$E$1001,'Entladung des Speichers'!$A$17:$A$1001,'Ergebnis (detailliert)'!$A$17:$A$300))</f>
        <v/>
      </c>
      <c r="O653" s="125" t="str">
        <f t="shared" si="39"/>
        <v/>
      </c>
      <c r="P653" s="20" t="str">
        <f>IFERROR(IF(A653="","",N653*'Ergebnis (detailliert)'!J653/'Ergebnis (detailliert)'!I653),0)</f>
        <v/>
      </c>
      <c r="Q653" s="106" t="str">
        <f t="shared" si="40"/>
        <v/>
      </c>
      <c r="R653" s="107" t="str">
        <f t="shared" si="41"/>
        <v/>
      </c>
      <c r="S653" s="108" t="str">
        <f>IF(A653="","",IF(LOOKUP(A653,Stammdaten!$A$17:$A$1001,Stammdaten!$G$17:$G$1001)="Nein",0,IF(ISBLANK('Beladung des Speichers'!A653),"",ROUND(MIN(J653,Q653)*-1,2))))</f>
        <v/>
      </c>
    </row>
    <row r="654" spans="1:19" x14ac:dyDescent="0.2">
      <c r="A654" s="109" t="str">
        <f>IF('Beladung des Speichers'!A654="","",'Beladung des Speichers'!A654)</f>
        <v/>
      </c>
      <c r="B654" s="109" t="str">
        <f>IF('Beladung des Speichers'!B654="","",'Beladung des Speichers'!B654)</f>
        <v/>
      </c>
      <c r="C654" s="163" t="str">
        <f>IF(ISBLANK('Beladung des Speichers'!A654),"",SUMIFS('Beladung des Speichers'!$C$17:$C$300,'Beladung des Speichers'!$A$17:$A$300,A654)-SUMIFS('Entladung des Speichers'!$C$17:$C$300,'Entladung des Speichers'!$A$17:$A$300,A654)+SUMIFS(Füllstände!$B$17:$B$299,Füllstände!$A$17:$A$299,A654)-SUMIFS(Füllstände!$C$17:$C$299,Füllstände!$A$17:$A$299,A654))</f>
        <v/>
      </c>
      <c r="D654" s="164" t="str">
        <f>IF(ISBLANK('Beladung des Speichers'!A654),"",C654*'Beladung des Speichers'!C654/SUMIFS('Beladung des Speichers'!$C$17:$C$300,'Beladung des Speichers'!$A$17:$A$300,A654))</f>
        <v/>
      </c>
      <c r="E654" s="165" t="str">
        <f>IF(ISBLANK('Beladung des Speichers'!A654),"",1/SUMIFS('Beladung des Speichers'!$C$17:$C$300,'Beladung des Speichers'!$A$17:$A$300,A654)*C654*SUMIF($A$17:$A$300,A654,'Beladung des Speichers'!$E$17:$E$300))</f>
        <v/>
      </c>
      <c r="F654" s="166" t="str">
        <f>IF(ISBLANK('Beladung des Speichers'!A654),"",IF(C654=0,"0,00",D654/C654*E654))</f>
        <v/>
      </c>
      <c r="G654" s="167" t="str">
        <f>IF(ISBLANK('Beladung des Speichers'!A654),"",SUMIFS('Beladung des Speichers'!$C$17:$C$300,'Beladung des Speichers'!$A$17:$A$300,A654))</f>
        <v/>
      </c>
      <c r="H654" s="124" t="str">
        <f>IF(ISBLANK('Beladung des Speichers'!A654),"",'Beladung des Speichers'!C654)</f>
        <v/>
      </c>
      <c r="I654" s="168" t="str">
        <f>IF(ISBLANK('Beladung des Speichers'!A654),"",SUMIFS('Beladung des Speichers'!$E$17:$E$1001,'Beladung des Speichers'!$A$17:$A$1001,'Ergebnis (detailliert)'!A654))</f>
        <v/>
      </c>
      <c r="J654" s="125" t="str">
        <f>IF(ISBLANK('Beladung des Speichers'!A654),"",'Beladung des Speichers'!E654)</f>
        <v/>
      </c>
      <c r="K654" s="168" t="str">
        <f>IF(ISBLANK('Beladung des Speichers'!A654),"",SUMIFS('Entladung des Speichers'!$C$17:$C$1001,'Entladung des Speichers'!$A$17:$A$1001,'Ergebnis (detailliert)'!A654))</f>
        <v/>
      </c>
      <c r="L654" s="169" t="str">
        <f t="shared" si="38"/>
        <v/>
      </c>
      <c r="M654" s="169" t="str">
        <f>IF(ISBLANK('Entladung des Speichers'!A654),"",'Entladung des Speichers'!C654)</f>
        <v/>
      </c>
      <c r="N654" s="168" t="str">
        <f>IF(ISBLANK('Beladung des Speichers'!A654),"",SUMIFS('Entladung des Speichers'!$E$17:$E$1001,'Entladung des Speichers'!$A$17:$A$1001,'Ergebnis (detailliert)'!$A$17:$A$300))</f>
        <v/>
      </c>
      <c r="O654" s="125" t="str">
        <f t="shared" si="39"/>
        <v/>
      </c>
      <c r="P654" s="20" t="str">
        <f>IFERROR(IF(A654="","",N654*'Ergebnis (detailliert)'!J654/'Ergebnis (detailliert)'!I654),0)</f>
        <v/>
      </c>
      <c r="Q654" s="106" t="str">
        <f t="shared" si="40"/>
        <v/>
      </c>
      <c r="R654" s="107" t="str">
        <f t="shared" si="41"/>
        <v/>
      </c>
      <c r="S654" s="108" t="str">
        <f>IF(A654="","",IF(LOOKUP(A654,Stammdaten!$A$17:$A$1001,Stammdaten!$G$17:$G$1001)="Nein",0,IF(ISBLANK('Beladung des Speichers'!A654),"",ROUND(MIN(J654,Q654)*-1,2))))</f>
        <v/>
      </c>
    </row>
    <row r="655" spans="1:19" x14ac:dyDescent="0.2">
      <c r="A655" s="109" t="str">
        <f>IF('Beladung des Speichers'!A655="","",'Beladung des Speichers'!A655)</f>
        <v/>
      </c>
      <c r="B655" s="109" t="str">
        <f>IF('Beladung des Speichers'!B655="","",'Beladung des Speichers'!B655)</f>
        <v/>
      </c>
      <c r="C655" s="163" t="str">
        <f>IF(ISBLANK('Beladung des Speichers'!A655),"",SUMIFS('Beladung des Speichers'!$C$17:$C$300,'Beladung des Speichers'!$A$17:$A$300,A655)-SUMIFS('Entladung des Speichers'!$C$17:$C$300,'Entladung des Speichers'!$A$17:$A$300,A655)+SUMIFS(Füllstände!$B$17:$B$299,Füllstände!$A$17:$A$299,A655)-SUMIFS(Füllstände!$C$17:$C$299,Füllstände!$A$17:$A$299,A655))</f>
        <v/>
      </c>
      <c r="D655" s="164" t="str">
        <f>IF(ISBLANK('Beladung des Speichers'!A655),"",C655*'Beladung des Speichers'!C655/SUMIFS('Beladung des Speichers'!$C$17:$C$300,'Beladung des Speichers'!$A$17:$A$300,A655))</f>
        <v/>
      </c>
      <c r="E655" s="165" t="str">
        <f>IF(ISBLANK('Beladung des Speichers'!A655),"",1/SUMIFS('Beladung des Speichers'!$C$17:$C$300,'Beladung des Speichers'!$A$17:$A$300,A655)*C655*SUMIF($A$17:$A$300,A655,'Beladung des Speichers'!$E$17:$E$300))</f>
        <v/>
      </c>
      <c r="F655" s="166" t="str">
        <f>IF(ISBLANK('Beladung des Speichers'!A655),"",IF(C655=0,"0,00",D655/C655*E655))</f>
        <v/>
      </c>
      <c r="G655" s="167" t="str">
        <f>IF(ISBLANK('Beladung des Speichers'!A655),"",SUMIFS('Beladung des Speichers'!$C$17:$C$300,'Beladung des Speichers'!$A$17:$A$300,A655))</f>
        <v/>
      </c>
      <c r="H655" s="124" t="str">
        <f>IF(ISBLANK('Beladung des Speichers'!A655),"",'Beladung des Speichers'!C655)</f>
        <v/>
      </c>
      <c r="I655" s="168" t="str">
        <f>IF(ISBLANK('Beladung des Speichers'!A655),"",SUMIFS('Beladung des Speichers'!$E$17:$E$1001,'Beladung des Speichers'!$A$17:$A$1001,'Ergebnis (detailliert)'!A655))</f>
        <v/>
      </c>
      <c r="J655" s="125" t="str">
        <f>IF(ISBLANK('Beladung des Speichers'!A655),"",'Beladung des Speichers'!E655)</f>
        <v/>
      </c>
      <c r="K655" s="168" t="str">
        <f>IF(ISBLANK('Beladung des Speichers'!A655),"",SUMIFS('Entladung des Speichers'!$C$17:$C$1001,'Entladung des Speichers'!$A$17:$A$1001,'Ergebnis (detailliert)'!A655))</f>
        <v/>
      </c>
      <c r="L655" s="169" t="str">
        <f t="shared" si="38"/>
        <v/>
      </c>
      <c r="M655" s="169" t="str">
        <f>IF(ISBLANK('Entladung des Speichers'!A655),"",'Entladung des Speichers'!C655)</f>
        <v/>
      </c>
      <c r="N655" s="168" t="str">
        <f>IF(ISBLANK('Beladung des Speichers'!A655),"",SUMIFS('Entladung des Speichers'!$E$17:$E$1001,'Entladung des Speichers'!$A$17:$A$1001,'Ergebnis (detailliert)'!$A$17:$A$300))</f>
        <v/>
      </c>
      <c r="O655" s="125" t="str">
        <f t="shared" si="39"/>
        <v/>
      </c>
      <c r="P655" s="20" t="str">
        <f>IFERROR(IF(A655="","",N655*'Ergebnis (detailliert)'!J655/'Ergebnis (detailliert)'!I655),0)</f>
        <v/>
      </c>
      <c r="Q655" s="106" t="str">
        <f t="shared" si="40"/>
        <v/>
      </c>
      <c r="R655" s="107" t="str">
        <f t="shared" si="41"/>
        <v/>
      </c>
      <c r="S655" s="108" t="str">
        <f>IF(A655="","",IF(LOOKUP(A655,Stammdaten!$A$17:$A$1001,Stammdaten!$G$17:$G$1001)="Nein",0,IF(ISBLANK('Beladung des Speichers'!A655),"",ROUND(MIN(J655,Q655)*-1,2))))</f>
        <v/>
      </c>
    </row>
    <row r="656" spans="1:19" x14ac:dyDescent="0.2">
      <c r="A656" s="109" t="str">
        <f>IF('Beladung des Speichers'!A656="","",'Beladung des Speichers'!A656)</f>
        <v/>
      </c>
      <c r="B656" s="109" t="str">
        <f>IF('Beladung des Speichers'!B656="","",'Beladung des Speichers'!B656)</f>
        <v/>
      </c>
      <c r="C656" s="163" t="str">
        <f>IF(ISBLANK('Beladung des Speichers'!A656),"",SUMIFS('Beladung des Speichers'!$C$17:$C$300,'Beladung des Speichers'!$A$17:$A$300,A656)-SUMIFS('Entladung des Speichers'!$C$17:$C$300,'Entladung des Speichers'!$A$17:$A$300,A656)+SUMIFS(Füllstände!$B$17:$B$299,Füllstände!$A$17:$A$299,A656)-SUMIFS(Füllstände!$C$17:$C$299,Füllstände!$A$17:$A$299,A656))</f>
        <v/>
      </c>
      <c r="D656" s="164" t="str">
        <f>IF(ISBLANK('Beladung des Speichers'!A656),"",C656*'Beladung des Speichers'!C656/SUMIFS('Beladung des Speichers'!$C$17:$C$300,'Beladung des Speichers'!$A$17:$A$300,A656))</f>
        <v/>
      </c>
      <c r="E656" s="165" t="str">
        <f>IF(ISBLANK('Beladung des Speichers'!A656),"",1/SUMIFS('Beladung des Speichers'!$C$17:$C$300,'Beladung des Speichers'!$A$17:$A$300,A656)*C656*SUMIF($A$17:$A$300,A656,'Beladung des Speichers'!$E$17:$E$300))</f>
        <v/>
      </c>
      <c r="F656" s="166" t="str">
        <f>IF(ISBLANK('Beladung des Speichers'!A656),"",IF(C656=0,"0,00",D656/C656*E656))</f>
        <v/>
      </c>
      <c r="G656" s="167" t="str">
        <f>IF(ISBLANK('Beladung des Speichers'!A656),"",SUMIFS('Beladung des Speichers'!$C$17:$C$300,'Beladung des Speichers'!$A$17:$A$300,A656))</f>
        <v/>
      </c>
      <c r="H656" s="124" t="str">
        <f>IF(ISBLANK('Beladung des Speichers'!A656),"",'Beladung des Speichers'!C656)</f>
        <v/>
      </c>
      <c r="I656" s="168" t="str">
        <f>IF(ISBLANK('Beladung des Speichers'!A656),"",SUMIFS('Beladung des Speichers'!$E$17:$E$1001,'Beladung des Speichers'!$A$17:$A$1001,'Ergebnis (detailliert)'!A656))</f>
        <v/>
      </c>
      <c r="J656" s="125" t="str">
        <f>IF(ISBLANK('Beladung des Speichers'!A656),"",'Beladung des Speichers'!E656)</f>
        <v/>
      </c>
      <c r="K656" s="168" t="str">
        <f>IF(ISBLANK('Beladung des Speichers'!A656),"",SUMIFS('Entladung des Speichers'!$C$17:$C$1001,'Entladung des Speichers'!$A$17:$A$1001,'Ergebnis (detailliert)'!A656))</f>
        <v/>
      </c>
      <c r="L656" s="169" t="str">
        <f t="shared" si="38"/>
        <v/>
      </c>
      <c r="M656" s="169" t="str">
        <f>IF(ISBLANK('Entladung des Speichers'!A656),"",'Entladung des Speichers'!C656)</f>
        <v/>
      </c>
      <c r="N656" s="168" t="str">
        <f>IF(ISBLANK('Beladung des Speichers'!A656),"",SUMIFS('Entladung des Speichers'!$E$17:$E$1001,'Entladung des Speichers'!$A$17:$A$1001,'Ergebnis (detailliert)'!$A$17:$A$300))</f>
        <v/>
      </c>
      <c r="O656" s="125" t="str">
        <f t="shared" si="39"/>
        <v/>
      </c>
      <c r="P656" s="20" t="str">
        <f>IFERROR(IF(A656="","",N656*'Ergebnis (detailliert)'!J656/'Ergebnis (detailliert)'!I656),0)</f>
        <v/>
      </c>
      <c r="Q656" s="106" t="str">
        <f t="shared" si="40"/>
        <v/>
      </c>
      <c r="R656" s="107" t="str">
        <f t="shared" si="41"/>
        <v/>
      </c>
      <c r="S656" s="108" t="str">
        <f>IF(A656="","",IF(LOOKUP(A656,Stammdaten!$A$17:$A$1001,Stammdaten!$G$17:$G$1001)="Nein",0,IF(ISBLANK('Beladung des Speichers'!A656),"",ROUND(MIN(J656,Q656)*-1,2))))</f>
        <v/>
      </c>
    </row>
    <row r="657" spans="1:19" x14ac:dyDescent="0.2">
      <c r="A657" s="109" t="str">
        <f>IF('Beladung des Speichers'!A657="","",'Beladung des Speichers'!A657)</f>
        <v/>
      </c>
      <c r="B657" s="109" t="str">
        <f>IF('Beladung des Speichers'!B657="","",'Beladung des Speichers'!B657)</f>
        <v/>
      </c>
      <c r="C657" s="163" t="str">
        <f>IF(ISBLANK('Beladung des Speichers'!A657),"",SUMIFS('Beladung des Speichers'!$C$17:$C$300,'Beladung des Speichers'!$A$17:$A$300,A657)-SUMIFS('Entladung des Speichers'!$C$17:$C$300,'Entladung des Speichers'!$A$17:$A$300,A657)+SUMIFS(Füllstände!$B$17:$B$299,Füllstände!$A$17:$A$299,A657)-SUMIFS(Füllstände!$C$17:$C$299,Füllstände!$A$17:$A$299,A657))</f>
        <v/>
      </c>
      <c r="D657" s="164" t="str">
        <f>IF(ISBLANK('Beladung des Speichers'!A657),"",C657*'Beladung des Speichers'!C657/SUMIFS('Beladung des Speichers'!$C$17:$C$300,'Beladung des Speichers'!$A$17:$A$300,A657))</f>
        <v/>
      </c>
      <c r="E657" s="165" t="str">
        <f>IF(ISBLANK('Beladung des Speichers'!A657),"",1/SUMIFS('Beladung des Speichers'!$C$17:$C$300,'Beladung des Speichers'!$A$17:$A$300,A657)*C657*SUMIF($A$17:$A$300,A657,'Beladung des Speichers'!$E$17:$E$300))</f>
        <v/>
      </c>
      <c r="F657" s="166" t="str">
        <f>IF(ISBLANK('Beladung des Speichers'!A657),"",IF(C657=0,"0,00",D657/C657*E657))</f>
        <v/>
      </c>
      <c r="G657" s="167" t="str">
        <f>IF(ISBLANK('Beladung des Speichers'!A657),"",SUMIFS('Beladung des Speichers'!$C$17:$C$300,'Beladung des Speichers'!$A$17:$A$300,A657))</f>
        <v/>
      </c>
      <c r="H657" s="124" t="str">
        <f>IF(ISBLANK('Beladung des Speichers'!A657),"",'Beladung des Speichers'!C657)</f>
        <v/>
      </c>
      <c r="I657" s="168" t="str">
        <f>IF(ISBLANK('Beladung des Speichers'!A657),"",SUMIFS('Beladung des Speichers'!$E$17:$E$1001,'Beladung des Speichers'!$A$17:$A$1001,'Ergebnis (detailliert)'!A657))</f>
        <v/>
      </c>
      <c r="J657" s="125" t="str">
        <f>IF(ISBLANK('Beladung des Speichers'!A657),"",'Beladung des Speichers'!E657)</f>
        <v/>
      </c>
      <c r="K657" s="168" t="str">
        <f>IF(ISBLANK('Beladung des Speichers'!A657),"",SUMIFS('Entladung des Speichers'!$C$17:$C$1001,'Entladung des Speichers'!$A$17:$A$1001,'Ergebnis (detailliert)'!A657))</f>
        <v/>
      </c>
      <c r="L657" s="169" t="str">
        <f t="shared" si="38"/>
        <v/>
      </c>
      <c r="M657" s="169" t="str">
        <f>IF(ISBLANK('Entladung des Speichers'!A657),"",'Entladung des Speichers'!C657)</f>
        <v/>
      </c>
      <c r="N657" s="168" t="str">
        <f>IF(ISBLANK('Beladung des Speichers'!A657),"",SUMIFS('Entladung des Speichers'!$E$17:$E$1001,'Entladung des Speichers'!$A$17:$A$1001,'Ergebnis (detailliert)'!$A$17:$A$300))</f>
        <v/>
      </c>
      <c r="O657" s="125" t="str">
        <f t="shared" si="39"/>
        <v/>
      </c>
      <c r="P657" s="20" t="str">
        <f>IFERROR(IF(A657="","",N657*'Ergebnis (detailliert)'!J657/'Ergebnis (detailliert)'!I657),0)</f>
        <v/>
      </c>
      <c r="Q657" s="106" t="str">
        <f t="shared" si="40"/>
        <v/>
      </c>
      <c r="R657" s="107" t="str">
        <f t="shared" si="41"/>
        <v/>
      </c>
      <c r="S657" s="108" t="str">
        <f>IF(A657="","",IF(LOOKUP(A657,Stammdaten!$A$17:$A$1001,Stammdaten!$G$17:$G$1001)="Nein",0,IF(ISBLANK('Beladung des Speichers'!A657),"",ROUND(MIN(J657,Q657)*-1,2))))</f>
        <v/>
      </c>
    </row>
    <row r="658" spans="1:19" x14ac:dyDescent="0.2">
      <c r="A658" s="109" t="str">
        <f>IF('Beladung des Speichers'!A658="","",'Beladung des Speichers'!A658)</f>
        <v/>
      </c>
      <c r="B658" s="109" t="str">
        <f>IF('Beladung des Speichers'!B658="","",'Beladung des Speichers'!B658)</f>
        <v/>
      </c>
      <c r="C658" s="163" t="str">
        <f>IF(ISBLANK('Beladung des Speichers'!A658),"",SUMIFS('Beladung des Speichers'!$C$17:$C$300,'Beladung des Speichers'!$A$17:$A$300,A658)-SUMIFS('Entladung des Speichers'!$C$17:$C$300,'Entladung des Speichers'!$A$17:$A$300,A658)+SUMIFS(Füllstände!$B$17:$B$299,Füllstände!$A$17:$A$299,A658)-SUMIFS(Füllstände!$C$17:$C$299,Füllstände!$A$17:$A$299,A658))</f>
        <v/>
      </c>
      <c r="D658" s="164" t="str">
        <f>IF(ISBLANK('Beladung des Speichers'!A658),"",C658*'Beladung des Speichers'!C658/SUMIFS('Beladung des Speichers'!$C$17:$C$300,'Beladung des Speichers'!$A$17:$A$300,A658))</f>
        <v/>
      </c>
      <c r="E658" s="165" t="str">
        <f>IF(ISBLANK('Beladung des Speichers'!A658),"",1/SUMIFS('Beladung des Speichers'!$C$17:$C$300,'Beladung des Speichers'!$A$17:$A$300,A658)*C658*SUMIF($A$17:$A$300,A658,'Beladung des Speichers'!$E$17:$E$300))</f>
        <v/>
      </c>
      <c r="F658" s="166" t="str">
        <f>IF(ISBLANK('Beladung des Speichers'!A658),"",IF(C658=0,"0,00",D658/C658*E658))</f>
        <v/>
      </c>
      <c r="G658" s="167" t="str">
        <f>IF(ISBLANK('Beladung des Speichers'!A658),"",SUMIFS('Beladung des Speichers'!$C$17:$C$300,'Beladung des Speichers'!$A$17:$A$300,A658))</f>
        <v/>
      </c>
      <c r="H658" s="124" t="str">
        <f>IF(ISBLANK('Beladung des Speichers'!A658),"",'Beladung des Speichers'!C658)</f>
        <v/>
      </c>
      <c r="I658" s="168" t="str">
        <f>IF(ISBLANK('Beladung des Speichers'!A658),"",SUMIFS('Beladung des Speichers'!$E$17:$E$1001,'Beladung des Speichers'!$A$17:$A$1001,'Ergebnis (detailliert)'!A658))</f>
        <v/>
      </c>
      <c r="J658" s="125" t="str">
        <f>IF(ISBLANK('Beladung des Speichers'!A658),"",'Beladung des Speichers'!E658)</f>
        <v/>
      </c>
      <c r="K658" s="168" t="str">
        <f>IF(ISBLANK('Beladung des Speichers'!A658),"",SUMIFS('Entladung des Speichers'!$C$17:$C$1001,'Entladung des Speichers'!$A$17:$A$1001,'Ergebnis (detailliert)'!A658))</f>
        <v/>
      </c>
      <c r="L658" s="169" t="str">
        <f t="shared" ref="L658:L721" si="42">IF(A658="","",K658+C658)</f>
        <v/>
      </c>
      <c r="M658" s="169" t="str">
        <f>IF(ISBLANK('Entladung des Speichers'!A658),"",'Entladung des Speichers'!C658)</f>
        <v/>
      </c>
      <c r="N658" s="168" t="str">
        <f>IF(ISBLANK('Beladung des Speichers'!A658),"",SUMIFS('Entladung des Speichers'!$E$17:$E$1001,'Entladung des Speichers'!$A$17:$A$1001,'Ergebnis (detailliert)'!$A$17:$A$300))</f>
        <v/>
      </c>
      <c r="O658" s="125" t="str">
        <f t="shared" ref="O658:O721" si="43">IF(A658="","",N658+E658)</f>
        <v/>
      </c>
      <c r="P658" s="20" t="str">
        <f>IFERROR(IF(A658="","",N658*'Ergebnis (detailliert)'!J658/'Ergebnis (detailliert)'!I658),0)</f>
        <v/>
      </c>
      <c r="Q658" s="106" t="str">
        <f t="shared" ref="Q658:Q721" si="44">IFERROR(IF(A658="","",P658+E658*H658/G658),0)</f>
        <v/>
      </c>
      <c r="R658" s="107" t="str">
        <f t="shared" ref="R658:R721" si="45">H658</f>
        <v/>
      </c>
      <c r="S658" s="108" t="str">
        <f>IF(A658="","",IF(LOOKUP(A658,Stammdaten!$A$17:$A$1001,Stammdaten!$G$17:$G$1001)="Nein",0,IF(ISBLANK('Beladung des Speichers'!A658),"",ROUND(MIN(J658,Q658)*-1,2))))</f>
        <v/>
      </c>
    </row>
    <row r="659" spans="1:19" x14ac:dyDescent="0.2">
      <c r="A659" s="109" t="str">
        <f>IF('Beladung des Speichers'!A659="","",'Beladung des Speichers'!A659)</f>
        <v/>
      </c>
      <c r="B659" s="109" t="str">
        <f>IF('Beladung des Speichers'!B659="","",'Beladung des Speichers'!B659)</f>
        <v/>
      </c>
      <c r="C659" s="163" t="str">
        <f>IF(ISBLANK('Beladung des Speichers'!A659),"",SUMIFS('Beladung des Speichers'!$C$17:$C$300,'Beladung des Speichers'!$A$17:$A$300,A659)-SUMIFS('Entladung des Speichers'!$C$17:$C$300,'Entladung des Speichers'!$A$17:$A$300,A659)+SUMIFS(Füllstände!$B$17:$B$299,Füllstände!$A$17:$A$299,A659)-SUMIFS(Füllstände!$C$17:$C$299,Füllstände!$A$17:$A$299,A659))</f>
        <v/>
      </c>
      <c r="D659" s="164" t="str">
        <f>IF(ISBLANK('Beladung des Speichers'!A659),"",C659*'Beladung des Speichers'!C659/SUMIFS('Beladung des Speichers'!$C$17:$C$300,'Beladung des Speichers'!$A$17:$A$300,A659))</f>
        <v/>
      </c>
      <c r="E659" s="165" t="str">
        <f>IF(ISBLANK('Beladung des Speichers'!A659),"",1/SUMIFS('Beladung des Speichers'!$C$17:$C$300,'Beladung des Speichers'!$A$17:$A$300,A659)*C659*SUMIF($A$17:$A$300,A659,'Beladung des Speichers'!$E$17:$E$300))</f>
        <v/>
      </c>
      <c r="F659" s="166" t="str">
        <f>IF(ISBLANK('Beladung des Speichers'!A659),"",IF(C659=0,"0,00",D659/C659*E659))</f>
        <v/>
      </c>
      <c r="G659" s="167" t="str">
        <f>IF(ISBLANK('Beladung des Speichers'!A659),"",SUMIFS('Beladung des Speichers'!$C$17:$C$300,'Beladung des Speichers'!$A$17:$A$300,A659))</f>
        <v/>
      </c>
      <c r="H659" s="124" t="str">
        <f>IF(ISBLANK('Beladung des Speichers'!A659),"",'Beladung des Speichers'!C659)</f>
        <v/>
      </c>
      <c r="I659" s="168" t="str">
        <f>IF(ISBLANK('Beladung des Speichers'!A659),"",SUMIFS('Beladung des Speichers'!$E$17:$E$1001,'Beladung des Speichers'!$A$17:$A$1001,'Ergebnis (detailliert)'!A659))</f>
        <v/>
      </c>
      <c r="J659" s="125" t="str">
        <f>IF(ISBLANK('Beladung des Speichers'!A659),"",'Beladung des Speichers'!E659)</f>
        <v/>
      </c>
      <c r="K659" s="168" t="str">
        <f>IF(ISBLANK('Beladung des Speichers'!A659),"",SUMIFS('Entladung des Speichers'!$C$17:$C$1001,'Entladung des Speichers'!$A$17:$A$1001,'Ergebnis (detailliert)'!A659))</f>
        <v/>
      </c>
      <c r="L659" s="169" t="str">
        <f t="shared" si="42"/>
        <v/>
      </c>
      <c r="M659" s="169" t="str">
        <f>IF(ISBLANK('Entladung des Speichers'!A659),"",'Entladung des Speichers'!C659)</f>
        <v/>
      </c>
      <c r="N659" s="168" t="str">
        <f>IF(ISBLANK('Beladung des Speichers'!A659),"",SUMIFS('Entladung des Speichers'!$E$17:$E$1001,'Entladung des Speichers'!$A$17:$A$1001,'Ergebnis (detailliert)'!$A$17:$A$300))</f>
        <v/>
      </c>
      <c r="O659" s="125" t="str">
        <f t="shared" si="43"/>
        <v/>
      </c>
      <c r="P659" s="20" t="str">
        <f>IFERROR(IF(A659="","",N659*'Ergebnis (detailliert)'!J659/'Ergebnis (detailliert)'!I659),0)</f>
        <v/>
      </c>
      <c r="Q659" s="106" t="str">
        <f t="shared" si="44"/>
        <v/>
      </c>
      <c r="R659" s="107" t="str">
        <f t="shared" si="45"/>
        <v/>
      </c>
      <c r="S659" s="108" t="str">
        <f>IF(A659="","",IF(LOOKUP(A659,Stammdaten!$A$17:$A$1001,Stammdaten!$G$17:$G$1001)="Nein",0,IF(ISBLANK('Beladung des Speichers'!A659),"",ROUND(MIN(J659,Q659)*-1,2))))</f>
        <v/>
      </c>
    </row>
    <row r="660" spans="1:19" x14ac:dyDescent="0.2">
      <c r="A660" s="109" t="str">
        <f>IF('Beladung des Speichers'!A660="","",'Beladung des Speichers'!A660)</f>
        <v/>
      </c>
      <c r="B660" s="109" t="str">
        <f>IF('Beladung des Speichers'!B660="","",'Beladung des Speichers'!B660)</f>
        <v/>
      </c>
      <c r="C660" s="163" t="str">
        <f>IF(ISBLANK('Beladung des Speichers'!A660),"",SUMIFS('Beladung des Speichers'!$C$17:$C$300,'Beladung des Speichers'!$A$17:$A$300,A660)-SUMIFS('Entladung des Speichers'!$C$17:$C$300,'Entladung des Speichers'!$A$17:$A$300,A660)+SUMIFS(Füllstände!$B$17:$B$299,Füllstände!$A$17:$A$299,A660)-SUMIFS(Füllstände!$C$17:$C$299,Füllstände!$A$17:$A$299,A660))</f>
        <v/>
      </c>
      <c r="D660" s="164" t="str">
        <f>IF(ISBLANK('Beladung des Speichers'!A660),"",C660*'Beladung des Speichers'!C660/SUMIFS('Beladung des Speichers'!$C$17:$C$300,'Beladung des Speichers'!$A$17:$A$300,A660))</f>
        <v/>
      </c>
      <c r="E660" s="165" t="str">
        <f>IF(ISBLANK('Beladung des Speichers'!A660),"",1/SUMIFS('Beladung des Speichers'!$C$17:$C$300,'Beladung des Speichers'!$A$17:$A$300,A660)*C660*SUMIF($A$17:$A$300,A660,'Beladung des Speichers'!$E$17:$E$300))</f>
        <v/>
      </c>
      <c r="F660" s="166" t="str">
        <f>IF(ISBLANK('Beladung des Speichers'!A660),"",IF(C660=0,"0,00",D660/C660*E660))</f>
        <v/>
      </c>
      <c r="G660" s="167" t="str">
        <f>IF(ISBLANK('Beladung des Speichers'!A660),"",SUMIFS('Beladung des Speichers'!$C$17:$C$300,'Beladung des Speichers'!$A$17:$A$300,A660))</f>
        <v/>
      </c>
      <c r="H660" s="124" t="str">
        <f>IF(ISBLANK('Beladung des Speichers'!A660),"",'Beladung des Speichers'!C660)</f>
        <v/>
      </c>
      <c r="I660" s="168" t="str">
        <f>IF(ISBLANK('Beladung des Speichers'!A660),"",SUMIFS('Beladung des Speichers'!$E$17:$E$1001,'Beladung des Speichers'!$A$17:$A$1001,'Ergebnis (detailliert)'!A660))</f>
        <v/>
      </c>
      <c r="J660" s="125" t="str">
        <f>IF(ISBLANK('Beladung des Speichers'!A660),"",'Beladung des Speichers'!E660)</f>
        <v/>
      </c>
      <c r="K660" s="168" t="str">
        <f>IF(ISBLANK('Beladung des Speichers'!A660),"",SUMIFS('Entladung des Speichers'!$C$17:$C$1001,'Entladung des Speichers'!$A$17:$A$1001,'Ergebnis (detailliert)'!A660))</f>
        <v/>
      </c>
      <c r="L660" s="169" t="str">
        <f t="shared" si="42"/>
        <v/>
      </c>
      <c r="M660" s="169" t="str">
        <f>IF(ISBLANK('Entladung des Speichers'!A660),"",'Entladung des Speichers'!C660)</f>
        <v/>
      </c>
      <c r="N660" s="168" t="str">
        <f>IF(ISBLANK('Beladung des Speichers'!A660),"",SUMIFS('Entladung des Speichers'!$E$17:$E$1001,'Entladung des Speichers'!$A$17:$A$1001,'Ergebnis (detailliert)'!$A$17:$A$300))</f>
        <v/>
      </c>
      <c r="O660" s="125" t="str">
        <f t="shared" si="43"/>
        <v/>
      </c>
      <c r="P660" s="20" t="str">
        <f>IFERROR(IF(A660="","",N660*'Ergebnis (detailliert)'!J660/'Ergebnis (detailliert)'!I660),0)</f>
        <v/>
      </c>
      <c r="Q660" s="106" t="str">
        <f t="shared" si="44"/>
        <v/>
      </c>
      <c r="R660" s="107" t="str">
        <f t="shared" si="45"/>
        <v/>
      </c>
      <c r="S660" s="108" t="str">
        <f>IF(A660="","",IF(LOOKUP(A660,Stammdaten!$A$17:$A$1001,Stammdaten!$G$17:$G$1001)="Nein",0,IF(ISBLANK('Beladung des Speichers'!A660),"",ROUND(MIN(J660,Q660)*-1,2))))</f>
        <v/>
      </c>
    </row>
    <row r="661" spans="1:19" x14ac:dyDescent="0.2">
      <c r="A661" s="109" t="str">
        <f>IF('Beladung des Speichers'!A661="","",'Beladung des Speichers'!A661)</f>
        <v/>
      </c>
      <c r="B661" s="109" t="str">
        <f>IF('Beladung des Speichers'!B661="","",'Beladung des Speichers'!B661)</f>
        <v/>
      </c>
      <c r="C661" s="163" t="str">
        <f>IF(ISBLANK('Beladung des Speichers'!A661),"",SUMIFS('Beladung des Speichers'!$C$17:$C$300,'Beladung des Speichers'!$A$17:$A$300,A661)-SUMIFS('Entladung des Speichers'!$C$17:$C$300,'Entladung des Speichers'!$A$17:$A$300,A661)+SUMIFS(Füllstände!$B$17:$B$299,Füllstände!$A$17:$A$299,A661)-SUMIFS(Füllstände!$C$17:$C$299,Füllstände!$A$17:$A$299,A661))</f>
        <v/>
      </c>
      <c r="D661" s="164" t="str">
        <f>IF(ISBLANK('Beladung des Speichers'!A661),"",C661*'Beladung des Speichers'!C661/SUMIFS('Beladung des Speichers'!$C$17:$C$300,'Beladung des Speichers'!$A$17:$A$300,A661))</f>
        <v/>
      </c>
      <c r="E661" s="165" t="str">
        <f>IF(ISBLANK('Beladung des Speichers'!A661),"",1/SUMIFS('Beladung des Speichers'!$C$17:$C$300,'Beladung des Speichers'!$A$17:$A$300,A661)*C661*SUMIF($A$17:$A$300,A661,'Beladung des Speichers'!$E$17:$E$300))</f>
        <v/>
      </c>
      <c r="F661" s="166" t="str">
        <f>IF(ISBLANK('Beladung des Speichers'!A661),"",IF(C661=0,"0,00",D661/C661*E661))</f>
        <v/>
      </c>
      <c r="G661" s="167" t="str">
        <f>IF(ISBLANK('Beladung des Speichers'!A661),"",SUMIFS('Beladung des Speichers'!$C$17:$C$300,'Beladung des Speichers'!$A$17:$A$300,A661))</f>
        <v/>
      </c>
      <c r="H661" s="124" t="str">
        <f>IF(ISBLANK('Beladung des Speichers'!A661),"",'Beladung des Speichers'!C661)</f>
        <v/>
      </c>
      <c r="I661" s="168" t="str">
        <f>IF(ISBLANK('Beladung des Speichers'!A661),"",SUMIFS('Beladung des Speichers'!$E$17:$E$1001,'Beladung des Speichers'!$A$17:$A$1001,'Ergebnis (detailliert)'!A661))</f>
        <v/>
      </c>
      <c r="J661" s="125" t="str">
        <f>IF(ISBLANK('Beladung des Speichers'!A661),"",'Beladung des Speichers'!E661)</f>
        <v/>
      </c>
      <c r="K661" s="168" t="str">
        <f>IF(ISBLANK('Beladung des Speichers'!A661),"",SUMIFS('Entladung des Speichers'!$C$17:$C$1001,'Entladung des Speichers'!$A$17:$A$1001,'Ergebnis (detailliert)'!A661))</f>
        <v/>
      </c>
      <c r="L661" s="169" t="str">
        <f t="shared" si="42"/>
        <v/>
      </c>
      <c r="M661" s="169" t="str">
        <f>IF(ISBLANK('Entladung des Speichers'!A661),"",'Entladung des Speichers'!C661)</f>
        <v/>
      </c>
      <c r="N661" s="168" t="str">
        <f>IF(ISBLANK('Beladung des Speichers'!A661),"",SUMIFS('Entladung des Speichers'!$E$17:$E$1001,'Entladung des Speichers'!$A$17:$A$1001,'Ergebnis (detailliert)'!$A$17:$A$300))</f>
        <v/>
      </c>
      <c r="O661" s="125" t="str">
        <f t="shared" si="43"/>
        <v/>
      </c>
      <c r="P661" s="20" t="str">
        <f>IFERROR(IF(A661="","",N661*'Ergebnis (detailliert)'!J661/'Ergebnis (detailliert)'!I661),0)</f>
        <v/>
      </c>
      <c r="Q661" s="106" t="str">
        <f t="shared" si="44"/>
        <v/>
      </c>
      <c r="R661" s="107" t="str">
        <f t="shared" si="45"/>
        <v/>
      </c>
      <c r="S661" s="108" t="str">
        <f>IF(A661="","",IF(LOOKUP(A661,Stammdaten!$A$17:$A$1001,Stammdaten!$G$17:$G$1001)="Nein",0,IF(ISBLANK('Beladung des Speichers'!A661),"",ROUND(MIN(J661,Q661)*-1,2))))</f>
        <v/>
      </c>
    </row>
    <row r="662" spans="1:19" x14ac:dyDescent="0.2">
      <c r="A662" s="109" t="str">
        <f>IF('Beladung des Speichers'!A662="","",'Beladung des Speichers'!A662)</f>
        <v/>
      </c>
      <c r="B662" s="109" t="str">
        <f>IF('Beladung des Speichers'!B662="","",'Beladung des Speichers'!B662)</f>
        <v/>
      </c>
      <c r="C662" s="163" t="str">
        <f>IF(ISBLANK('Beladung des Speichers'!A662),"",SUMIFS('Beladung des Speichers'!$C$17:$C$300,'Beladung des Speichers'!$A$17:$A$300,A662)-SUMIFS('Entladung des Speichers'!$C$17:$C$300,'Entladung des Speichers'!$A$17:$A$300,A662)+SUMIFS(Füllstände!$B$17:$B$299,Füllstände!$A$17:$A$299,A662)-SUMIFS(Füllstände!$C$17:$C$299,Füllstände!$A$17:$A$299,A662))</f>
        <v/>
      </c>
      <c r="D662" s="164" t="str">
        <f>IF(ISBLANK('Beladung des Speichers'!A662),"",C662*'Beladung des Speichers'!C662/SUMIFS('Beladung des Speichers'!$C$17:$C$300,'Beladung des Speichers'!$A$17:$A$300,A662))</f>
        <v/>
      </c>
      <c r="E662" s="165" t="str">
        <f>IF(ISBLANK('Beladung des Speichers'!A662),"",1/SUMIFS('Beladung des Speichers'!$C$17:$C$300,'Beladung des Speichers'!$A$17:$A$300,A662)*C662*SUMIF($A$17:$A$300,A662,'Beladung des Speichers'!$E$17:$E$300))</f>
        <v/>
      </c>
      <c r="F662" s="166" t="str">
        <f>IF(ISBLANK('Beladung des Speichers'!A662),"",IF(C662=0,"0,00",D662/C662*E662))</f>
        <v/>
      </c>
      <c r="G662" s="167" t="str">
        <f>IF(ISBLANK('Beladung des Speichers'!A662),"",SUMIFS('Beladung des Speichers'!$C$17:$C$300,'Beladung des Speichers'!$A$17:$A$300,A662))</f>
        <v/>
      </c>
      <c r="H662" s="124" t="str">
        <f>IF(ISBLANK('Beladung des Speichers'!A662),"",'Beladung des Speichers'!C662)</f>
        <v/>
      </c>
      <c r="I662" s="168" t="str">
        <f>IF(ISBLANK('Beladung des Speichers'!A662),"",SUMIFS('Beladung des Speichers'!$E$17:$E$1001,'Beladung des Speichers'!$A$17:$A$1001,'Ergebnis (detailliert)'!A662))</f>
        <v/>
      </c>
      <c r="J662" s="125" t="str">
        <f>IF(ISBLANK('Beladung des Speichers'!A662),"",'Beladung des Speichers'!E662)</f>
        <v/>
      </c>
      <c r="K662" s="168" t="str">
        <f>IF(ISBLANK('Beladung des Speichers'!A662),"",SUMIFS('Entladung des Speichers'!$C$17:$C$1001,'Entladung des Speichers'!$A$17:$A$1001,'Ergebnis (detailliert)'!A662))</f>
        <v/>
      </c>
      <c r="L662" s="169" t="str">
        <f t="shared" si="42"/>
        <v/>
      </c>
      <c r="M662" s="169" t="str">
        <f>IF(ISBLANK('Entladung des Speichers'!A662),"",'Entladung des Speichers'!C662)</f>
        <v/>
      </c>
      <c r="N662" s="168" t="str">
        <f>IF(ISBLANK('Beladung des Speichers'!A662),"",SUMIFS('Entladung des Speichers'!$E$17:$E$1001,'Entladung des Speichers'!$A$17:$A$1001,'Ergebnis (detailliert)'!$A$17:$A$300))</f>
        <v/>
      </c>
      <c r="O662" s="125" t="str">
        <f t="shared" si="43"/>
        <v/>
      </c>
      <c r="P662" s="20" t="str">
        <f>IFERROR(IF(A662="","",N662*'Ergebnis (detailliert)'!J662/'Ergebnis (detailliert)'!I662),0)</f>
        <v/>
      </c>
      <c r="Q662" s="106" t="str">
        <f t="shared" si="44"/>
        <v/>
      </c>
      <c r="R662" s="107" t="str">
        <f t="shared" si="45"/>
        <v/>
      </c>
      <c r="S662" s="108" t="str">
        <f>IF(A662="","",IF(LOOKUP(A662,Stammdaten!$A$17:$A$1001,Stammdaten!$G$17:$G$1001)="Nein",0,IF(ISBLANK('Beladung des Speichers'!A662),"",ROUND(MIN(J662,Q662)*-1,2))))</f>
        <v/>
      </c>
    </row>
    <row r="663" spans="1:19" x14ac:dyDescent="0.2">
      <c r="A663" s="109" t="str">
        <f>IF('Beladung des Speichers'!A663="","",'Beladung des Speichers'!A663)</f>
        <v/>
      </c>
      <c r="B663" s="109" t="str">
        <f>IF('Beladung des Speichers'!B663="","",'Beladung des Speichers'!B663)</f>
        <v/>
      </c>
      <c r="C663" s="163" t="str">
        <f>IF(ISBLANK('Beladung des Speichers'!A663),"",SUMIFS('Beladung des Speichers'!$C$17:$C$300,'Beladung des Speichers'!$A$17:$A$300,A663)-SUMIFS('Entladung des Speichers'!$C$17:$C$300,'Entladung des Speichers'!$A$17:$A$300,A663)+SUMIFS(Füllstände!$B$17:$B$299,Füllstände!$A$17:$A$299,A663)-SUMIFS(Füllstände!$C$17:$C$299,Füllstände!$A$17:$A$299,A663))</f>
        <v/>
      </c>
      <c r="D663" s="164" t="str">
        <f>IF(ISBLANK('Beladung des Speichers'!A663),"",C663*'Beladung des Speichers'!C663/SUMIFS('Beladung des Speichers'!$C$17:$C$300,'Beladung des Speichers'!$A$17:$A$300,A663))</f>
        <v/>
      </c>
      <c r="E663" s="165" t="str">
        <f>IF(ISBLANK('Beladung des Speichers'!A663),"",1/SUMIFS('Beladung des Speichers'!$C$17:$C$300,'Beladung des Speichers'!$A$17:$A$300,A663)*C663*SUMIF($A$17:$A$300,A663,'Beladung des Speichers'!$E$17:$E$300))</f>
        <v/>
      </c>
      <c r="F663" s="166" t="str">
        <f>IF(ISBLANK('Beladung des Speichers'!A663),"",IF(C663=0,"0,00",D663/C663*E663))</f>
        <v/>
      </c>
      <c r="G663" s="167" t="str">
        <f>IF(ISBLANK('Beladung des Speichers'!A663),"",SUMIFS('Beladung des Speichers'!$C$17:$C$300,'Beladung des Speichers'!$A$17:$A$300,A663))</f>
        <v/>
      </c>
      <c r="H663" s="124" t="str">
        <f>IF(ISBLANK('Beladung des Speichers'!A663),"",'Beladung des Speichers'!C663)</f>
        <v/>
      </c>
      <c r="I663" s="168" t="str">
        <f>IF(ISBLANK('Beladung des Speichers'!A663),"",SUMIFS('Beladung des Speichers'!$E$17:$E$1001,'Beladung des Speichers'!$A$17:$A$1001,'Ergebnis (detailliert)'!A663))</f>
        <v/>
      </c>
      <c r="J663" s="125" t="str">
        <f>IF(ISBLANK('Beladung des Speichers'!A663),"",'Beladung des Speichers'!E663)</f>
        <v/>
      </c>
      <c r="K663" s="168" t="str">
        <f>IF(ISBLANK('Beladung des Speichers'!A663),"",SUMIFS('Entladung des Speichers'!$C$17:$C$1001,'Entladung des Speichers'!$A$17:$A$1001,'Ergebnis (detailliert)'!A663))</f>
        <v/>
      </c>
      <c r="L663" s="169" t="str">
        <f t="shared" si="42"/>
        <v/>
      </c>
      <c r="M663" s="169" t="str">
        <f>IF(ISBLANK('Entladung des Speichers'!A663),"",'Entladung des Speichers'!C663)</f>
        <v/>
      </c>
      <c r="N663" s="168" t="str">
        <f>IF(ISBLANK('Beladung des Speichers'!A663),"",SUMIFS('Entladung des Speichers'!$E$17:$E$1001,'Entladung des Speichers'!$A$17:$A$1001,'Ergebnis (detailliert)'!$A$17:$A$300))</f>
        <v/>
      </c>
      <c r="O663" s="125" t="str">
        <f t="shared" si="43"/>
        <v/>
      </c>
      <c r="P663" s="20" t="str">
        <f>IFERROR(IF(A663="","",N663*'Ergebnis (detailliert)'!J663/'Ergebnis (detailliert)'!I663),0)</f>
        <v/>
      </c>
      <c r="Q663" s="106" t="str">
        <f t="shared" si="44"/>
        <v/>
      </c>
      <c r="R663" s="107" t="str">
        <f t="shared" si="45"/>
        <v/>
      </c>
      <c r="S663" s="108" t="str">
        <f>IF(A663="","",IF(LOOKUP(A663,Stammdaten!$A$17:$A$1001,Stammdaten!$G$17:$G$1001)="Nein",0,IF(ISBLANK('Beladung des Speichers'!A663),"",ROUND(MIN(J663,Q663)*-1,2))))</f>
        <v/>
      </c>
    </row>
    <row r="664" spans="1:19" x14ac:dyDescent="0.2">
      <c r="A664" s="109" t="str">
        <f>IF('Beladung des Speichers'!A664="","",'Beladung des Speichers'!A664)</f>
        <v/>
      </c>
      <c r="B664" s="109" t="str">
        <f>IF('Beladung des Speichers'!B664="","",'Beladung des Speichers'!B664)</f>
        <v/>
      </c>
      <c r="C664" s="163" t="str">
        <f>IF(ISBLANK('Beladung des Speichers'!A664),"",SUMIFS('Beladung des Speichers'!$C$17:$C$300,'Beladung des Speichers'!$A$17:$A$300,A664)-SUMIFS('Entladung des Speichers'!$C$17:$C$300,'Entladung des Speichers'!$A$17:$A$300,A664)+SUMIFS(Füllstände!$B$17:$B$299,Füllstände!$A$17:$A$299,A664)-SUMIFS(Füllstände!$C$17:$C$299,Füllstände!$A$17:$A$299,A664))</f>
        <v/>
      </c>
      <c r="D664" s="164" t="str">
        <f>IF(ISBLANK('Beladung des Speichers'!A664),"",C664*'Beladung des Speichers'!C664/SUMIFS('Beladung des Speichers'!$C$17:$C$300,'Beladung des Speichers'!$A$17:$A$300,A664))</f>
        <v/>
      </c>
      <c r="E664" s="165" t="str">
        <f>IF(ISBLANK('Beladung des Speichers'!A664),"",1/SUMIFS('Beladung des Speichers'!$C$17:$C$300,'Beladung des Speichers'!$A$17:$A$300,A664)*C664*SUMIF($A$17:$A$300,A664,'Beladung des Speichers'!$E$17:$E$300))</f>
        <v/>
      </c>
      <c r="F664" s="166" t="str">
        <f>IF(ISBLANK('Beladung des Speichers'!A664),"",IF(C664=0,"0,00",D664/C664*E664))</f>
        <v/>
      </c>
      <c r="G664" s="167" t="str">
        <f>IF(ISBLANK('Beladung des Speichers'!A664),"",SUMIFS('Beladung des Speichers'!$C$17:$C$300,'Beladung des Speichers'!$A$17:$A$300,A664))</f>
        <v/>
      </c>
      <c r="H664" s="124" t="str">
        <f>IF(ISBLANK('Beladung des Speichers'!A664),"",'Beladung des Speichers'!C664)</f>
        <v/>
      </c>
      <c r="I664" s="168" t="str">
        <f>IF(ISBLANK('Beladung des Speichers'!A664),"",SUMIFS('Beladung des Speichers'!$E$17:$E$1001,'Beladung des Speichers'!$A$17:$A$1001,'Ergebnis (detailliert)'!A664))</f>
        <v/>
      </c>
      <c r="J664" s="125" t="str">
        <f>IF(ISBLANK('Beladung des Speichers'!A664),"",'Beladung des Speichers'!E664)</f>
        <v/>
      </c>
      <c r="K664" s="168" t="str">
        <f>IF(ISBLANK('Beladung des Speichers'!A664),"",SUMIFS('Entladung des Speichers'!$C$17:$C$1001,'Entladung des Speichers'!$A$17:$A$1001,'Ergebnis (detailliert)'!A664))</f>
        <v/>
      </c>
      <c r="L664" s="169" t="str">
        <f t="shared" si="42"/>
        <v/>
      </c>
      <c r="M664" s="169" t="str">
        <f>IF(ISBLANK('Entladung des Speichers'!A664),"",'Entladung des Speichers'!C664)</f>
        <v/>
      </c>
      <c r="N664" s="168" t="str">
        <f>IF(ISBLANK('Beladung des Speichers'!A664),"",SUMIFS('Entladung des Speichers'!$E$17:$E$1001,'Entladung des Speichers'!$A$17:$A$1001,'Ergebnis (detailliert)'!$A$17:$A$300))</f>
        <v/>
      </c>
      <c r="O664" s="125" t="str">
        <f t="shared" si="43"/>
        <v/>
      </c>
      <c r="P664" s="20" t="str">
        <f>IFERROR(IF(A664="","",N664*'Ergebnis (detailliert)'!J664/'Ergebnis (detailliert)'!I664),0)</f>
        <v/>
      </c>
      <c r="Q664" s="106" t="str">
        <f t="shared" si="44"/>
        <v/>
      </c>
      <c r="R664" s="107" t="str">
        <f t="shared" si="45"/>
        <v/>
      </c>
      <c r="S664" s="108" t="str">
        <f>IF(A664="","",IF(LOOKUP(A664,Stammdaten!$A$17:$A$1001,Stammdaten!$G$17:$G$1001)="Nein",0,IF(ISBLANK('Beladung des Speichers'!A664),"",ROUND(MIN(J664,Q664)*-1,2))))</f>
        <v/>
      </c>
    </row>
    <row r="665" spans="1:19" x14ac:dyDescent="0.2">
      <c r="A665" s="109" t="str">
        <f>IF('Beladung des Speichers'!A665="","",'Beladung des Speichers'!A665)</f>
        <v/>
      </c>
      <c r="B665" s="109" t="str">
        <f>IF('Beladung des Speichers'!B665="","",'Beladung des Speichers'!B665)</f>
        <v/>
      </c>
      <c r="C665" s="163" t="str">
        <f>IF(ISBLANK('Beladung des Speichers'!A665),"",SUMIFS('Beladung des Speichers'!$C$17:$C$300,'Beladung des Speichers'!$A$17:$A$300,A665)-SUMIFS('Entladung des Speichers'!$C$17:$C$300,'Entladung des Speichers'!$A$17:$A$300,A665)+SUMIFS(Füllstände!$B$17:$B$299,Füllstände!$A$17:$A$299,A665)-SUMIFS(Füllstände!$C$17:$C$299,Füllstände!$A$17:$A$299,A665))</f>
        <v/>
      </c>
      <c r="D665" s="164" t="str">
        <f>IF(ISBLANK('Beladung des Speichers'!A665),"",C665*'Beladung des Speichers'!C665/SUMIFS('Beladung des Speichers'!$C$17:$C$300,'Beladung des Speichers'!$A$17:$A$300,A665))</f>
        <v/>
      </c>
      <c r="E665" s="165" t="str">
        <f>IF(ISBLANK('Beladung des Speichers'!A665),"",1/SUMIFS('Beladung des Speichers'!$C$17:$C$300,'Beladung des Speichers'!$A$17:$A$300,A665)*C665*SUMIF($A$17:$A$300,A665,'Beladung des Speichers'!$E$17:$E$300))</f>
        <v/>
      </c>
      <c r="F665" s="166" t="str">
        <f>IF(ISBLANK('Beladung des Speichers'!A665),"",IF(C665=0,"0,00",D665/C665*E665))</f>
        <v/>
      </c>
      <c r="G665" s="167" t="str">
        <f>IF(ISBLANK('Beladung des Speichers'!A665),"",SUMIFS('Beladung des Speichers'!$C$17:$C$300,'Beladung des Speichers'!$A$17:$A$300,A665))</f>
        <v/>
      </c>
      <c r="H665" s="124" t="str">
        <f>IF(ISBLANK('Beladung des Speichers'!A665),"",'Beladung des Speichers'!C665)</f>
        <v/>
      </c>
      <c r="I665" s="168" t="str">
        <f>IF(ISBLANK('Beladung des Speichers'!A665),"",SUMIFS('Beladung des Speichers'!$E$17:$E$1001,'Beladung des Speichers'!$A$17:$A$1001,'Ergebnis (detailliert)'!A665))</f>
        <v/>
      </c>
      <c r="J665" s="125" t="str">
        <f>IF(ISBLANK('Beladung des Speichers'!A665),"",'Beladung des Speichers'!E665)</f>
        <v/>
      </c>
      <c r="K665" s="168" t="str">
        <f>IF(ISBLANK('Beladung des Speichers'!A665),"",SUMIFS('Entladung des Speichers'!$C$17:$C$1001,'Entladung des Speichers'!$A$17:$A$1001,'Ergebnis (detailliert)'!A665))</f>
        <v/>
      </c>
      <c r="L665" s="169" t="str">
        <f t="shared" si="42"/>
        <v/>
      </c>
      <c r="M665" s="169" t="str">
        <f>IF(ISBLANK('Entladung des Speichers'!A665),"",'Entladung des Speichers'!C665)</f>
        <v/>
      </c>
      <c r="N665" s="168" t="str">
        <f>IF(ISBLANK('Beladung des Speichers'!A665),"",SUMIFS('Entladung des Speichers'!$E$17:$E$1001,'Entladung des Speichers'!$A$17:$A$1001,'Ergebnis (detailliert)'!$A$17:$A$300))</f>
        <v/>
      </c>
      <c r="O665" s="125" t="str">
        <f t="shared" si="43"/>
        <v/>
      </c>
      <c r="P665" s="20" t="str">
        <f>IFERROR(IF(A665="","",N665*'Ergebnis (detailliert)'!J665/'Ergebnis (detailliert)'!I665),0)</f>
        <v/>
      </c>
      <c r="Q665" s="106" t="str">
        <f t="shared" si="44"/>
        <v/>
      </c>
      <c r="R665" s="107" t="str">
        <f t="shared" si="45"/>
        <v/>
      </c>
      <c r="S665" s="108" t="str">
        <f>IF(A665="","",IF(LOOKUP(A665,Stammdaten!$A$17:$A$1001,Stammdaten!$G$17:$G$1001)="Nein",0,IF(ISBLANK('Beladung des Speichers'!A665),"",ROUND(MIN(J665,Q665)*-1,2))))</f>
        <v/>
      </c>
    </row>
    <row r="666" spans="1:19" x14ac:dyDescent="0.2">
      <c r="A666" s="109" t="str">
        <f>IF('Beladung des Speichers'!A666="","",'Beladung des Speichers'!A666)</f>
        <v/>
      </c>
      <c r="B666" s="109" t="str">
        <f>IF('Beladung des Speichers'!B666="","",'Beladung des Speichers'!B666)</f>
        <v/>
      </c>
      <c r="C666" s="163" t="str">
        <f>IF(ISBLANK('Beladung des Speichers'!A666),"",SUMIFS('Beladung des Speichers'!$C$17:$C$300,'Beladung des Speichers'!$A$17:$A$300,A666)-SUMIFS('Entladung des Speichers'!$C$17:$C$300,'Entladung des Speichers'!$A$17:$A$300,A666)+SUMIFS(Füllstände!$B$17:$B$299,Füllstände!$A$17:$A$299,A666)-SUMIFS(Füllstände!$C$17:$C$299,Füllstände!$A$17:$A$299,A666))</f>
        <v/>
      </c>
      <c r="D666" s="164" t="str">
        <f>IF(ISBLANK('Beladung des Speichers'!A666),"",C666*'Beladung des Speichers'!C666/SUMIFS('Beladung des Speichers'!$C$17:$C$300,'Beladung des Speichers'!$A$17:$A$300,A666))</f>
        <v/>
      </c>
      <c r="E666" s="165" t="str">
        <f>IF(ISBLANK('Beladung des Speichers'!A666),"",1/SUMIFS('Beladung des Speichers'!$C$17:$C$300,'Beladung des Speichers'!$A$17:$A$300,A666)*C666*SUMIF($A$17:$A$300,A666,'Beladung des Speichers'!$E$17:$E$300))</f>
        <v/>
      </c>
      <c r="F666" s="166" t="str">
        <f>IF(ISBLANK('Beladung des Speichers'!A666),"",IF(C666=0,"0,00",D666/C666*E666))</f>
        <v/>
      </c>
      <c r="G666" s="167" t="str">
        <f>IF(ISBLANK('Beladung des Speichers'!A666),"",SUMIFS('Beladung des Speichers'!$C$17:$C$300,'Beladung des Speichers'!$A$17:$A$300,A666))</f>
        <v/>
      </c>
      <c r="H666" s="124" t="str">
        <f>IF(ISBLANK('Beladung des Speichers'!A666),"",'Beladung des Speichers'!C666)</f>
        <v/>
      </c>
      <c r="I666" s="168" t="str">
        <f>IF(ISBLANK('Beladung des Speichers'!A666),"",SUMIFS('Beladung des Speichers'!$E$17:$E$1001,'Beladung des Speichers'!$A$17:$A$1001,'Ergebnis (detailliert)'!A666))</f>
        <v/>
      </c>
      <c r="J666" s="125" t="str">
        <f>IF(ISBLANK('Beladung des Speichers'!A666),"",'Beladung des Speichers'!E666)</f>
        <v/>
      </c>
      <c r="K666" s="168" t="str">
        <f>IF(ISBLANK('Beladung des Speichers'!A666),"",SUMIFS('Entladung des Speichers'!$C$17:$C$1001,'Entladung des Speichers'!$A$17:$A$1001,'Ergebnis (detailliert)'!A666))</f>
        <v/>
      </c>
      <c r="L666" s="169" t="str">
        <f t="shared" si="42"/>
        <v/>
      </c>
      <c r="M666" s="169" t="str">
        <f>IF(ISBLANK('Entladung des Speichers'!A666),"",'Entladung des Speichers'!C666)</f>
        <v/>
      </c>
      <c r="N666" s="168" t="str">
        <f>IF(ISBLANK('Beladung des Speichers'!A666),"",SUMIFS('Entladung des Speichers'!$E$17:$E$1001,'Entladung des Speichers'!$A$17:$A$1001,'Ergebnis (detailliert)'!$A$17:$A$300))</f>
        <v/>
      </c>
      <c r="O666" s="125" t="str">
        <f t="shared" si="43"/>
        <v/>
      </c>
      <c r="P666" s="20" t="str">
        <f>IFERROR(IF(A666="","",N666*'Ergebnis (detailliert)'!J666/'Ergebnis (detailliert)'!I666),0)</f>
        <v/>
      </c>
      <c r="Q666" s="106" t="str">
        <f t="shared" si="44"/>
        <v/>
      </c>
      <c r="R666" s="107" t="str">
        <f t="shared" si="45"/>
        <v/>
      </c>
      <c r="S666" s="108" t="str">
        <f>IF(A666="","",IF(LOOKUP(A666,Stammdaten!$A$17:$A$1001,Stammdaten!$G$17:$G$1001)="Nein",0,IF(ISBLANK('Beladung des Speichers'!A666),"",ROUND(MIN(J666,Q666)*-1,2))))</f>
        <v/>
      </c>
    </row>
    <row r="667" spans="1:19" x14ac:dyDescent="0.2">
      <c r="A667" s="109" t="str">
        <f>IF('Beladung des Speichers'!A667="","",'Beladung des Speichers'!A667)</f>
        <v/>
      </c>
      <c r="B667" s="109" t="str">
        <f>IF('Beladung des Speichers'!B667="","",'Beladung des Speichers'!B667)</f>
        <v/>
      </c>
      <c r="C667" s="163" t="str">
        <f>IF(ISBLANK('Beladung des Speichers'!A667),"",SUMIFS('Beladung des Speichers'!$C$17:$C$300,'Beladung des Speichers'!$A$17:$A$300,A667)-SUMIFS('Entladung des Speichers'!$C$17:$C$300,'Entladung des Speichers'!$A$17:$A$300,A667)+SUMIFS(Füllstände!$B$17:$B$299,Füllstände!$A$17:$A$299,A667)-SUMIFS(Füllstände!$C$17:$C$299,Füllstände!$A$17:$A$299,A667))</f>
        <v/>
      </c>
      <c r="D667" s="164" t="str">
        <f>IF(ISBLANK('Beladung des Speichers'!A667),"",C667*'Beladung des Speichers'!C667/SUMIFS('Beladung des Speichers'!$C$17:$C$300,'Beladung des Speichers'!$A$17:$A$300,A667))</f>
        <v/>
      </c>
      <c r="E667" s="165" t="str">
        <f>IF(ISBLANK('Beladung des Speichers'!A667),"",1/SUMIFS('Beladung des Speichers'!$C$17:$C$300,'Beladung des Speichers'!$A$17:$A$300,A667)*C667*SUMIF($A$17:$A$300,A667,'Beladung des Speichers'!$E$17:$E$300))</f>
        <v/>
      </c>
      <c r="F667" s="166" t="str">
        <f>IF(ISBLANK('Beladung des Speichers'!A667),"",IF(C667=0,"0,00",D667/C667*E667))</f>
        <v/>
      </c>
      <c r="G667" s="167" t="str">
        <f>IF(ISBLANK('Beladung des Speichers'!A667),"",SUMIFS('Beladung des Speichers'!$C$17:$C$300,'Beladung des Speichers'!$A$17:$A$300,A667))</f>
        <v/>
      </c>
      <c r="H667" s="124" t="str">
        <f>IF(ISBLANK('Beladung des Speichers'!A667),"",'Beladung des Speichers'!C667)</f>
        <v/>
      </c>
      <c r="I667" s="168" t="str">
        <f>IF(ISBLANK('Beladung des Speichers'!A667),"",SUMIFS('Beladung des Speichers'!$E$17:$E$1001,'Beladung des Speichers'!$A$17:$A$1001,'Ergebnis (detailliert)'!A667))</f>
        <v/>
      </c>
      <c r="J667" s="125" t="str">
        <f>IF(ISBLANK('Beladung des Speichers'!A667),"",'Beladung des Speichers'!E667)</f>
        <v/>
      </c>
      <c r="K667" s="168" t="str">
        <f>IF(ISBLANK('Beladung des Speichers'!A667),"",SUMIFS('Entladung des Speichers'!$C$17:$C$1001,'Entladung des Speichers'!$A$17:$A$1001,'Ergebnis (detailliert)'!A667))</f>
        <v/>
      </c>
      <c r="L667" s="169" t="str">
        <f t="shared" si="42"/>
        <v/>
      </c>
      <c r="M667" s="169" t="str">
        <f>IF(ISBLANK('Entladung des Speichers'!A667),"",'Entladung des Speichers'!C667)</f>
        <v/>
      </c>
      <c r="N667" s="168" t="str">
        <f>IF(ISBLANK('Beladung des Speichers'!A667),"",SUMIFS('Entladung des Speichers'!$E$17:$E$1001,'Entladung des Speichers'!$A$17:$A$1001,'Ergebnis (detailliert)'!$A$17:$A$300))</f>
        <v/>
      </c>
      <c r="O667" s="125" t="str">
        <f t="shared" si="43"/>
        <v/>
      </c>
      <c r="P667" s="20" t="str">
        <f>IFERROR(IF(A667="","",N667*'Ergebnis (detailliert)'!J667/'Ergebnis (detailliert)'!I667),0)</f>
        <v/>
      </c>
      <c r="Q667" s="106" t="str">
        <f t="shared" si="44"/>
        <v/>
      </c>
      <c r="R667" s="107" t="str">
        <f t="shared" si="45"/>
        <v/>
      </c>
      <c r="S667" s="108" t="str">
        <f>IF(A667="","",IF(LOOKUP(A667,Stammdaten!$A$17:$A$1001,Stammdaten!$G$17:$G$1001)="Nein",0,IF(ISBLANK('Beladung des Speichers'!A667),"",ROUND(MIN(J667,Q667)*-1,2))))</f>
        <v/>
      </c>
    </row>
    <row r="668" spans="1:19" x14ac:dyDescent="0.2">
      <c r="A668" s="109" t="str">
        <f>IF('Beladung des Speichers'!A668="","",'Beladung des Speichers'!A668)</f>
        <v/>
      </c>
      <c r="B668" s="109" t="str">
        <f>IF('Beladung des Speichers'!B668="","",'Beladung des Speichers'!B668)</f>
        <v/>
      </c>
      <c r="C668" s="163" t="str">
        <f>IF(ISBLANK('Beladung des Speichers'!A668),"",SUMIFS('Beladung des Speichers'!$C$17:$C$300,'Beladung des Speichers'!$A$17:$A$300,A668)-SUMIFS('Entladung des Speichers'!$C$17:$C$300,'Entladung des Speichers'!$A$17:$A$300,A668)+SUMIFS(Füllstände!$B$17:$B$299,Füllstände!$A$17:$A$299,A668)-SUMIFS(Füllstände!$C$17:$C$299,Füllstände!$A$17:$A$299,A668))</f>
        <v/>
      </c>
      <c r="D668" s="164" t="str">
        <f>IF(ISBLANK('Beladung des Speichers'!A668),"",C668*'Beladung des Speichers'!C668/SUMIFS('Beladung des Speichers'!$C$17:$C$300,'Beladung des Speichers'!$A$17:$A$300,A668))</f>
        <v/>
      </c>
      <c r="E668" s="165" t="str">
        <f>IF(ISBLANK('Beladung des Speichers'!A668),"",1/SUMIFS('Beladung des Speichers'!$C$17:$C$300,'Beladung des Speichers'!$A$17:$A$300,A668)*C668*SUMIF($A$17:$A$300,A668,'Beladung des Speichers'!$E$17:$E$300))</f>
        <v/>
      </c>
      <c r="F668" s="166" t="str">
        <f>IF(ISBLANK('Beladung des Speichers'!A668),"",IF(C668=0,"0,00",D668/C668*E668))</f>
        <v/>
      </c>
      <c r="G668" s="167" t="str">
        <f>IF(ISBLANK('Beladung des Speichers'!A668),"",SUMIFS('Beladung des Speichers'!$C$17:$C$300,'Beladung des Speichers'!$A$17:$A$300,A668))</f>
        <v/>
      </c>
      <c r="H668" s="124" t="str">
        <f>IF(ISBLANK('Beladung des Speichers'!A668),"",'Beladung des Speichers'!C668)</f>
        <v/>
      </c>
      <c r="I668" s="168" t="str">
        <f>IF(ISBLANK('Beladung des Speichers'!A668),"",SUMIFS('Beladung des Speichers'!$E$17:$E$1001,'Beladung des Speichers'!$A$17:$A$1001,'Ergebnis (detailliert)'!A668))</f>
        <v/>
      </c>
      <c r="J668" s="125" t="str">
        <f>IF(ISBLANK('Beladung des Speichers'!A668),"",'Beladung des Speichers'!E668)</f>
        <v/>
      </c>
      <c r="K668" s="168" t="str">
        <f>IF(ISBLANK('Beladung des Speichers'!A668),"",SUMIFS('Entladung des Speichers'!$C$17:$C$1001,'Entladung des Speichers'!$A$17:$A$1001,'Ergebnis (detailliert)'!A668))</f>
        <v/>
      </c>
      <c r="L668" s="169" t="str">
        <f t="shared" si="42"/>
        <v/>
      </c>
      <c r="M668" s="169" t="str">
        <f>IF(ISBLANK('Entladung des Speichers'!A668),"",'Entladung des Speichers'!C668)</f>
        <v/>
      </c>
      <c r="N668" s="168" t="str">
        <f>IF(ISBLANK('Beladung des Speichers'!A668),"",SUMIFS('Entladung des Speichers'!$E$17:$E$1001,'Entladung des Speichers'!$A$17:$A$1001,'Ergebnis (detailliert)'!$A$17:$A$300))</f>
        <v/>
      </c>
      <c r="O668" s="125" t="str">
        <f t="shared" si="43"/>
        <v/>
      </c>
      <c r="P668" s="20" t="str">
        <f>IFERROR(IF(A668="","",N668*'Ergebnis (detailliert)'!J668/'Ergebnis (detailliert)'!I668),0)</f>
        <v/>
      </c>
      <c r="Q668" s="106" t="str">
        <f t="shared" si="44"/>
        <v/>
      </c>
      <c r="R668" s="107" t="str">
        <f t="shared" si="45"/>
        <v/>
      </c>
      <c r="S668" s="108" t="str">
        <f>IF(A668="","",IF(LOOKUP(A668,Stammdaten!$A$17:$A$1001,Stammdaten!$G$17:$G$1001)="Nein",0,IF(ISBLANK('Beladung des Speichers'!A668),"",ROUND(MIN(J668,Q668)*-1,2))))</f>
        <v/>
      </c>
    </row>
    <row r="669" spans="1:19" x14ac:dyDescent="0.2">
      <c r="A669" s="109" t="str">
        <f>IF('Beladung des Speichers'!A669="","",'Beladung des Speichers'!A669)</f>
        <v/>
      </c>
      <c r="B669" s="109" t="str">
        <f>IF('Beladung des Speichers'!B669="","",'Beladung des Speichers'!B669)</f>
        <v/>
      </c>
      <c r="C669" s="163" t="str">
        <f>IF(ISBLANK('Beladung des Speichers'!A669),"",SUMIFS('Beladung des Speichers'!$C$17:$C$300,'Beladung des Speichers'!$A$17:$A$300,A669)-SUMIFS('Entladung des Speichers'!$C$17:$C$300,'Entladung des Speichers'!$A$17:$A$300,A669)+SUMIFS(Füllstände!$B$17:$B$299,Füllstände!$A$17:$A$299,A669)-SUMIFS(Füllstände!$C$17:$C$299,Füllstände!$A$17:$A$299,A669))</f>
        <v/>
      </c>
      <c r="D669" s="164" t="str">
        <f>IF(ISBLANK('Beladung des Speichers'!A669),"",C669*'Beladung des Speichers'!C669/SUMIFS('Beladung des Speichers'!$C$17:$C$300,'Beladung des Speichers'!$A$17:$A$300,A669))</f>
        <v/>
      </c>
      <c r="E669" s="165" t="str">
        <f>IF(ISBLANK('Beladung des Speichers'!A669),"",1/SUMIFS('Beladung des Speichers'!$C$17:$C$300,'Beladung des Speichers'!$A$17:$A$300,A669)*C669*SUMIF($A$17:$A$300,A669,'Beladung des Speichers'!$E$17:$E$300))</f>
        <v/>
      </c>
      <c r="F669" s="166" t="str">
        <f>IF(ISBLANK('Beladung des Speichers'!A669),"",IF(C669=0,"0,00",D669/C669*E669))</f>
        <v/>
      </c>
      <c r="G669" s="167" t="str">
        <f>IF(ISBLANK('Beladung des Speichers'!A669),"",SUMIFS('Beladung des Speichers'!$C$17:$C$300,'Beladung des Speichers'!$A$17:$A$300,A669))</f>
        <v/>
      </c>
      <c r="H669" s="124" t="str">
        <f>IF(ISBLANK('Beladung des Speichers'!A669),"",'Beladung des Speichers'!C669)</f>
        <v/>
      </c>
      <c r="I669" s="168" t="str">
        <f>IF(ISBLANK('Beladung des Speichers'!A669),"",SUMIFS('Beladung des Speichers'!$E$17:$E$1001,'Beladung des Speichers'!$A$17:$A$1001,'Ergebnis (detailliert)'!A669))</f>
        <v/>
      </c>
      <c r="J669" s="125" t="str">
        <f>IF(ISBLANK('Beladung des Speichers'!A669),"",'Beladung des Speichers'!E669)</f>
        <v/>
      </c>
      <c r="K669" s="168" t="str">
        <f>IF(ISBLANK('Beladung des Speichers'!A669),"",SUMIFS('Entladung des Speichers'!$C$17:$C$1001,'Entladung des Speichers'!$A$17:$A$1001,'Ergebnis (detailliert)'!A669))</f>
        <v/>
      </c>
      <c r="L669" s="169" t="str">
        <f t="shared" si="42"/>
        <v/>
      </c>
      <c r="M669" s="169" t="str">
        <f>IF(ISBLANK('Entladung des Speichers'!A669),"",'Entladung des Speichers'!C669)</f>
        <v/>
      </c>
      <c r="N669" s="168" t="str">
        <f>IF(ISBLANK('Beladung des Speichers'!A669),"",SUMIFS('Entladung des Speichers'!$E$17:$E$1001,'Entladung des Speichers'!$A$17:$A$1001,'Ergebnis (detailliert)'!$A$17:$A$300))</f>
        <v/>
      </c>
      <c r="O669" s="125" t="str">
        <f t="shared" si="43"/>
        <v/>
      </c>
      <c r="P669" s="20" t="str">
        <f>IFERROR(IF(A669="","",N669*'Ergebnis (detailliert)'!J669/'Ergebnis (detailliert)'!I669),0)</f>
        <v/>
      </c>
      <c r="Q669" s="106" t="str">
        <f t="shared" si="44"/>
        <v/>
      </c>
      <c r="R669" s="107" t="str">
        <f t="shared" si="45"/>
        <v/>
      </c>
      <c r="S669" s="108" t="str">
        <f>IF(A669="","",IF(LOOKUP(A669,Stammdaten!$A$17:$A$1001,Stammdaten!$G$17:$G$1001)="Nein",0,IF(ISBLANK('Beladung des Speichers'!A669),"",ROUND(MIN(J669,Q669)*-1,2))))</f>
        <v/>
      </c>
    </row>
    <row r="670" spans="1:19" x14ac:dyDescent="0.2">
      <c r="A670" s="109" t="str">
        <f>IF('Beladung des Speichers'!A670="","",'Beladung des Speichers'!A670)</f>
        <v/>
      </c>
      <c r="B670" s="109" t="str">
        <f>IF('Beladung des Speichers'!B670="","",'Beladung des Speichers'!B670)</f>
        <v/>
      </c>
      <c r="C670" s="163" t="str">
        <f>IF(ISBLANK('Beladung des Speichers'!A670),"",SUMIFS('Beladung des Speichers'!$C$17:$C$300,'Beladung des Speichers'!$A$17:$A$300,A670)-SUMIFS('Entladung des Speichers'!$C$17:$C$300,'Entladung des Speichers'!$A$17:$A$300,A670)+SUMIFS(Füllstände!$B$17:$B$299,Füllstände!$A$17:$A$299,A670)-SUMIFS(Füllstände!$C$17:$C$299,Füllstände!$A$17:$A$299,A670))</f>
        <v/>
      </c>
      <c r="D670" s="164" t="str">
        <f>IF(ISBLANK('Beladung des Speichers'!A670),"",C670*'Beladung des Speichers'!C670/SUMIFS('Beladung des Speichers'!$C$17:$C$300,'Beladung des Speichers'!$A$17:$A$300,A670))</f>
        <v/>
      </c>
      <c r="E670" s="165" t="str">
        <f>IF(ISBLANK('Beladung des Speichers'!A670),"",1/SUMIFS('Beladung des Speichers'!$C$17:$C$300,'Beladung des Speichers'!$A$17:$A$300,A670)*C670*SUMIF($A$17:$A$300,A670,'Beladung des Speichers'!$E$17:$E$300))</f>
        <v/>
      </c>
      <c r="F670" s="166" t="str">
        <f>IF(ISBLANK('Beladung des Speichers'!A670),"",IF(C670=0,"0,00",D670/C670*E670))</f>
        <v/>
      </c>
      <c r="G670" s="167" t="str">
        <f>IF(ISBLANK('Beladung des Speichers'!A670),"",SUMIFS('Beladung des Speichers'!$C$17:$C$300,'Beladung des Speichers'!$A$17:$A$300,A670))</f>
        <v/>
      </c>
      <c r="H670" s="124" t="str">
        <f>IF(ISBLANK('Beladung des Speichers'!A670),"",'Beladung des Speichers'!C670)</f>
        <v/>
      </c>
      <c r="I670" s="168" t="str">
        <f>IF(ISBLANK('Beladung des Speichers'!A670),"",SUMIFS('Beladung des Speichers'!$E$17:$E$1001,'Beladung des Speichers'!$A$17:$A$1001,'Ergebnis (detailliert)'!A670))</f>
        <v/>
      </c>
      <c r="J670" s="125" t="str">
        <f>IF(ISBLANK('Beladung des Speichers'!A670),"",'Beladung des Speichers'!E670)</f>
        <v/>
      </c>
      <c r="K670" s="168" t="str">
        <f>IF(ISBLANK('Beladung des Speichers'!A670),"",SUMIFS('Entladung des Speichers'!$C$17:$C$1001,'Entladung des Speichers'!$A$17:$A$1001,'Ergebnis (detailliert)'!A670))</f>
        <v/>
      </c>
      <c r="L670" s="169" t="str">
        <f t="shared" si="42"/>
        <v/>
      </c>
      <c r="M670" s="169" t="str">
        <f>IF(ISBLANK('Entladung des Speichers'!A670),"",'Entladung des Speichers'!C670)</f>
        <v/>
      </c>
      <c r="N670" s="168" t="str">
        <f>IF(ISBLANK('Beladung des Speichers'!A670),"",SUMIFS('Entladung des Speichers'!$E$17:$E$1001,'Entladung des Speichers'!$A$17:$A$1001,'Ergebnis (detailliert)'!$A$17:$A$300))</f>
        <v/>
      </c>
      <c r="O670" s="125" t="str">
        <f t="shared" si="43"/>
        <v/>
      </c>
      <c r="P670" s="20" t="str">
        <f>IFERROR(IF(A670="","",N670*'Ergebnis (detailliert)'!J670/'Ergebnis (detailliert)'!I670),0)</f>
        <v/>
      </c>
      <c r="Q670" s="106" t="str">
        <f t="shared" si="44"/>
        <v/>
      </c>
      <c r="R670" s="107" t="str">
        <f t="shared" si="45"/>
        <v/>
      </c>
      <c r="S670" s="108" t="str">
        <f>IF(A670="","",IF(LOOKUP(A670,Stammdaten!$A$17:$A$1001,Stammdaten!$G$17:$G$1001)="Nein",0,IF(ISBLANK('Beladung des Speichers'!A670),"",ROUND(MIN(J670,Q670)*-1,2))))</f>
        <v/>
      </c>
    </row>
    <row r="671" spans="1:19" x14ac:dyDescent="0.2">
      <c r="A671" s="109" t="str">
        <f>IF('Beladung des Speichers'!A671="","",'Beladung des Speichers'!A671)</f>
        <v/>
      </c>
      <c r="B671" s="109" t="str">
        <f>IF('Beladung des Speichers'!B671="","",'Beladung des Speichers'!B671)</f>
        <v/>
      </c>
      <c r="C671" s="163" t="str">
        <f>IF(ISBLANK('Beladung des Speichers'!A671),"",SUMIFS('Beladung des Speichers'!$C$17:$C$300,'Beladung des Speichers'!$A$17:$A$300,A671)-SUMIFS('Entladung des Speichers'!$C$17:$C$300,'Entladung des Speichers'!$A$17:$A$300,A671)+SUMIFS(Füllstände!$B$17:$B$299,Füllstände!$A$17:$A$299,A671)-SUMIFS(Füllstände!$C$17:$C$299,Füllstände!$A$17:$A$299,A671))</f>
        <v/>
      </c>
      <c r="D671" s="164" t="str">
        <f>IF(ISBLANK('Beladung des Speichers'!A671),"",C671*'Beladung des Speichers'!C671/SUMIFS('Beladung des Speichers'!$C$17:$C$300,'Beladung des Speichers'!$A$17:$A$300,A671))</f>
        <v/>
      </c>
      <c r="E671" s="165" t="str">
        <f>IF(ISBLANK('Beladung des Speichers'!A671),"",1/SUMIFS('Beladung des Speichers'!$C$17:$C$300,'Beladung des Speichers'!$A$17:$A$300,A671)*C671*SUMIF($A$17:$A$300,A671,'Beladung des Speichers'!$E$17:$E$300))</f>
        <v/>
      </c>
      <c r="F671" s="166" t="str">
        <f>IF(ISBLANK('Beladung des Speichers'!A671),"",IF(C671=0,"0,00",D671/C671*E671))</f>
        <v/>
      </c>
      <c r="G671" s="167" t="str">
        <f>IF(ISBLANK('Beladung des Speichers'!A671),"",SUMIFS('Beladung des Speichers'!$C$17:$C$300,'Beladung des Speichers'!$A$17:$A$300,A671))</f>
        <v/>
      </c>
      <c r="H671" s="124" t="str">
        <f>IF(ISBLANK('Beladung des Speichers'!A671),"",'Beladung des Speichers'!C671)</f>
        <v/>
      </c>
      <c r="I671" s="168" t="str">
        <f>IF(ISBLANK('Beladung des Speichers'!A671),"",SUMIFS('Beladung des Speichers'!$E$17:$E$1001,'Beladung des Speichers'!$A$17:$A$1001,'Ergebnis (detailliert)'!A671))</f>
        <v/>
      </c>
      <c r="J671" s="125" t="str">
        <f>IF(ISBLANK('Beladung des Speichers'!A671),"",'Beladung des Speichers'!E671)</f>
        <v/>
      </c>
      <c r="K671" s="168" t="str">
        <f>IF(ISBLANK('Beladung des Speichers'!A671),"",SUMIFS('Entladung des Speichers'!$C$17:$C$1001,'Entladung des Speichers'!$A$17:$A$1001,'Ergebnis (detailliert)'!A671))</f>
        <v/>
      </c>
      <c r="L671" s="169" t="str">
        <f t="shared" si="42"/>
        <v/>
      </c>
      <c r="M671" s="169" t="str">
        <f>IF(ISBLANK('Entladung des Speichers'!A671),"",'Entladung des Speichers'!C671)</f>
        <v/>
      </c>
      <c r="N671" s="168" t="str">
        <f>IF(ISBLANK('Beladung des Speichers'!A671),"",SUMIFS('Entladung des Speichers'!$E$17:$E$1001,'Entladung des Speichers'!$A$17:$A$1001,'Ergebnis (detailliert)'!$A$17:$A$300))</f>
        <v/>
      </c>
      <c r="O671" s="125" t="str">
        <f t="shared" si="43"/>
        <v/>
      </c>
      <c r="P671" s="20" t="str">
        <f>IFERROR(IF(A671="","",N671*'Ergebnis (detailliert)'!J671/'Ergebnis (detailliert)'!I671),0)</f>
        <v/>
      </c>
      <c r="Q671" s="106" t="str">
        <f t="shared" si="44"/>
        <v/>
      </c>
      <c r="R671" s="107" t="str">
        <f t="shared" si="45"/>
        <v/>
      </c>
      <c r="S671" s="108" t="str">
        <f>IF(A671="","",IF(LOOKUP(A671,Stammdaten!$A$17:$A$1001,Stammdaten!$G$17:$G$1001)="Nein",0,IF(ISBLANK('Beladung des Speichers'!A671),"",ROUND(MIN(J671,Q671)*-1,2))))</f>
        <v/>
      </c>
    </row>
    <row r="672" spans="1:19" x14ac:dyDescent="0.2">
      <c r="A672" s="109" t="str">
        <f>IF('Beladung des Speichers'!A672="","",'Beladung des Speichers'!A672)</f>
        <v/>
      </c>
      <c r="B672" s="109" t="str">
        <f>IF('Beladung des Speichers'!B672="","",'Beladung des Speichers'!B672)</f>
        <v/>
      </c>
      <c r="C672" s="163" t="str">
        <f>IF(ISBLANK('Beladung des Speichers'!A672),"",SUMIFS('Beladung des Speichers'!$C$17:$C$300,'Beladung des Speichers'!$A$17:$A$300,A672)-SUMIFS('Entladung des Speichers'!$C$17:$C$300,'Entladung des Speichers'!$A$17:$A$300,A672)+SUMIFS(Füllstände!$B$17:$B$299,Füllstände!$A$17:$A$299,A672)-SUMIFS(Füllstände!$C$17:$C$299,Füllstände!$A$17:$A$299,A672))</f>
        <v/>
      </c>
      <c r="D672" s="164" t="str">
        <f>IF(ISBLANK('Beladung des Speichers'!A672),"",C672*'Beladung des Speichers'!C672/SUMIFS('Beladung des Speichers'!$C$17:$C$300,'Beladung des Speichers'!$A$17:$A$300,A672))</f>
        <v/>
      </c>
      <c r="E672" s="165" t="str">
        <f>IF(ISBLANK('Beladung des Speichers'!A672),"",1/SUMIFS('Beladung des Speichers'!$C$17:$C$300,'Beladung des Speichers'!$A$17:$A$300,A672)*C672*SUMIF($A$17:$A$300,A672,'Beladung des Speichers'!$E$17:$E$300))</f>
        <v/>
      </c>
      <c r="F672" s="166" t="str">
        <f>IF(ISBLANK('Beladung des Speichers'!A672),"",IF(C672=0,"0,00",D672/C672*E672))</f>
        <v/>
      </c>
      <c r="G672" s="167" t="str">
        <f>IF(ISBLANK('Beladung des Speichers'!A672),"",SUMIFS('Beladung des Speichers'!$C$17:$C$300,'Beladung des Speichers'!$A$17:$A$300,A672))</f>
        <v/>
      </c>
      <c r="H672" s="124" t="str">
        <f>IF(ISBLANK('Beladung des Speichers'!A672),"",'Beladung des Speichers'!C672)</f>
        <v/>
      </c>
      <c r="I672" s="168" t="str">
        <f>IF(ISBLANK('Beladung des Speichers'!A672),"",SUMIFS('Beladung des Speichers'!$E$17:$E$1001,'Beladung des Speichers'!$A$17:$A$1001,'Ergebnis (detailliert)'!A672))</f>
        <v/>
      </c>
      <c r="J672" s="125" t="str">
        <f>IF(ISBLANK('Beladung des Speichers'!A672),"",'Beladung des Speichers'!E672)</f>
        <v/>
      </c>
      <c r="K672" s="168" t="str">
        <f>IF(ISBLANK('Beladung des Speichers'!A672),"",SUMIFS('Entladung des Speichers'!$C$17:$C$1001,'Entladung des Speichers'!$A$17:$A$1001,'Ergebnis (detailliert)'!A672))</f>
        <v/>
      </c>
      <c r="L672" s="169" t="str">
        <f t="shared" si="42"/>
        <v/>
      </c>
      <c r="M672" s="169" t="str">
        <f>IF(ISBLANK('Entladung des Speichers'!A672),"",'Entladung des Speichers'!C672)</f>
        <v/>
      </c>
      <c r="N672" s="168" t="str">
        <f>IF(ISBLANK('Beladung des Speichers'!A672),"",SUMIFS('Entladung des Speichers'!$E$17:$E$1001,'Entladung des Speichers'!$A$17:$A$1001,'Ergebnis (detailliert)'!$A$17:$A$300))</f>
        <v/>
      </c>
      <c r="O672" s="125" t="str">
        <f t="shared" si="43"/>
        <v/>
      </c>
      <c r="P672" s="20" t="str">
        <f>IFERROR(IF(A672="","",N672*'Ergebnis (detailliert)'!J672/'Ergebnis (detailliert)'!I672),0)</f>
        <v/>
      </c>
      <c r="Q672" s="106" t="str">
        <f t="shared" si="44"/>
        <v/>
      </c>
      <c r="R672" s="107" t="str">
        <f t="shared" si="45"/>
        <v/>
      </c>
      <c r="S672" s="108" t="str">
        <f>IF(A672="","",IF(LOOKUP(A672,Stammdaten!$A$17:$A$1001,Stammdaten!$G$17:$G$1001)="Nein",0,IF(ISBLANK('Beladung des Speichers'!A672),"",ROUND(MIN(J672,Q672)*-1,2))))</f>
        <v/>
      </c>
    </row>
    <row r="673" spans="1:19" x14ac:dyDescent="0.2">
      <c r="A673" s="109" t="str">
        <f>IF('Beladung des Speichers'!A673="","",'Beladung des Speichers'!A673)</f>
        <v/>
      </c>
      <c r="B673" s="109" t="str">
        <f>IF('Beladung des Speichers'!B673="","",'Beladung des Speichers'!B673)</f>
        <v/>
      </c>
      <c r="C673" s="163" t="str">
        <f>IF(ISBLANK('Beladung des Speichers'!A673),"",SUMIFS('Beladung des Speichers'!$C$17:$C$300,'Beladung des Speichers'!$A$17:$A$300,A673)-SUMIFS('Entladung des Speichers'!$C$17:$C$300,'Entladung des Speichers'!$A$17:$A$300,A673)+SUMIFS(Füllstände!$B$17:$B$299,Füllstände!$A$17:$A$299,A673)-SUMIFS(Füllstände!$C$17:$C$299,Füllstände!$A$17:$A$299,A673))</f>
        <v/>
      </c>
      <c r="D673" s="164" t="str">
        <f>IF(ISBLANK('Beladung des Speichers'!A673),"",C673*'Beladung des Speichers'!C673/SUMIFS('Beladung des Speichers'!$C$17:$C$300,'Beladung des Speichers'!$A$17:$A$300,A673))</f>
        <v/>
      </c>
      <c r="E673" s="165" t="str">
        <f>IF(ISBLANK('Beladung des Speichers'!A673),"",1/SUMIFS('Beladung des Speichers'!$C$17:$C$300,'Beladung des Speichers'!$A$17:$A$300,A673)*C673*SUMIF($A$17:$A$300,A673,'Beladung des Speichers'!$E$17:$E$300))</f>
        <v/>
      </c>
      <c r="F673" s="166" t="str">
        <f>IF(ISBLANK('Beladung des Speichers'!A673),"",IF(C673=0,"0,00",D673/C673*E673))</f>
        <v/>
      </c>
      <c r="G673" s="167" t="str">
        <f>IF(ISBLANK('Beladung des Speichers'!A673),"",SUMIFS('Beladung des Speichers'!$C$17:$C$300,'Beladung des Speichers'!$A$17:$A$300,A673))</f>
        <v/>
      </c>
      <c r="H673" s="124" t="str">
        <f>IF(ISBLANK('Beladung des Speichers'!A673),"",'Beladung des Speichers'!C673)</f>
        <v/>
      </c>
      <c r="I673" s="168" t="str">
        <f>IF(ISBLANK('Beladung des Speichers'!A673),"",SUMIFS('Beladung des Speichers'!$E$17:$E$1001,'Beladung des Speichers'!$A$17:$A$1001,'Ergebnis (detailliert)'!A673))</f>
        <v/>
      </c>
      <c r="J673" s="125" t="str">
        <f>IF(ISBLANK('Beladung des Speichers'!A673),"",'Beladung des Speichers'!E673)</f>
        <v/>
      </c>
      <c r="K673" s="168" t="str">
        <f>IF(ISBLANK('Beladung des Speichers'!A673),"",SUMIFS('Entladung des Speichers'!$C$17:$C$1001,'Entladung des Speichers'!$A$17:$A$1001,'Ergebnis (detailliert)'!A673))</f>
        <v/>
      </c>
      <c r="L673" s="169" t="str">
        <f t="shared" si="42"/>
        <v/>
      </c>
      <c r="M673" s="169" t="str">
        <f>IF(ISBLANK('Entladung des Speichers'!A673),"",'Entladung des Speichers'!C673)</f>
        <v/>
      </c>
      <c r="N673" s="168" t="str">
        <f>IF(ISBLANK('Beladung des Speichers'!A673),"",SUMIFS('Entladung des Speichers'!$E$17:$E$1001,'Entladung des Speichers'!$A$17:$A$1001,'Ergebnis (detailliert)'!$A$17:$A$300))</f>
        <v/>
      </c>
      <c r="O673" s="125" t="str">
        <f t="shared" si="43"/>
        <v/>
      </c>
      <c r="P673" s="20" t="str">
        <f>IFERROR(IF(A673="","",N673*'Ergebnis (detailliert)'!J673/'Ergebnis (detailliert)'!I673),0)</f>
        <v/>
      </c>
      <c r="Q673" s="106" t="str">
        <f t="shared" si="44"/>
        <v/>
      </c>
      <c r="R673" s="107" t="str">
        <f t="shared" si="45"/>
        <v/>
      </c>
      <c r="S673" s="108" t="str">
        <f>IF(A673="","",IF(LOOKUP(A673,Stammdaten!$A$17:$A$1001,Stammdaten!$G$17:$G$1001)="Nein",0,IF(ISBLANK('Beladung des Speichers'!A673),"",ROUND(MIN(J673,Q673)*-1,2))))</f>
        <v/>
      </c>
    </row>
    <row r="674" spans="1:19" x14ac:dyDescent="0.2">
      <c r="A674" s="109" t="str">
        <f>IF('Beladung des Speichers'!A674="","",'Beladung des Speichers'!A674)</f>
        <v/>
      </c>
      <c r="B674" s="109" t="str">
        <f>IF('Beladung des Speichers'!B674="","",'Beladung des Speichers'!B674)</f>
        <v/>
      </c>
      <c r="C674" s="163" t="str">
        <f>IF(ISBLANK('Beladung des Speichers'!A674),"",SUMIFS('Beladung des Speichers'!$C$17:$C$300,'Beladung des Speichers'!$A$17:$A$300,A674)-SUMIFS('Entladung des Speichers'!$C$17:$C$300,'Entladung des Speichers'!$A$17:$A$300,A674)+SUMIFS(Füllstände!$B$17:$B$299,Füllstände!$A$17:$A$299,A674)-SUMIFS(Füllstände!$C$17:$C$299,Füllstände!$A$17:$A$299,A674))</f>
        <v/>
      </c>
      <c r="D674" s="164" t="str">
        <f>IF(ISBLANK('Beladung des Speichers'!A674),"",C674*'Beladung des Speichers'!C674/SUMIFS('Beladung des Speichers'!$C$17:$C$300,'Beladung des Speichers'!$A$17:$A$300,A674))</f>
        <v/>
      </c>
      <c r="E674" s="165" t="str">
        <f>IF(ISBLANK('Beladung des Speichers'!A674),"",1/SUMIFS('Beladung des Speichers'!$C$17:$C$300,'Beladung des Speichers'!$A$17:$A$300,A674)*C674*SUMIF($A$17:$A$300,A674,'Beladung des Speichers'!$E$17:$E$300))</f>
        <v/>
      </c>
      <c r="F674" s="166" t="str">
        <f>IF(ISBLANK('Beladung des Speichers'!A674),"",IF(C674=0,"0,00",D674/C674*E674))</f>
        <v/>
      </c>
      <c r="G674" s="167" t="str">
        <f>IF(ISBLANK('Beladung des Speichers'!A674),"",SUMIFS('Beladung des Speichers'!$C$17:$C$300,'Beladung des Speichers'!$A$17:$A$300,A674))</f>
        <v/>
      </c>
      <c r="H674" s="124" t="str">
        <f>IF(ISBLANK('Beladung des Speichers'!A674),"",'Beladung des Speichers'!C674)</f>
        <v/>
      </c>
      <c r="I674" s="168" t="str">
        <f>IF(ISBLANK('Beladung des Speichers'!A674),"",SUMIFS('Beladung des Speichers'!$E$17:$E$1001,'Beladung des Speichers'!$A$17:$A$1001,'Ergebnis (detailliert)'!A674))</f>
        <v/>
      </c>
      <c r="J674" s="125" t="str">
        <f>IF(ISBLANK('Beladung des Speichers'!A674),"",'Beladung des Speichers'!E674)</f>
        <v/>
      </c>
      <c r="K674" s="168" t="str">
        <f>IF(ISBLANK('Beladung des Speichers'!A674),"",SUMIFS('Entladung des Speichers'!$C$17:$C$1001,'Entladung des Speichers'!$A$17:$A$1001,'Ergebnis (detailliert)'!A674))</f>
        <v/>
      </c>
      <c r="L674" s="169" t="str">
        <f t="shared" si="42"/>
        <v/>
      </c>
      <c r="M674" s="169" t="str">
        <f>IF(ISBLANK('Entladung des Speichers'!A674),"",'Entladung des Speichers'!C674)</f>
        <v/>
      </c>
      <c r="N674" s="168" t="str">
        <f>IF(ISBLANK('Beladung des Speichers'!A674),"",SUMIFS('Entladung des Speichers'!$E$17:$E$1001,'Entladung des Speichers'!$A$17:$A$1001,'Ergebnis (detailliert)'!$A$17:$A$300))</f>
        <v/>
      </c>
      <c r="O674" s="125" t="str">
        <f t="shared" si="43"/>
        <v/>
      </c>
      <c r="P674" s="20" t="str">
        <f>IFERROR(IF(A674="","",N674*'Ergebnis (detailliert)'!J674/'Ergebnis (detailliert)'!I674),0)</f>
        <v/>
      </c>
      <c r="Q674" s="106" t="str">
        <f t="shared" si="44"/>
        <v/>
      </c>
      <c r="R674" s="107" t="str">
        <f t="shared" si="45"/>
        <v/>
      </c>
      <c r="S674" s="108" t="str">
        <f>IF(A674="","",IF(LOOKUP(A674,Stammdaten!$A$17:$A$1001,Stammdaten!$G$17:$G$1001)="Nein",0,IF(ISBLANK('Beladung des Speichers'!A674),"",ROUND(MIN(J674,Q674)*-1,2))))</f>
        <v/>
      </c>
    </row>
    <row r="675" spans="1:19" x14ac:dyDescent="0.2">
      <c r="A675" s="109" t="str">
        <f>IF('Beladung des Speichers'!A675="","",'Beladung des Speichers'!A675)</f>
        <v/>
      </c>
      <c r="B675" s="109" t="str">
        <f>IF('Beladung des Speichers'!B675="","",'Beladung des Speichers'!B675)</f>
        <v/>
      </c>
      <c r="C675" s="163" t="str">
        <f>IF(ISBLANK('Beladung des Speichers'!A675),"",SUMIFS('Beladung des Speichers'!$C$17:$C$300,'Beladung des Speichers'!$A$17:$A$300,A675)-SUMIFS('Entladung des Speichers'!$C$17:$C$300,'Entladung des Speichers'!$A$17:$A$300,A675)+SUMIFS(Füllstände!$B$17:$B$299,Füllstände!$A$17:$A$299,A675)-SUMIFS(Füllstände!$C$17:$C$299,Füllstände!$A$17:$A$299,A675))</f>
        <v/>
      </c>
      <c r="D675" s="164" t="str">
        <f>IF(ISBLANK('Beladung des Speichers'!A675),"",C675*'Beladung des Speichers'!C675/SUMIFS('Beladung des Speichers'!$C$17:$C$300,'Beladung des Speichers'!$A$17:$A$300,A675))</f>
        <v/>
      </c>
      <c r="E675" s="165" t="str">
        <f>IF(ISBLANK('Beladung des Speichers'!A675),"",1/SUMIFS('Beladung des Speichers'!$C$17:$C$300,'Beladung des Speichers'!$A$17:$A$300,A675)*C675*SUMIF($A$17:$A$300,A675,'Beladung des Speichers'!$E$17:$E$300))</f>
        <v/>
      </c>
      <c r="F675" s="166" t="str">
        <f>IF(ISBLANK('Beladung des Speichers'!A675),"",IF(C675=0,"0,00",D675/C675*E675))</f>
        <v/>
      </c>
      <c r="G675" s="167" t="str">
        <f>IF(ISBLANK('Beladung des Speichers'!A675),"",SUMIFS('Beladung des Speichers'!$C$17:$C$300,'Beladung des Speichers'!$A$17:$A$300,A675))</f>
        <v/>
      </c>
      <c r="H675" s="124" t="str">
        <f>IF(ISBLANK('Beladung des Speichers'!A675),"",'Beladung des Speichers'!C675)</f>
        <v/>
      </c>
      <c r="I675" s="168" t="str">
        <f>IF(ISBLANK('Beladung des Speichers'!A675),"",SUMIFS('Beladung des Speichers'!$E$17:$E$1001,'Beladung des Speichers'!$A$17:$A$1001,'Ergebnis (detailliert)'!A675))</f>
        <v/>
      </c>
      <c r="J675" s="125" t="str">
        <f>IF(ISBLANK('Beladung des Speichers'!A675),"",'Beladung des Speichers'!E675)</f>
        <v/>
      </c>
      <c r="K675" s="168" t="str">
        <f>IF(ISBLANK('Beladung des Speichers'!A675),"",SUMIFS('Entladung des Speichers'!$C$17:$C$1001,'Entladung des Speichers'!$A$17:$A$1001,'Ergebnis (detailliert)'!A675))</f>
        <v/>
      </c>
      <c r="L675" s="169" t="str">
        <f t="shared" si="42"/>
        <v/>
      </c>
      <c r="M675" s="169" t="str">
        <f>IF(ISBLANK('Entladung des Speichers'!A675),"",'Entladung des Speichers'!C675)</f>
        <v/>
      </c>
      <c r="N675" s="168" t="str">
        <f>IF(ISBLANK('Beladung des Speichers'!A675),"",SUMIFS('Entladung des Speichers'!$E$17:$E$1001,'Entladung des Speichers'!$A$17:$A$1001,'Ergebnis (detailliert)'!$A$17:$A$300))</f>
        <v/>
      </c>
      <c r="O675" s="125" t="str">
        <f t="shared" si="43"/>
        <v/>
      </c>
      <c r="P675" s="20" t="str">
        <f>IFERROR(IF(A675="","",N675*'Ergebnis (detailliert)'!J675/'Ergebnis (detailliert)'!I675),0)</f>
        <v/>
      </c>
      <c r="Q675" s="106" t="str">
        <f t="shared" si="44"/>
        <v/>
      </c>
      <c r="R675" s="107" t="str">
        <f t="shared" si="45"/>
        <v/>
      </c>
      <c r="S675" s="108" t="str">
        <f>IF(A675="","",IF(LOOKUP(A675,Stammdaten!$A$17:$A$1001,Stammdaten!$G$17:$G$1001)="Nein",0,IF(ISBLANK('Beladung des Speichers'!A675),"",ROUND(MIN(J675,Q675)*-1,2))))</f>
        <v/>
      </c>
    </row>
    <row r="676" spans="1:19" x14ac:dyDescent="0.2">
      <c r="A676" s="109" t="str">
        <f>IF('Beladung des Speichers'!A676="","",'Beladung des Speichers'!A676)</f>
        <v/>
      </c>
      <c r="B676" s="109" t="str">
        <f>IF('Beladung des Speichers'!B676="","",'Beladung des Speichers'!B676)</f>
        <v/>
      </c>
      <c r="C676" s="163" t="str">
        <f>IF(ISBLANK('Beladung des Speichers'!A676),"",SUMIFS('Beladung des Speichers'!$C$17:$C$300,'Beladung des Speichers'!$A$17:$A$300,A676)-SUMIFS('Entladung des Speichers'!$C$17:$C$300,'Entladung des Speichers'!$A$17:$A$300,A676)+SUMIFS(Füllstände!$B$17:$B$299,Füllstände!$A$17:$A$299,A676)-SUMIFS(Füllstände!$C$17:$C$299,Füllstände!$A$17:$A$299,A676))</f>
        <v/>
      </c>
      <c r="D676" s="164" t="str">
        <f>IF(ISBLANK('Beladung des Speichers'!A676),"",C676*'Beladung des Speichers'!C676/SUMIFS('Beladung des Speichers'!$C$17:$C$300,'Beladung des Speichers'!$A$17:$A$300,A676))</f>
        <v/>
      </c>
      <c r="E676" s="165" t="str">
        <f>IF(ISBLANK('Beladung des Speichers'!A676),"",1/SUMIFS('Beladung des Speichers'!$C$17:$C$300,'Beladung des Speichers'!$A$17:$A$300,A676)*C676*SUMIF($A$17:$A$300,A676,'Beladung des Speichers'!$E$17:$E$300))</f>
        <v/>
      </c>
      <c r="F676" s="166" t="str">
        <f>IF(ISBLANK('Beladung des Speichers'!A676),"",IF(C676=0,"0,00",D676/C676*E676))</f>
        <v/>
      </c>
      <c r="G676" s="167" t="str">
        <f>IF(ISBLANK('Beladung des Speichers'!A676),"",SUMIFS('Beladung des Speichers'!$C$17:$C$300,'Beladung des Speichers'!$A$17:$A$300,A676))</f>
        <v/>
      </c>
      <c r="H676" s="124" t="str">
        <f>IF(ISBLANK('Beladung des Speichers'!A676),"",'Beladung des Speichers'!C676)</f>
        <v/>
      </c>
      <c r="I676" s="168" t="str">
        <f>IF(ISBLANK('Beladung des Speichers'!A676),"",SUMIFS('Beladung des Speichers'!$E$17:$E$1001,'Beladung des Speichers'!$A$17:$A$1001,'Ergebnis (detailliert)'!A676))</f>
        <v/>
      </c>
      <c r="J676" s="125" t="str">
        <f>IF(ISBLANK('Beladung des Speichers'!A676),"",'Beladung des Speichers'!E676)</f>
        <v/>
      </c>
      <c r="K676" s="168" t="str">
        <f>IF(ISBLANK('Beladung des Speichers'!A676),"",SUMIFS('Entladung des Speichers'!$C$17:$C$1001,'Entladung des Speichers'!$A$17:$A$1001,'Ergebnis (detailliert)'!A676))</f>
        <v/>
      </c>
      <c r="L676" s="169" t="str">
        <f t="shared" si="42"/>
        <v/>
      </c>
      <c r="M676" s="169" t="str">
        <f>IF(ISBLANK('Entladung des Speichers'!A676),"",'Entladung des Speichers'!C676)</f>
        <v/>
      </c>
      <c r="N676" s="168" t="str">
        <f>IF(ISBLANK('Beladung des Speichers'!A676),"",SUMIFS('Entladung des Speichers'!$E$17:$E$1001,'Entladung des Speichers'!$A$17:$A$1001,'Ergebnis (detailliert)'!$A$17:$A$300))</f>
        <v/>
      </c>
      <c r="O676" s="125" t="str">
        <f t="shared" si="43"/>
        <v/>
      </c>
      <c r="P676" s="20" t="str">
        <f>IFERROR(IF(A676="","",N676*'Ergebnis (detailliert)'!J676/'Ergebnis (detailliert)'!I676),0)</f>
        <v/>
      </c>
      <c r="Q676" s="106" t="str">
        <f t="shared" si="44"/>
        <v/>
      </c>
      <c r="R676" s="107" t="str">
        <f t="shared" si="45"/>
        <v/>
      </c>
      <c r="S676" s="108" t="str">
        <f>IF(A676="","",IF(LOOKUP(A676,Stammdaten!$A$17:$A$1001,Stammdaten!$G$17:$G$1001)="Nein",0,IF(ISBLANK('Beladung des Speichers'!A676),"",ROUND(MIN(J676,Q676)*-1,2))))</f>
        <v/>
      </c>
    </row>
    <row r="677" spans="1:19" x14ac:dyDescent="0.2">
      <c r="A677" s="109" t="str">
        <f>IF('Beladung des Speichers'!A677="","",'Beladung des Speichers'!A677)</f>
        <v/>
      </c>
      <c r="B677" s="109" t="str">
        <f>IF('Beladung des Speichers'!B677="","",'Beladung des Speichers'!B677)</f>
        <v/>
      </c>
      <c r="C677" s="163" t="str">
        <f>IF(ISBLANK('Beladung des Speichers'!A677),"",SUMIFS('Beladung des Speichers'!$C$17:$C$300,'Beladung des Speichers'!$A$17:$A$300,A677)-SUMIFS('Entladung des Speichers'!$C$17:$C$300,'Entladung des Speichers'!$A$17:$A$300,A677)+SUMIFS(Füllstände!$B$17:$B$299,Füllstände!$A$17:$A$299,A677)-SUMIFS(Füllstände!$C$17:$C$299,Füllstände!$A$17:$A$299,A677))</f>
        <v/>
      </c>
      <c r="D677" s="164" t="str">
        <f>IF(ISBLANK('Beladung des Speichers'!A677),"",C677*'Beladung des Speichers'!C677/SUMIFS('Beladung des Speichers'!$C$17:$C$300,'Beladung des Speichers'!$A$17:$A$300,A677))</f>
        <v/>
      </c>
      <c r="E677" s="165" t="str">
        <f>IF(ISBLANK('Beladung des Speichers'!A677),"",1/SUMIFS('Beladung des Speichers'!$C$17:$C$300,'Beladung des Speichers'!$A$17:$A$300,A677)*C677*SUMIF($A$17:$A$300,A677,'Beladung des Speichers'!$E$17:$E$300))</f>
        <v/>
      </c>
      <c r="F677" s="166" t="str">
        <f>IF(ISBLANK('Beladung des Speichers'!A677),"",IF(C677=0,"0,00",D677/C677*E677))</f>
        <v/>
      </c>
      <c r="G677" s="167" t="str">
        <f>IF(ISBLANK('Beladung des Speichers'!A677),"",SUMIFS('Beladung des Speichers'!$C$17:$C$300,'Beladung des Speichers'!$A$17:$A$300,A677))</f>
        <v/>
      </c>
      <c r="H677" s="124" t="str">
        <f>IF(ISBLANK('Beladung des Speichers'!A677),"",'Beladung des Speichers'!C677)</f>
        <v/>
      </c>
      <c r="I677" s="168" t="str">
        <f>IF(ISBLANK('Beladung des Speichers'!A677),"",SUMIFS('Beladung des Speichers'!$E$17:$E$1001,'Beladung des Speichers'!$A$17:$A$1001,'Ergebnis (detailliert)'!A677))</f>
        <v/>
      </c>
      <c r="J677" s="125" t="str">
        <f>IF(ISBLANK('Beladung des Speichers'!A677),"",'Beladung des Speichers'!E677)</f>
        <v/>
      </c>
      <c r="K677" s="168" t="str">
        <f>IF(ISBLANK('Beladung des Speichers'!A677),"",SUMIFS('Entladung des Speichers'!$C$17:$C$1001,'Entladung des Speichers'!$A$17:$A$1001,'Ergebnis (detailliert)'!A677))</f>
        <v/>
      </c>
      <c r="L677" s="169" t="str">
        <f t="shared" si="42"/>
        <v/>
      </c>
      <c r="M677" s="169" t="str">
        <f>IF(ISBLANK('Entladung des Speichers'!A677),"",'Entladung des Speichers'!C677)</f>
        <v/>
      </c>
      <c r="N677" s="168" t="str">
        <f>IF(ISBLANK('Beladung des Speichers'!A677),"",SUMIFS('Entladung des Speichers'!$E$17:$E$1001,'Entladung des Speichers'!$A$17:$A$1001,'Ergebnis (detailliert)'!$A$17:$A$300))</f>
        <v/>
      </c>
      <c r="O677" s="125" t="str">
        <f t="shared" si="43"/>
        <v/>
      </c>
      <c r="P677" s="20" t="str">
        <f>IFERROR(IF(A677="","",N677*'Ergebnis (detailliert)'!J677/'Ergebnis (detailliert)'!I677),0)</f>
        <v/>
      </c>
      <c r="Q677" s="106" t="str">
        <f t="shared" si="44"/>
        <v/>
      </c>
      <c r="R677" s="107" t="str">
        <f t="shared" si="45"/>
        <v/>
      </c>
      <c r="S677" s="108" t="str">
        <f>IF(A677="","",IF(LOOKUP(A677,Stammdaten!$A$17:$A$1001,Stammdaten!$G$17:$G$1001)="Nein",0,IF(ISBLANK('Beladung des Speichers'!A677),"",ROUND(MIN(J677,Q677)*-1,2))))</f>
        <v/>
      </c>
    </row>
    <row r="678" spans="1:19" x14ac:dyDescent="0.2">
      <c r="A678" s="109" t="str">
        <f>IF('Beladung des Speichers'!A678="","",'Beladung des Speichers'!A678)</f>
        <v/>
      </c>
      <c r="B678" s="109" t="str">
        <f>IF('Beladung des Speichers'!B678="","",'Beladung des Speichers'!B678)</f>
        <v/>
      </c>
      <c r="C678" s="163" t="str">
        <f>IF(ISBLANK('Beladung des Speichers'!A678),"",SUMIFS('Beladung des Speichers'!$C$17:$C$300,'Beladung des Speichers'!$A$17:$A$300,A678)-SUMIFS('Entladung des Speichers'!$C$17:$C$300,'Entladung des Speichers'!$A$17:$A$300,A678)+SUMIFS(Füllstände!$B$17:$B$299,Füllstände!$A$17:$A$299,A678)-SUMIFS(Füllstände!$C$17:$C$299,Füllstände!$A$17:$A$299,A678))</f>
        <v/>
      </c>
      <c r="D678" s="164" t="str">
        <f>IF(ISBLANK('Beladung des Speichers'!A678),"",C678*'Beladung des Speichers'!C678/SUMIFS('Beladung des Speichers'!$C$17:$C$300,'Beladung des Speichers'!$A$17:$A$300,A678))</f>
        <v/>
      </c>
      <c r="E678" s="165" t="str">
        <f>IF(ISBLANK('Beladung des Speichers'!A678),"",1/SUMIFS('Beladung des Speichers'!$C$17:$C$300,'Beladung des Speichers'!$A$17:$A$300,A678)*C678*SUMIF($A$17:$A$300,A678,'Beladung des Speichers'!$E$17:$E$300))</f>
        <v/>
      </c>
      <c r="F678" s="166" t="str">
        <f>IF(ISBLANK('Beladung des Speichers'!A678),"",IF(C678=0,"0,00",D678/C678*E678))</f>
        <v/>
      </c>
      <c r="G678" s="167" t="str">
        <f>IF(ISBLANK('Beladung des Speichers'!A678),"",SUMIFS('Beladung des Speichers'!$C$17:$C$300,'Beladung des Speichers'!$A$17:$A$300,A678))</f>
        <v/>
      </c>
      <c r="H678" s="124" t="str">
        <f>IF(ISBLANK('Beladung des Speichers'!A678),"",'Beladung des Speichers'!C678)</f>
        <v/>
      </c>
      <c r="I678" s="168" t="str">
        <f>IF(ISBLANK('Beladung des Speichers'!A678),"",SUMIFS('Beladung des Speichers'!$E$17:$E$1001,'Beladung des Speichers'!$A$17:$A$1001,'Ergebnis (detailliert)'!A678))</f>
        <v/>
      </c>
      <c r="J678" s="125" t="str">
        <f>IF(ISBLANK('Beladung des Speichers'!A678),"",'Beladung des Speichers'!E678)</f>
        <v/>
      </c>
      <c r="K678" s="168" t="str">
        <f>IF(ISBLANK('Beladung des Speichers'!A678),"",SUMIFS('Entladung des Speichers'!$C$17:$C$1001,'Entladung des Speichers'!$A$17:$A$1001,'Ergebnis (detailliert)'!A678))</f>
        <v/>
      </c>
      <c r="L678" s="169" t="str">
        <f t="shared" si="42"/>
        <v/>
      </c>
      <c r="M678" s="169" t="str">
        <f>IF(ISBLANK('Entladung des Speichers'!A678),"",'Entladung des Speichers'!C678)</f>
        <v/>
      </c>
      <c r="N678" s="168" t="str">
        <f>IF(ISBLANK('Beladung des Speichers'!A678),"",SUMIFS('Entladung des Speichers'!$E$17:$E$1001,'Entladung des Speichers'!$A$17:$A$1001,'Ergebnis (detailliert)'!$A$17:$A$300))</f>
        <v/>
      </c>
      <c r="O678" s="125" t="str">
        <f t="shared" si="43"/>
        <v/>
      </c>
      <c r="P678" s="20" t="str">
        <f>IFERROR(IF(A678="","",N678*'Ergebnis (detailliert)'!J678/'Ergebnis (detailliert)'!I678),0)</f>
        <v/>
      </c>
      <c r="Q678" s="106" t="str">
        <f t="shared" si="44"/>
        <v/>
      </c>
      <c r="R678" s="107" t="str">
        <f t="shared" si="45"/>
        <v/>
      </c>
      <c r="S678" s="108" t="str">
        <f>IF(A678="","",IF(LOOKUP(A678,Stammdaten!$A$17:$A$1001,Stammdaten!$G$17:$G$1001)="Nein",0,IF(ISBLANK('Beladung des Speichers'!A678),"",ROUND(MIN(J678,Q678)*-1,2))))</f>
        <v/>
      </c>
    </row>
    <row r="679" spans="1:19" x14ac:dyDescent="0.2">
      <c r="A679" s="109" t="str">
        <f>IF('Beladung des Speichers'!A679="","",'Beladung des Speichers'!A679)</f>
        <v/>
      </c>
      <c r="B679" s="109" t="str">
        <f>IF('Beladung des Speichers'!B679="","",'Beladung des Speichers'!B679)</f>
        <v/>
      </c>
      <c r="C679" s="163" t="str">
        <f>IF(ISBLANK('Beladung des Speichers'!A679),"",SUMIFS('Beladung des Speichers'!$C$17:$C$300,'Beladung des Speichers'!$A$17:$A$300,A679)-SUMIFS('Entladung des Speichers'!$C$17:$C$300,'Entladung des Speichers'!$A$17:$A$300,A679)+SUMIFS(Füllstände!$B$17:$B$299,Füllstände!$A$17:$A$299,A679)-SUMIFS(Füllstände!$C$17:$C$299,Füllstände!$A$17:$A$299,A679))</f>
        <v/>
      </c>
      <c r="D679" s="164" t="str">
        <f>IF(ISBLANK('Beladung des Speichers'!A679),"",C679*'Beladung des Speichers'!C679/SUMIFS('Beladung des Speichers'!$C$17:$C$300,'Beladung des Speichers'!$A$17:$A$300,A679))</f>
        <v/>
      </c>
      <c r="E679" s="165" t="str">
        <f>IF(ISBLANK('Beladung des Speichers'!A679),"",1/SUMIFS('Beladung des Speichers'!$C$17:$C$300,'Beladung des Speichers'!$A$17:$A$300,A679)*C679*SUMIF($A$17:$A$300,A679,'Beladung des Speichers'!$E$17:$E$300))</f>
        <v/>
      </c>
      <c r="F679" s="166" t="str">
        <f>IF(ISBLANK('Beladung des Speichers'!A679),"",IF(C679=0,"0,00",D679/C679*E679))</f>
        <v/>
      </c>
      <c r="G679" s="167" t="str">
        <f>IF(ISBLANK('Beladung des Speichers'!A679),"",SUMIFS('Beladung des Speichers'!$C$17:$C$300,'Beladung des Speichers'!$A$17:$A$300,A679))</f>
        <v/>
      </c>
      <c r="H679" s="124" t="str">
        <f>IF(ISBLANK('Beladung des Speichers'!A679),"",'Beladung des Speichers'!C679)</f>
        <v/>
      </c>
      <c r="I679" s="168" t="str">
        <f>IF(ISBLANK('Beladung des Speichers'!A679),"",SUMIFS('Beladung des Speichers'!$E$17:$E$1001,'Beladung des Speichers'!$A$17:$A$1001,'Ergebnis (detailliert)'!A679))</f>
        <v/>
      </c>
      <c r="J679" s="125" t="str">
        <f>IF(ISBLANK('Beladung des Speichers'!A679),"",'Beladung des Speichers'!E679)</f>
        <v/>
      </c>
      <c r="K679" s="168" t="str">
        <f>IF(ISBLANK('Beladung des Speichers'!A679),"",SUMIFS('Entladung des Speichers'!$C$17:$C$1001,'Entladung des Speichers'!$A$17:$A$1001,'Ergebnis (detailliert)'!A679))</f>
        <v/>
      </c>
      <c r="L679" s="169" t="str">
        <f t="shared" si="42"/>
        <v/>
      </c>
      <c r="M679" s="169" t="str">
        <f>IF(ISBLANK('Entladung des Speichers'!A679),"",'Entladung des Speichers'!C679)</f>
        <v/>
      </c>
      <c r="N679" s="168" t="str">
        <f>IF(ISBLANK('Beladung des Speichers'!A679),"",SUMIFS('Entladung des Speichers'!$E$17:$E$1001,'Entladung des Speichers'!$A$17:$A$1001,'Ergebnis (detailliert)'!$A$17:$A$300))</f>
        <v/>
      </c>
      <c r="O679" s="125" t="str">
        <f t="shared" si="43"/>
        <v/>
      </c>
      <c r="P679" s="20" t="str">
        <f>IFERROR(IF(A679="","",N679*'Ergebnis (detailliert)'!J679/'Ergebnis (detailliert)'!I679),0)</f>
        <v/>
      </c>
      <c r="Q679" s="106" t="str">
        <f t="shared" si="44"/>
        <v/>
      </c>
      <c r="R679" s="107" t="str">
        <f t="shared" si="45"/>
        <v/>
      </c>
      <c r="S679" s="108" t="str">
        <f>IF(A679="","",IF(LOOKUP(A679,Stammdaten!$A$17:$A$1001,Stammdaten!$G$17:$G$1001)="Nein",0,IF(ISBLANK('Beladung des Speichers'!A679),"",ROUND(MIN(J679,Q679)*-1,2))))</f>
        <v/>
      </c>
    </row>
    <row r="680" spans="1:19" x14ac:dyDescent="0.2">
      <c r="A680" s="109" t="str">
        <f>IF('Beladung des Speichers'!A680="","",'Beladung des Speichers'!A680)</f>
        <v/>
      </c>
      <c r="B680" s="109" t="str">
        <f>IF('Beladung des Speichers'!B680="","",'Beladung des Speichers'!B680)</f>
        <v/>
      </c>
      <c r="C680" s="163" t="str">
        <f>IF(ISBLANK('Beladung des Speichers'!A680),"",SUMIFS('Beladung des Speichers'!$C$17:$C$300,'Beladung des Speichers'!$A$17:$A$300,A680)-SUMIFS('Entladung des Speichers'!$C$17:$C$300,'Entladung des Speichers'!$A$17:$A$300,A680)+SUMIFS(Füllstände!$B$17:$B$299,Füllstände!$A$17:$A$299,A680)-SUMIFS(Füllstände!$C$17:$C$299,Füllstände!$A$17:$A$299,A680))</f>
        <v/>
      </c>
      <c r="D680" s="164" t="str">
        <f>IF(ISBLANK('Beladung des Speichers'!A680),"",C680*'Beladung des Speichers'!C680/SUMIFS('Beladung des Speichers'!$C$17:$C$300,'Beladung des Speichers'!$A$17:$A$300,A680))</f>
        <v/>
      </c>
      <c r="E680" s="165" t="str">
        <f>IF(ISBLANK('Beladung des Speichers'!A680),"",1/SUMIFS('Beladung des Speichers'!$C$17:$C$300,'Beladung des Speichers'!$A$17:$A$300,A680)*C680*SUMIF($A$17:$A$300,A680,'Beladung des Speichers'!$E$17:$E$300))</f>
        <v/>
      </c>
      <c r="F680" s="166" t="str">
        <f>IF(ISBLANK('Beladung des Speichers'!A680),"",IF(C680=0,"0,00",D680/C680*E680))</f>
        <v/>
      </c>
      <c r="G680" s="167" t="str">
        <f>IF(ISBLANK('Beladung des Speichers'!A680),"",SUMIFS('Beladung des Speichers'!$C$17:$C$300,'Beladung des Speichers'!$A$17:$A$300,A680))</f>
        <v/>
      </c>
      <c r="H680" s="124" t="str">
        <f>IF(ISBLANK('Beladung des Speichers'!A680),"",'Beladung des Speichers'!C680)</f>
        <v/>
      </c>
      <c r="I680" s="168" t="str">
        <f>IF(ISBLANK('Beladung des Speichers'!A680),"",SUMIFS('Beladung des Speichers'!$E$17:$E$1001,'Beladung des Speichers'!$A$17:$A$1001,'Ergebnis (detailliert)'!A680))</f>
        <v/>
      </c>
      <c r="J680" s="125" t="str">
        <f>IF(ISBLANK('Beladung des Speichers'!A680),"",'Beladung des Speichers'!E680)</f>
        <v/>
      </c>
      <c r="K680" s="168" t="str">
        <f>IF(ISBLANK('Beladung des Speichers'!A680),"",SUMIFS('Entladung des Speichers'!$C$17:$C$1001,'Entladung des Speichers'!$A$17:$A$1001,'Ergebnis (detailliert)'!A680))</f>
        <v/>
      </c>
      <c r="L680" s="169" t="str">
        <f t="shared" si="42"/>
        <v/>
      </c>
      <c r="M680" s="169" t="str">
        <f>IF(ISBLANK('Entladung des Speichers'!A680),"",'Entladung des Speichers'!C680)</f>
        <v/>
      </c>
      <c r="N680" s="168" t="str">
        <f>IF(ISBLANK('Beladung des Speichers'!A680),"",SUMIFS('Entladung des Speichers'!$E$17:$E$1001,'Entladung des Speichers'!$A$17:$A$1001,'Ergebnis (detailliert)'!$A$17:$A$300))</f>
        <v/>
      </c>
      <c r="O680" s="125" t="str">
        <f t="shared" si="43"/>
        <v/>
      </c>
      <c r="P680" s="20" t="str">
        <f>IFERROR(IF(A680="","",N680*'Ergebnis (detailliert)'!J680/'Ergebnis (detailliert)'!I680),0)</f>
        <v/>
      </c>
      <c r="Q680" s="106" t="str">
        <f t="shared" si="44"/>
        <v/>
      </c>
      <c r="R680" s="107" t="str">
        <f t="shared" si="45"/>
        <v/>
      </c>
      <c r="S680" s="108" t="str">
        <f>IF(A680="","",IF(LOOKUP(A680,Stammdaten!$A$17:$A$1001,Stammdaten!$G$17:$G$1001)="Nein",0,IF(ISBLANK('Beladung des Speichers'!A680),"",ROUND(MIN(J680,Q680)*-1,2))))</f>
        <v/>
      </c>
    </row>
    <row r="681" spans="1:19" x14ac:dyDescent="0.2">
      <c r="A681" s="109" t="str">
        <f>IF('Beladung des Speichers'!A681="","",'Beladung des Speichers'!A681)</f>
        <v/>
      </c>
      <c r="B681" s="109" t="str">
        <f>IF('Beladung des Speichers'!B681="","",'Beladung des Speichers'!B681)</f>
        <v/>
      </c>
      <c r="C681" s="163" t="str">
        <f>IF(ISBLANK('Beladung des Speichers'!A681),"",SUMIFS('Beladung des Speichers'!$C$17:$C$300,'Beladung des Speichers'!$A$17:$A$300,A681)-SUMIFS('Entladung des Speichers'!$C$17:$C$300,'Entladung des Speichers'!$A$17:$A$300,A681)+SUMIFS(Füllstände!$B$17:$B$299,Füllstände!$A$17:$A$299,A681)-SUMIFS(Füllstände!$C$17:$C$299,Füllstände!$A$17:$A$299,A681))</f>
        <v/>
      </c>
      <c r="D681" s="164" t="str">
        <f>IF(ISBLANK('Beladung des Speichers'!A681),"",C681*'Beladung des Speichers'!C681/SUMIFS('Beladung des Speichers'!$C$17:$C$300,'Beladung des Speichers'!$A$17:$A$300,A681))</f>
        <v/>
      </c>
      <c r="E681" s="165" t="str">
        <f>IF(ISBLANK('Beladung des Speichers'!A681),"",1/SUMIFS('Beladung des Speichers'!$C$17:$C$300,'Beladung des Speichers'!$A$17:$A$300,A681)*C681*SUMIF($A$17:$A$300,A681,'Beladung des Speichers'!$E$17:$E$300))</f>
        <v/>
      </c>
      <c r="F681" s="166" t="str">
        <f>IF(ISBLANK('Beladung des Speichers'!A681),"",IF(C681=0,"0,00",D681/C681*E681))</f>
        <v/>
      </c>
      <c r="G681" s="167" t="str">
        <f>IF(ISBLANK('Beladung des Speichers'!A681),"",SUMIFS('Beladung des Speichers'!$C$17:$C$300,'Beladung des Speichers'!$A$17:$A$300,A681))</f>
        <v/>
      </c>
      <c r="H681" s="124" t="str">
        <f>IF(ISBLANK('Beladung des Speichers'!A681),"",'Beladung des Speichers'!C681)</f>
        <v/>
      </c>
      <c r="I681" s="168" t="str">
        <f>IF(ISBLANK('Beladung des Speichers'!A681),"",SUMIFS('Beladung des Speichers'!$E$17:$E$1001,'Beladung des Speichers'!$A$17:$A$1001,'Ergebnis (detailliert)'!A681))</f>
        <v/>
      </c>
      <c r="J681" s="125" t="str">
        <f>IF(ISBLANK('Beladung des Speichers'!A681),"",'Beladung des Speichers'!E681)</f>
        <v/>
      </c>
      <c r="K681" s="168" t="str">
        <f>IF(ISBLANK('Beladung des Speichers'!A681),"",SUMIFS('Entladung des Speichers'!$C$17:$C$1001,'Entladung des Speichers'!$A$17:$A$1001,'Ergebnis (detailliert)'!A681))</f>
        <v/>
      </c>
      <c r="L681" s="169" t="str">
        <f t="shared" si="42"/>
        <v/>
      </c>
      <c r="M681" s="169" t="str">
        <f>IF(ISBLANK('Entladung des Speichers'!A681),"",'Entladung des Speichers'!C681)</f>
        <v/>
      </c>
      <c r="N681" s="168" t="str">
        <f>IF(ISBLANK('Beladung des Speichers'!A681),"",SUMIFS('Entladung des Speichers'!$E$17:$E$1001,'Entladung des Speichers'!$A$17:$A$1001,'Ergebnis (detailliert)'!$A$17:$A$300))</f>
        <v/>
      </c>
      <c r="O681" s="125" t="str">
        <f t="shared" si="43"/>
        <v/>
      </c>
      <c r="P681" s="20" t="str">
        <f>IFERROR(IF(A681="","",N681*'Ergebnis (detailliert)'!J681/'Ergebnis (detailliert)'!I681),0)</f>
        <v/>
      </c>
      <c r="Q681" s="106" t="str">
        <f t="shared" si="44"/>
        <v/>
      </c>
      <c r="R681" s="107" t="str">
        <f t="shared" si="45"/>
        <v/>
      </c>
      <c r="S681" s="108" t="str">
        <f>IF(A681="","",IF(LOOKUP(A681,Stammdaten!$A$17:$A$1001,Stammdaten!$G$17:$G$1001)="Nein",0,IF(ISBLANK('Beladung des Speichers'!A681),"",ROUND(MIN(J681,Q681)*-1,2))))</f>
        <v/>
      </c>
    </row>
    <row r="682" spans="1:19" x14ac:dyDescent="0.2">
      <c r="A682" s="109" t="str">
        <f>IF('Beladung des Speichers'!A682="","",'Beladung des Speichers'!A682)</f>
        <v/>
      </c>
      <c r="B682" s="109" t="str">
        <f>IF('Beladung des Speichers'!B682="","",'Beladung des Speichers'!B682)</f>
        <v/>
      </c>
      <c r="C682" s="163" t="str">
        <f>IF(ISBLANK('Beladung des Speichers'!A682),"",SUMIFS('Beladung des Speichers'!$C$17:$C$300,'Beladung des Speichers'!$A$17:$A$300,A682)-SUMIFS('Entladung des Speichers'!$C$17:$C$300,'Entladung des Speichers'!$A$17:$A$300,A682)+SUMIFS(Füllstände!$B$17:$B$299,Füllstände!$A$17:$A$299,A682)-SUMIFS(Füllstände!$C$17:$C$299,Füllstände!$A$17:$A$299,A682))</f>
        <v/>
      </c>
      <c r="D682" s="164" t="str">
        <f>IF(ISBLANK('Beladung des Speichers'!A682),"",C682*'Beladung des Speichers'!C682/SUMIFS('Beladung des Speichers'!$C$17:$C$300,'Beladung des Speichers'!$A$17:$A$300,A682))</f>
        <v/>
      </c>
      <c r="E682" s="165" t="str">
        <f>IF(ISBLANK('Beladung des Speichers'!A682),"",1/SUMIFS('Beladung des Speichers'!$C$17:$C$300,'Beladung des Speichers'!$A$17:$A$300,A682)*C682*SUMIF($A$17:$A$300,A682,'Beladung des Speichers'!$E$17:$E$300))</f>
        <v/>
      </c>
      <c r="F682" s="166" t="str">
        <f>IF(ISBLANK('Beladung des Speichers'!A682),"",IF(C682=0,"0,00",D682/C682*E682))</f>
        <v/>
      </c>
      <c r="G682" s="167" t="str">
        <f>IF(ISBLANK('Beladung des Speichers'!A682),"",SUMIFS('Beladung des Speichers'!$C$17:$C$300,'Beladung des Speichers'!$A$17:$A$300,A682))</f>
        <v/>
      </c>
      <c r="H682" s="124" t="str">
        <f>IF(ISBLANK('Beladung des Speichers'!A682),"",'Beladung des Speichers'!C682)</f>
        <v/>
      </c>
      <c r="I682" s="168" t="str">
        <f>IF(ISBLANK('Beladung des Speichers'!A682),"",SUMIFS('Beladung des Speichers'!$E$17:$E$1001,'Beladung des Speichers'!$A$17:$A$1001,'Ergebnis (detailliert)'!A682))</f>
        <v/>
      </c>
      <c r="J682" s="125" t="str">
        <f>IF(ISBLANK('Beladung des Speichers'!A682),"",'Beladung des Speichers'!E682)</f>
        <v/>
      </c>
      <c r="K682" s="168" t="str">
        <f>IF(ISBLANK('Beladung des Speichers'!A682),"",SUMIFS('Entladung des Speichers'!$C$17:$C$1001,'Entladung des Speichers'!$A$17:$A$1001,'Ergebnis (detailliert)'!A682))</f>
        <v/>
      </c>
      <c r="L682" s="169" t="str">
        <f t="shared" si="42"/>
        <v/>
      </c>
      <c r="M682" s="169" t="str">
        <f>IF(ISBLANK('Entladung des Speichers'!A682),"",'Entladung des Speichers'!C682)</f>
        <v/>
      </c>
      <c r="N682" s="168" t="str">
        <f>IF(ISBLANK('Beladung des Speichers'!A682),"",SUMIFS('Entladung des Speichers'!$E$17:$E$1001,'Entladung des Speichers'!$A$17:$A$1001,'Ergebnis (detailliert)'!$A$17:$A$300))</f>
        <v/>
      </c>
      <c r="O682" s="125" t="str">
        <f t="shared" si="43"/>
        <v/>
      </c>
      <c r="P682" s="20" t="str">
        <f>IFERROR(IF(A682="","",N682*'Ergebnis (detailliert)'!J682/'Ergebnis (detailliert)'!I682),0)</f>
        <v/>
      </c>
      <c r="Q682" s="106" t="str">
        <f t="shared" si="44"/>
        <v/>
      </c>
      <c r="R682" s="107" t="str">
        <f t="shared" si="45"/>
        <v/>
      </c>
      <c r="S682" s="108" t="str">
        <f>IF(A682="","",IF(LOOKUP(A682,Stammdaten!$A$17:$A$1001,Stammdaten!$G$17:$G$1001)="Nein",0,IF(ISBLANK('Beladung des Speichers'!A682),"",ROUND(MIN(J682,Q682)*-1,2))))</f>
        <v/>
      </c>
    </row>
    <row r="683" spans="1:19" x14ac:dyDescent="0.2">
      <c r="A683" s="109" t="str">
        <f>IF('Beladung des Speichers'!A683="","",'Beladung des Speichers'!A683)</f>
        <v/>
      </c>
      <c r="B683" s="109" t="str">
        <f>IF('Beladung des Speichers'!B683="","",'Beladung des Speichers'!B683)</f>
        <v/>
      </c>
      <c r="C683" s="163" t="str">
        <f>IF(ISBLANK('Beladung des Speichers'!A683),"",SUMIFS('Beladung des Speichers'!$C$17:$C$300,'Beladung des Speichers'!$A$17:$A$300,A683)-SUMIFS('Entladung des Speichers'!$C$17:$C$300,'Entladung des Speichers'!$A$17:$A$300,A683)+SUMIFS(Füllstände!$B$17:$B$299,Füllstände!$A$17:$A$299,A683)-SUMIFS(Füllstände!$C$17:$C$299,Füllstände!$A$17:$A$299,A683))</f>
        <v/>
      </c>
      <c r="D683" s="164" t="str">
        <f>IF(ISBLANK('Beladung des Speichers'!A683),"",C683*'Beladung des Speichers'!C683/SUMIFS('Beladung des Speichers'!$C$17:$C$300,'Beladung des Speichers'!$A$17:$A$300,A683))</f>
        <v/>
      </c>
      <c r="E683" s="165" t="str">
        <f>IF(ISBLANK('Beladung des Speichers'!A683),"",1/SUMIFS('Beladung des Speichers'!$C$17:$C$300,'Beladung des Speichers'!$A$17:$A$300,A683)*C683*SUMIF($A$17:$A$300,A683,'Beladung des Speichers'!$E$17:$E$300))</f>
        <v/>
      </c>
      <c r="F683" s="166" t="str">
        <f>IF(ISBLANK('Beladung des Speichers'!A683),"",IF(C683=0,"0,00",D683/C683*E683))</f>
        <v/>
      </c>
      <c r="G683" s="167" t="str">
        <f>IF(ISBLANK('Beladung des Speichers'!A683),"",SUMIFS('Beladung des Speichers'!$C$17:$C$300,'Beladung des Speichers'!$A$17:$A$300,A683))</f>
        <v/>
      </c>
      <c r="H683" s="124" t="str">
        <f>IF(ISBLANK('Beladung des Speichers'!A683),"",'Beladung des Speichers'!C683)</f>
        <v/>
      </c>
      <c r="I683" s="168" t="str">
        <f>IF(ISBLANK('Beladung des Speichers'!A683),"",SUMIFS('Beladung des Speichers'!$E$17:$E$1001,'Beladung des Speichers'!$A$17:$A$1001,'Ergebnis (detailliert)'!A683))</f>
        <v/>
      </c>
      <c r="J683" s="125" t="str">
        <f>IF(ISBLANK('Beladung des Speichers'!A683),"",'Beladung des Speichers'!E683)</f>
        <v/>
      </c>
      <c r="K683" s="168" t="str">
        <f>IF(ISBLANK('Beladung des Speichers'!A683),"",SUMIFS('Entladung des Speichers'!$C$17:$C$1001,'Entladung des Speichers'!$A$17:$A$1001,'Ergebnis (detailliert)'!A683))</f>
        <v/>
      </c>
      <c r="L683" s="169" t="str">
        <f t="shared" si="42"/>
        <v/>
      </c>
      <c r="M683" s="169" t="str">
        <f>IF(ISBLANK('Entladung des Speichers'!A683),"",'Entladung des Speichers'!C683)</f>
        <v/>
      </c>
      <c r="N683" s="168" t="str">
        <f>IF(ISBLANK('Beladung des Speichers'!A683),"",SUMIFS('Entladung des Speichers'!$E$17:$E$1001,'Entladung des Speichers'!$A$17:$A$1001,'Ergebnis (detailliert)'!$A$17:$A$300))</f>
        <v/>
      </c>
      <c r="O683" s="125" t="str">
        <f t="shared" si="43"/>
        <v/>
      </c>
      <c r="P683" s="20" t="str">
        <f>IFERROR(IF(A683="","",N683*'Ergebnis (detailliert)'!J683/'Ergebnis (detailliert)'!I683),0)</f>
        <v/>
      </c>
      <c r="Q683" s="106" t="str">
        <f t="shared" si="44"/>
        <v/>
      </c>
      <c r="R683" s="107" t="str">
        <f t="shared" si="45"/>
        <v/>
      </c>
      <c r="S683" s="108" t="str">
        <f>IF(A683="","",IF(LOOKUP(A683,Stammdaten!$A$17:$A$1001,Stammdaten!$G$17:$G$1001)="Nein",0,IF(ISBLANK('Beladung des Speichers'!A683),"",ROUND(MIN(J683,Q683)*-1,2))))</f>
        <v/>
      </c>
    </row>
    <row r="684" spans="1:19" x14ac:dyDescent="0.2">
      <c r="A684" s="109" t="str">
        <f>IF('Beladung des Speichers'!A684="","",'Beladung des Speichers'!A684)</f>
        <v/>
      </c>
      <c r="B684" s="109" t="str">
        <f>IF('Beladung des Speichers'!B684="","",'Beladung des Speichers'!B684)</f>
        <v/>
      </c>
      <c r="C684" s="163" t="str">
        <f>IF(ISBLANK('Beladung des Speichers'!A684),"",SUMIFS('Beladung des Speichers'!$C$17:$C$300,'Beladung des Speichers'!$A$17:$A$300,A684)-SUMIFS('Entladung des Speichers'!$C$17:$C$300,'Entladung des Speichers'!$A$17:$A$300,A684)+SUMIFS(Füllstände!$B$17:$B$299,Füllstände!$A$17:$A$299,A684)-SUMIFS(Füllstände!$C$17:$C$299,Füllstände!$A$17:$A$299,A684))</f>
        <v/>
      </c>
      <c r="D684" s="164" t="str">
        <f>IF(ISBLANK('Beladung des Speichers'!A684),"",C684*'Beladung des Speichers'!C684/SUMIFS('Beladung des Speichers'!$C$17:$C$300,'Beladung des Speichers'!$A$17:$A$300,A684))</f>
        <v/>
      </c>
      <c r="E684" s="165" t="str">
        <f>IF(ISBLANK('Beladung des Speichers'!A684),"",1/SUMIFS('Beladung des Speichers'!$C$17:$C$300,'Beladung des Speichers'!$A$17:$A$300,A684)*C684*SUMIF($A$17:$A$300,A684,'Beladung des Speichers'!$E$17:$E$300))</f>
        <v/>
      </c>
      <c r="F684" s="166" t="str">
        <f>IF(ISBLANK('Beladung des Speichers'!A684),"",IF(C684=0,"0,00",D684/C684*E684))</f>
        <v/>
      </c>
      <c r="G684" s="167" t="str">
        <f>IF(ISBLANK('Beladung des Speichers'!A684),"",SUMIFS('Beladung des Speichers'!$C$17:$C$300,'Beladung des Speichers'!$A$17:$A$300,A684))</f>
        <v/>
      </c>
      <c r="H684" s="124" t="str">
        <f>IF(ISBLANK('Beladung des Speichers'!A684),"",'Beladung des Speichers'!C684)</f>
        <v/>
      </c>
      <c r="I684" s="168" t="str">
        <f>IF(ISBLANK('Beladung des Speichers'!A684),"",SUMIFS('Beladung des Speichers'!$E$17:$E$1001,'Beladung des Speichers'!$A$17:$A$1001,'Ergebnis (detailliert)'!A684))</f>
        <v/>
      </c>
      <c r="J684" s="125" t="str">
        <f>IF(ISBLANK('Beladung des Speichers'!A684),"",'Beladung des Speichers'!E684)</f>
        <v/>
      </c>
      <c r="K684" s="168" t="str">
        <f>IF(ISBLANK('Beladung des Speichers'!A684),"",SUMIFS('Entladung des Speichers'!$C$17:$C$1001,'Entladung des Speichers'!$A$17:$A$1001,'Ergebnis (detailliert)'!A684))</f>
        <v/>
      </c>
      <c r="L684" s="169" t="str">
        <f t="shared" si="42"/>
        <v/>
      </c>
      <c r="M684" s="169" t="str">
        <f>IF(ISBLANK('Entladung des Speichers'!A684),"",'Entladung des Speichers'!C684)</f>
        <v/>
      </c>
      <c r="N684" s="168" t="str">
        <f>IF(ISBLANK('Beladung des Speichers'!A684),"",SUMIFS('Entladung des Speichers'!$E$17:$E$1001,'Entladung des Speichers'!$A$17:$A$1001,'Ergebnis (detailliert)'!$A$17:$A$300))</f>
        <v/>
      </c>
      <c r="O684" s="125" t="str">
        <f t="shared" si="43"/>
        <v/>
      </c>
      <c r="P684" s="20" t="str">
        <f>IFERROR(IF(A684="","",N684*'Ergebnis (detailliert)'!J684/'Ergebnis (detailliert)'!I684),0)</f>
        <v/>
      </c>
      <c r="Q684" s="106" t="str">
        <f t="shared" si="44"/>
        <v/>
      </c>
      <c r="R684" s="107" t="str">
        <f t="shared" si="45"/>
        <v/>
      </c>
      <c r="S684" s="108" t="str">
        <f>IF(A684="","",IF(LOOKUP(A684,Stammdaten!$A$17:$A$1001,Stammdaten!$G$17:$G$1001)="Nein",0,IF(ISBLANK('Beladung des Speichers'!A684),"",ROUND(MIN(J684,Q684)*-1,2))))</f>
        <v/>
      </c>
    </row>
    <row r="685" spans="1:19" x14ac:dyDescent="0.2">
      <c r="A685" s="109" t="str">
        <f>IF('Beladung des Speichers'!A685="","",'Beladung des Speichers'!A685)</f>
        <v/>
      </c>
      <c r="B685" s="109" t="str">
        <f>IF('Beladung des Speichers'!B685="","",'Beladung des Speichers'!B685)</f>
        <v/>
      </c>
      <c r="C685" s="163" t="str">
        <f>IF(ISBLANK('Beladung des Speichers'!A685),"",SUMIFS('Beladung des Speichers'!$C$17:$C$300,'Beladung des Speichers'!$A$17:$A$300,A685)-SUMIFS('Entladung des Speichers'!$C$17:$C$300,'Entladung des Speichers'!$A$17:$A$300,A685)+SUMIFS(Füllstände!$B$17:$B$299,Füllstände!$A$17:$A$299,A685)-SUMIFS(Füllstände!$C$17:$C$299,Füllstände!$A$17:$A$299,A685))</f>
        <v/>
      </c>
      <c r="D685" s="164" t="str">
        <f>IF(ISBLANK('Beladung des Speichers'!A685),"",C685*'Beladung des Speichers'!C685/SUMIFS('Beladung des Speichers'!$C$17:$C$300,'Beladung des Speichers'!$A$17:$A$300,A685))</f>
        <v/>
      </c>
      <c r="E685" s="165" t="str">
        <f>IF(ISBLANK('Beladung des Speichers'!A685),"",1/SUMIFS('Beladung des Speichers'!$C$17:$C$300,'Beladung des Speichers'!$A$17:$A$300,A685)*C685*SUMIF($A$17:$A$300,A685,'Beladung des Speichers'!$E$17:$E$300))</f>
        <v/>
      </c>
      <c r="F685" s="166" t="str">
        <f>IF(ISBLANK('Beladung des Speichers'!A685),"",IF(C685=0,"0,00",D685/C685*E685))</f>
        <v/>
      </c>
      <c r="G685" s="167" t="str">
        <f>IF(ISBLANK('Beladung des Speichers'!A685),"",SUMIFS('Beladung des Speichers'!$C$17:$C$300,'Beladung des Speichers'!$A$17:$A$300,A685))</f>
        <v/>
      </c>
      <c r="H685" s="124" t="str">
        <f>IF(ISBLANK('Beladung des Speichers'!A685),"",'Beladung des Speichers'!C685)</f>
        <v/>
      </c>
      <c r="I685" s="168" t="str">
        <f>IF(ISBLANK('Beladung des Speichers'!A685),"",SUMIFS('Beladung des Speichers'!$E$17:$E$1001,'Beladung des Speichers'!$A$17:$A$1001,'Ergebnis (detailliert)'!A685))</f>
        <v/>
      </c>
      <c r="J685" s="125" t="str">
        <f>IF(ISBLANK('Beladung des Speichers'!A685),"",'Beladung des Speichers'!E685)</f>
        <v/>
      </c>
      <c r="K685" s="168" t="str">
        <f>IF(ISBLANK('Beladung des Speichers'!A685),"",SUMIFS('Entladung des Speichers'!$C$17:$C$1001,'Entladung des Speichers'!$A$17:$A$1001,'Ergebnis (detailliert)'!A685))</f>
        <v/>
      </c>
      <c r="L685" s="169" t="str">
        <f t="shared" si="42"/>
        <v/>
      </c>
      <c r="M685" s="169" t="str">
        <f>IF(ISBLANK('Entladung des Speichers'!A685),"",'Entladung des Speichers'!C685)</f>
        <v/>
      </c>
      <c r="N685" s="168" t="str">
        <f>IF(ISBLANK('Beladung des Speichers'!A685),"",SUMIFS('Entladung des Speichers'!$E$17:$E$1001,'Entladung des Speichers'!$A$17:$A$1001,'Ergebnis (detailliert)'!$A$17:$A$300))</f>
        <v/>
      </c>
      <c r="O685" s="125" t="str">
        <f t="shared" si="43"/>
        <v/>
      </c>
      <c r="P685" s="20" t="str">
        <f>IFERROR(IF(A685="","",N685*'Ergebnis (detailliert)'!J685/'Ergebnis (detailliert)'!I685),0)</f>
        <v/>
      </c>
      <c r="Q685" s="106" t="str">
        <f t="shared" si="44"/>
        <v/>
      </c>
      <c r="R685" s="107" t="str">
        <f t="shared" si="45"/>
        <v/>
      </c>
      <c r="S685" s="108" t="str">
        <f>IF(A685="","",IF(LOOKUP(A685,Stammdaten!$A$17:$A$1001,Stammdaten!$G$17:$G$1001)="Nein",0,IF(ISBLANK('Beladung des Speichers'!A685),"",ROUND(MIN(J685,Q685)*-1,2))))</f>
        <v/>
      </c>
    </row>
    <row r="686" spans="1:19" x14ac:dyDescent="0.2">
      <c r="A686" s="109" t="str">
        <f>IF('Beladung des Speichers'!A686="","",'Beladung des Speichers'!A686)</f>
        <v/>
      </c>
      <c r="B686" s="109" t="str">
        <f>IF('Beladung des Speichers'!B686="","",'Beladung des Speichers'!B686)</f>
        <v/>
      </c>
      <c r="C686" s="163" t="str">
        <f>IF(ISBLANK('Beladung des Speichers'!A686),"",SUMIFS('Beladung des Speichers'!$C$17:$C$300,'Beladung des Speichers'!$A$17:$A$300,A686)-SUMIFS('Entladung des Speichers'!$C$17:$C$300,'Entladung des Speichers'!$A$17:$A$300,A686)+SUMIFS(Füllstände!$B$17:$B$299,Füllstände!$A$17:$A$299,A686)-SUMIFS(Füllstände!$C$17:$C$299,Füllstände!$A$17:$A$299,A686))</f>
        <v/>
      </c>
      <c r="D686" s="164" t="str">
        <f>IF(ISBLANK('Beladung des Speichers'!A686),"",C686*'Beladung des Speichers'!C686/SUMIFS('Beladung des Speichers'!$C$17:$C$300,'Beladung des Speichers'!$A$17:$A$300,A686))</f>
        <v/>
      </c>
      <c r="E686" s="165" t="str">
        <f>IF(ISBLANK('Beladung des Speichers'!A686),"",1/SUMIFS('Beladung des Speichers'!$C$17:$C$300,'Beladung des Speichers'!$A$17:$A$300,A686)*C686*SUMIF($A$17:$A$300,A686,'Beladung des Speichers'!$E$17:$E$300))</f>
        <v/>
      </c>
      <c r="F686" s="166" t="str">
        <f>IF(ISBLANK('Beladung des Speichers'!A686),"",IF(C686=0,"0,00",D686/C686*E686))</f>
        <v/>
      </c>
      <c r="G686" s="167" t="str">
        <f>IF(ISBLANK('Beladung des Speichers'!A686),"",SUMIFS('Beladung des Speichers'!$C$17:$C$300,'Beladung des Speichers'!$A$17:$A$300,A686))</f>
        <v/>
      </c>
      <c r="H686" s="124" t="str">
        <f>IF(ISBLANK('Beladung des Speichers'!A686),"",'Beladung des Speichers'!C686)</f>
        <v/>
      </c>
      <c r="I686" s="168" t="str">
        <f>IF(ISBLANK('Beladung des Speichers'!A686),"",SUMIFS('Beladung des Speichers'!$E$17:$E$1001,'Beladung des Speichers'!$A$17:$A$1001,'Ergebnis (detailliert)'!A686))</f>
        <v/>
      </c>
      <c r="J686" s="125" t="str">
        <f>IF(ISBLANK('Beladung des Speichers'!A686),"",'Beladung des Speichers'!E686)</f>
        <v/>
      </c>
      <c r="K686" s="168" t="str">
        <f>IF(ISBLANK('Beladung des Speichers'!A686),"",SUMIFS('Entladung des Speichers'!$C$17:$C$1001,'Entladung des Speichers'!$A$17:$A$1001,'Ergebnis (detailliert)'!A686))</f>
        <v/>
      </c>
      <c r="L686" s="169" t="str">
        <f t="shared" si="42"/>
        <v/>
      </c>
      <c r="M686" s="169" t="str">
        <f>IF(ISBLANK('Entladung des Speichers'!A686),"",'Entladung des Speichers'!C686)</f>
        <v/>
      </c>
      <c r="N686" s="168" t="str">
        <f>IF(ISBLANK('Beladung des Speichers'!A686),"",SUMIFS('Entladung des Speichers'!$E$17:$E$1001,'Entladung des Speichers'!$A$17:$A$1001,'Ergebnis (detailliert)'!$A$17:$A$300))</f>
        <v/>
      </c>
      <c r="O686" s="125" t="str">
        <f t="shared" si="43"/>
        <v/>
      </c>
      <c r="P686" s="20" t="str">
        <f>IFERROR(IF(A686="","",N686*'Ergebnis (detailliert)'!J686/'Ergebnis (detailliert)'!I686),0)</f>
        <v/>
      </c>
      <c r="Q686" s="106" t="str">
        <f t="shared" si="44"/>
        <v/>
      </c>
      <c r="R686" s="107" t="str">
        <f t="shared" si="45"/>
        <v/>
      </c>
      <c r="S686" s="108" t="str">
        <f>IF(A686="","",IF(LOOKUP(A686,Stammdaten!$A$17:$A$1001,Stammdaten!$G$17:$G$1001)="Nein",0,IF(ISBLANK('Beladung des Speichers'!A686),"",ROUND(MIN(J686,Q686)*-1,2))))</f>
        <v/>
      </c>
    </row>
    <row r="687" spans="1:19" x14ac:dyDescent="0.2">
      <c r="A687" s="109" t="str">
        <f>IF('Beladung des Speichers'!A687="","",'Beladung des Speichers'!A687)</f>
        <v/>
      </c>
      <c r="B687" s="109" t="str">
        <f>IF('Beladung des Speichers'!B687="","",'Beladung des Speichers'!B687)</f>
        <v/>
      </c>
      <c r="C687" s="163" t="str">
        <f>IF(ISBLANK('Beladung des Speichers'!A687),"",SUMIFS('Beladung des Speichers'!$C$17:$C$300,'Beladung des Speichers'!$A$17:$A$300,A687)-SUMIFS('Entladung des Speichers'!$C$17:$C$300,'Entladung des Speichers'!$A$17:$A$300,A687)+SUMIFS(Füllstände!$B$17:$B$299,Füllstände!$A$17:$A$299,A687)-SUMIFS(Füllstände!$C$17:$C$299,Füllstände!$A$17:$A$299,A687))</f>
        <v/>
      </c>
      <c r="D687" s="164" t="str">
        <f>IF(ISBLANK('Beladung des Speichers'!A687),"",C687*'Beladung des Speichers'!C687/SUMIFS('Beladung des Speichers'!$C$17:$C$300,'Beladung des Speichers'!$A$17:$A$300,A687))</f>
        <v/>
      </c>
      <c r="E687" s="165" t="str">
        <f>IF(ISBLANK('Beladung des Speichers'!A687),"",1/SUMIFS('Beladung des Speichers'!$C$17:$C$300,'Beladung des Speichers'!$A$17:$A$300,A687)*C687*SUMIF($A$17:$A$300,A687,'Beladung des Speichers'!$E$17:$E$300))</f>
        <v/>
      </c>
      <c r="F687" s="166" t="str">
        <f>IF(ISBLANK('Beladung des Speichers'!A687),"",IF(C687=0,"0,00",D687/C687*E687))</f>
        <v/>
      </c>
      <c r="G687" s="167" t="str">
        <f>IF(ISBLANK('Beladung des Speichers'!A687),"",SUMIFS('Beladung des Speichers'!$C$17:$C$300,'Beladung des Speichers'!$A$17:$A$300,A687))</f>
        <v/>
      </c>
      <c r="H687" s="124" t="str">
        <f>IF(ISBLANK('Beladung des Speichers'!A687),"",'Beladung des Speichers'!C687)</f>
        <v/>
      </c>
      <c r="I687" s="168" t="str">
        <f>IF(ISBLANK('Beladung des Speichers'!A687),"",SUMIFS('Beladung des Speichers'!$E$17:$E$1001,'Beladung des Speichers'!$A$17:$A$1001,'Ergebnis (detailliert)'!A687))</f>
        <v/>
      </c>
      <c r="J687" s="125" t="str">
        <f>IF(ISBLANK('Beladung des Speichers'!A687),"",'Beladung des Speichers'!E687)</f>
        <v/>
      </c>
      <c r="K687" s="168" t="str">
        <f>IF(ISBLANK('Beladung des Speichers'!A687),"",SUMIFS('Entladung des Speichers'!$C$17:$C$1001,'Entladung des Speichers'!$A$17:$A$1001,'Ergebnis (detailliert)'!A687))</f>
        <v/>
      </c>
      <c r="L687" s="169" t="str">
        <f t="shared" si="42"/>
        <v/>
      </c>
      <c r="M687" s="169" t="str">
        <f>IF(ISBLANK('Entladung des Speichers'!A687),"",'Entladung des Speichers'!C687)</f>
        <v/>
      </c>
      <c r="N687" s="168" t="str">
        <f>IF(ISBLANK('Beladung des Speichers'!A687),"",SUMIFS('Entladung des Speichers'!$E$17:$E$1001,'Entladung des Speichers'!$A$17:$A$1001,'Ergebnis (detailliert)'!$A$17:$A$300))</f>
        <v/>
      </c>
      <c r="O687" s="125" t="str">
        <f t="shared" si="43"/>
        <v/>
      </c>
      <c r="P687" s="20" t="str">
        <f>IFERROR(IF(A687="","",N687*'Ergebnis (detailliert)'!J687/'Ergebnis (detailliert)'!I687),0)</f>
        <v/>
      </c>
      <c r="Q687" s="106" t="str">
        <f t="shared" si="44"/>
        <v/>
      </c>
      <c r="R687" s="107" t="str">
        <f t="shared" si="45"/>
        <v/>
      </c>
      <c r="S687" s="108" t="str">
        <f>IF(A687="","",IF(LOOKUP(A687,Stammdaten!$A$17:$A$1001,Stammdaten!$G$17:$G$1001)="Nein",0,IF(ISBLANK('Beladung des Speichers'!A687),"",ROUND(MIN(J687,Q687)*-1,2))))</f>
        <v/>
      </c>
    </row>
    <row r="688" spans="1:19" x14ac:dyDescent="0.2">
      <c r="A688" s="109" t="str">
        <f>IF('Beladung des Speichers'!A688="","",'Beladung des Speichers'!A688)</f>
        <v/>
      </c>
      <c r="B688" s="109" t="str">
        <f>IF('Beladung des Speichers'!B688="","",'Beladung des Speichers'!B688)</f>
        <v/>
      </c>
      <c r="C688" s="163" t="str">
        <f>IF(ISBLANK('Beladung des Speichers'!A688),"",SUMIFS('Beladung des Speichers'!$C$17:$C$300,'Beladung des Speichers'!$A$17:$A$300,A688)-SUMIFS('Entladung des Speichers'!$C$17:$C$300,'Entladung des Speichers'!$A$17:$A$300,A688)+SUMIFS(Füllstände!$B$17:$B$299,Füllstände!$A$17:$A$299,A688)-SUMIFS(Füllstände!$C$17:$C$299,Füllstände!$A$17:$A$299,A688))</f>
        <v/>
      </c>
      <c r="D688" s="164" t="str">
        <f>IF(ISBLANK('Beladung des Speichers'!A688),"",C688*'Beladung des Speichers'!C688/SUMIFS('Beladung des Speichers'!$C$17:$C$300,'Beladung des Speichers'!$A$17:$A$300,A688))</f>
        <v/>
      </c>
      <c r="E688" s="165" t="str">
        <f>IF(ISBLANK('Beladung des Speichers'!A688),"",1/SUMIFS('Beladung des Speichers'!$C$17:$C$300,'Beladung des Speichers'!$A$17:$A$300,A688)*C688*SUMIF($A$17:$A$300,A688,'Beladung des Speichers'!$E$17:$E$300))</f>
        <v/>
      </c>
      <c r="F688" s="166" t="str">
        <f>IF(ISBLANK('Beladung des Speichers'!A688),"",IF(C688=0,"0,00",D688/C688*E688))</f>
        <v/>
      </c>
      <c r="G688" s="167" t="str">
        <f>IF(ISBLANK('Beladung des Speichers'!A688),"",SUMIFS('Beladung des Speichers'!$C$17:$C$300,'Beladung des Speichers'!$A$17:$A$300,A688))</f>
        <v/>
      </c>
      <c r="H688" s="124" t="str">
        <f>IF(ISBLANK('Beladung des Speichers'!A688),"",'Beladung des Speichers'!C688)</f>
        <v/>
      </c>
      <c r="I688" s="168" t="str">
        <f>IF(ISBLANK('Beladung des Speichers'!A688),"",SUMIFS('Beladung des Speichers'!$E$17:$E$1001,'Beladung des Speichers'!$A$17:$A$1001,'Ergebnis (detailliert)'!A688))</f>
        <v/>
      </c>
      <c r="J688" s="125" t="str">
        <f>IF(ISBLANK('Beladung des Speichers'!A688),"",'Beladung des Speichers'!E688)</f>
        <v/>
      </c>
      <c r="K688" s="168" t="str">
        <f>IF(ISBLANK('Beladung des Speichers'!A688),"",SUMIFS('Entladung des Speichers'!$C$17:$C$1001,'Entladung des Speichers'!$A$17:$A$1001,'Ergebnis (detailliert)'!A688))</f>
        <v/>
      </c>
      <c r="L688" s="169" t="str">
        <f t="shared" si="42"/>
        <v/>
      </c>
      <c r="M688" s="169" t="str">
        <f>IF(ISBLANK('Entladung des Speichers'!A688),"",'Entladung des Speichers'!C688)</f>
        <v/>
      </c>
      <c r="N688" s="168" t="str">
        <f>IF(ISBLANK('Beladung des Speichers'!A688),"",SUMIFS('Entladung des Speichers'!$E$17:$E$1001,'Entladung des Speichers'!$A$17:$A$1001,'Ergebnis (detailliert)'!$A$17:$A$300))</f>
        <v/>
      </c>
      <c r="O688" s="125" t="str">
        <f t="shared" si="43"/>
        <v/>
      </c>
      <c r="P688" s="20" t="str">
        <f>IFERROR(IF(A688="","",N688*'Ergebnis (detailliert)'!J688/'Ergebnis (detailliert)'!I688),0)</f>
        <v/>
      </c>
      <c r="Q688" s="106" t="str">
        <f t="shared" si="44"/>
        <v/>
      </c>
      <c r="R688" s="107" t="str">
        <f t="shared" si="45"/>
        <v/>
      </c>
      <c r="S688" s="108" t="str">
        <f>IF(A688="","",IF(LOOKUP(A688,Stammdaten!$A$17:$A$1001,Stammdaten!$G$17:$G$1001)="Nein",0,IF(ISBLANK('Beladung des Speichers'!A688),"",ROUND(MIN(J688,Q688)*-1,2))))</f>
        <v/>
      </c>
    </row>
    <row r="689" spans="1:19" x14ac:dyDescent="0.2">
      <c r="A689" s="109" t="str">
        <f>IF('Beladung des Speichers'!A689="","",'Beladung des Speichers'!A689)</f>
        <v/>
      </c>
      <c r="B689" s="109" t="str">
        <f>IF('Beladung des Speichers'!B689="","",'Beladung des Speichers'!B689)</f>
        <v/>
      </c>
      <c r="C689" s="163" t="str">
        <f>IF(ISBLANK('Beladung des Speichers'!A689),"",SUMIFS('Beladung des Speichers'!$C$17:$C$300,'Beladung des Speichers'!$A$17:$A$300,A689)-SUMIFS('Entladung des Speichers'!$C$17:$C$300,'Entladung des Speichers'!$A$17:$A$300,A689)+SUMIFS(Füllstände!$B$17:$B$299,Füllstände!$A$17:$A$299,A689)-SUMIFS(Füllstände!$C$17:$C$299,Füllstände!$A$17:$A$299,A689))</f>
        <v/>
      </c>
      <c r="D689" s="164" t="str">
        <f>IF(ISBLANK('Beladung des Speichers'!A689),"",C689*'Beladung des Speichers'!C689/SUMIFS('Beladung des Speichers'!$C$17:$C$300,'Beladung des Speichers'!$A$17:$A$300,A689))</f>
        <v/>
      </c>
      <c r="E689" s="165" t="str">
        <f>IF(ISBLANK('Beladung des Speichers'!A689),"",1/SUMIFS('Beladung des Speichers'!$C$17:$C$300,'Beladung des Speichers'!$A$17:$A$300,A689)*C689*SUMIF($A$17:$A$300,A689,'Beladung des Speichers'!$E$17:$E$300))</f>
        <v/>
      </c>
      <c r="F689" s="166" t="str">
        <f>IF(ISBLANK('Beladung des Speichers'!A689),"",IF(C689=0,"0,00",D689/C689*E689))</f>
        <v/>
      </c>
      <c r="G689" s="167" t="str">
        <f>IF(ISBLANK('Beladung des Speichers'!A689),"",SUMIFS('Beladung des Speichers'!$C$17:$C$300,'Beladung des Speichers'!$A$17:$A$300,A689))</f>
        <v/>
      </c>
      <c r="H689" s="124" t="str">
        <f>IF(ISBLANK('Beladung des Speichers'!A689),"",'Beladung des Speichers'!C689)</f>
        <v/>
      </c>
      <c r="I689" s="168" t="str">
        <f>IF(ISBLANK('Beladung des Speichers'!A689),"",SUMIFS('Beladung des Speichers'!$E$17:$E$1001,'Beladung des Speichers'!$A$17:$A$1001,'Ergebnis (detailliert)'!A689))</f>
        <v/>
      </c>
      <c r="J689" s="125" t="str">
        <f>IF(ISBLANK('Beladung des Speichers'!A689),"",'Beladung des Speichers'!E689)</f>
        <v/>
      </c>
      <c r="K689" s="168" t="str">
        <f>IF(ISBLANK('Beladung des Speichers'!A689),"",SUMIFS('Entladung des Speichers'!$C$17:$C$1001,'Entladung des Speichers'!$A$17:$A$1001,'Ergebnis (detailliert)'!A689))</f>
        <v/>
      </c>
      <c r="L689" s="169" t="str">
        <f t="shared" si="42"/>
        <v/>
      </c>
      <c r="M689" s="169" t="str">
        <f>IF(ISBLANK('Entladung des Speichers'!A689),"",'Entladung des Speichers'!C689)</f>
        <v/>
      </c>
      <c r="N689" s="168" t="str">
        <f>IF(ISBLANK('Beladung des Speichers'!A689),"",SUMIFS('Entladung des Speichers'!$E$17:$E$1001,'Entladung des Speichers'!$A$17:$A$1001,'Ergebnis (detailliert)'!$A$17:$A$300))</f>
        <v/>
      </c>
      <c r="O689" s="125" t="str">
        <f t="shared" si="43"/>
        <v/>
      </c>
      <c r="P689" s="20" t="str">
        <f>IFERROR(IF(A689="","",N689*'Ergebnis (detailliert)'!J689/'Ergebnis (detailliert)'!I689),0)</f>
        <v/>
      </c>
      <c r="Q689" s="106" t="str">
        <f t="shared" si="44"/>
        <v/>
      </c>
      <c r="R689" s="107" t="str">
        <f t="shared" si="45"/>
        <v/>
      </c>
      <c r="S689" s="108" t="str">
        <f>IF(A689="","",IF(LOOKUP(A689,Stammdaten!$A$17:$A$1001,Stammdaten!$G$17:$G$1001)="Nein",0,IF(ISBLANK('Beladung des Speichers'!A689),"",ROUND(MIN(J689,Q689)*-1,2))))</f>
        <v/>
      </c>
    </row>
    <row r="690" spans="1:19" x14ac:dyDescent="0.2">
      <c r="A690" s="109" t="str">
        <f>IF('Beladung des Speichers'!A690="","",'Beladung des Speichers'!A690)</f>
        <v/>
      </c>
      <c r="B690" s="109" t="str">
        <f>IF('Beladung des Speichers'!B690="","",'Beladung des Speichers'!B690)</f>
        <v/>
      </c>
      <c r="C690" s="163" t="str">
        <f>IF(ISBLANK('Beladung des Speichers'!A690),"",SUMIFS('Beladung des Speichers'!$C$17:$C$300,'Beladung des Speichers'!$A$17:$A$300,A690)-SUMIFS('Entladung des Speichers'!$C$17:$C$300,'Entladung des Speichers'!$A$17:$A$300,A690)+SUMIFS(Füllstände!$B$17:$B$299,Füllstände!$A$17:$A$299,A690)-SUMIFS(Füllstände!$C$17:$C$299,Füllstände!$A$17:$A$299,A690))</f>
        <v/>
      </c>
      <c r="D690" s="164" t="str">
        <f>IF(ISBLANK('Beladung des Speichers'!A690),"",C690*'Beladung des Speichers'!C690/SUMIFS('Beladung des Speichers'!$C$17:$C$300,'Beladung des Speichers'!$A$17:$A$300,A690))</f>
        <v/>
      </c>
      <c r="E690" s="165" t="str">
        <f>IF(ISBLANK('Beladung des Speichers'!A690),"",1/SUMIFS('Beladung des Speichers'!$C$17:$C$300,'Beladung des Speichers'!$A$17:$A$300,A690)*C690*SUMIF($A$17:$A$300,A690,'Beladung des Speichers'!$E$17:$E$300))</f>
        <v/>
      </c>
      <c r="F690" s="166" t="str">
        <f>IF(ISBLANK('Beladung des Speichers'!A690),"",IF(C690=0,"0,00",D690/C690*E690))</f>
        <v/>
      </c>
      <c r="G690" s="167" t="str">
        <f>IF(ISBLANK('Beladung des Speichers'!A690),"",SUMIFS('Beladung des Speichers'!$C$17:$C$300,'Beladung des Speichers'!$A$17:$A$300,A690))</f>
        <v/>
      </c>
      <c r="H690" s="124" t="str">
        <f>IF(ISBLANK('Beladung des Speichers'!A690),"",'Beladung des Speichers'!C690)</f>
        <v/>
      </c>
      <c r="I690" s="168" t="str">
        <f>IF(ISBLANK('Beladung des Speichers'!A690),"",SUMIFS('Beladung des Speichers'!$E$17:$E$1001,'Beladung des Speichers'!$A$17:$A$1001,'Ergebnis (detailliert)'!A690))</f>
        <v/>
      </c>
      <c r="J690" s="125" t="str">
        <f>IF(ISBLANK('Beladung des Speichers'!A690),"",'Beladung des Speichers'!E690)</f>
        <v/>
      </c>
      <c r="K690" s="168" t="str">
        <f>IF(ISBLANK('Beladung des Speichers'!A690),"",SUMIFS('Entladung des Speichers'!$C$17:$C$1001,'Entladung des Speichers'!$A$17:$A$1001,'Ergebnis (detailliert)'!A690))</f>
        <v/>
      </c>
      <c r="L690" s="169" t="str">
        <f t="shared" si="42"/>
        <v/>
      </c>
      <c r="M690" s="169" t="str">
        <f>IF(ISBLANK('Entladung des Speichers'!A690),"",'Entladung des Speichers'!C690)</f>
        <v/>
      </c>
      <c r="N690" s="168" t="str">
        <f>IF(ISBLANK('Beladung des Speichers'!A690),"",SUMIFS('Entladung des Speichers'!$E$17:$E$1001,'Entladung des Speichers'!$A$17:$A$1001,'Ergebnis (detailliert)'!$A$17:$A$300))</f>
        <v/>
      </c>
      <c r="O690" s="125" t="str">
        <f t="shared" si="43"/>
        <v/>
      </c>
      <c r="P690" s="20" t="str">
        <f>IFERROR(IF(A690="","",N690*'Ergebnis (detailliert)'!J690/'Ergebnis (detailliert)'!I690),0)</f>
        <v/>
      </c>
      <c r="Q690" s="106" t="str">
        <f t="shared" si="44"/>
        <v/>
      </c>
      <c r="R690" s="107" t="str">
        <f t="shared" si="45"/>
        <v/>
      </c>
      <c r="S690" s="108" t="str">
        <f>IF(A690="","",IF(LOOKUP(A690,Stammdaten!$A$17:$A$1001,Stammdaten!$G$17:$G$1001)="Nein",0,IF(ISBLANK('Beladung des Speichers'!A690),"",ROUND(MIN(J690,Q690)*-1,2))))</f>
        <v/>
      </c>
    </row>
    <row r="691" spans="1:19" x14ac:dyDescent="0.2">
      <c r="A691" s="109" t="str">
        <f>IF('Beladung des Speichers'!A691="","",'Beladung des Speichers'!A691)</f>
        <v/>
      </c>
      <c r="B691" s="109" t="str">
        <f>IF('Beladung des Speichers'!B691="","",'Beladung des Speichers'!B691)</f>
        <v/>
      </c>
      <c r="C691" s="163" t="str">
        <f>IF(ISBLANK('Beladung des Speichers'!A691),"",SUMIFS('Beladung des Speichers'!$C$17:$C$300,'Beladung des Speichers'!$A$17:$A$300,A691)-SUMIFS('Entladung des Speichers'!$C$17:$C$300,'Entladung des Speichers'!$A$17:$A$300,A691)+SUMIFS(Füllstände!$B$17:$B$299,Füllstände!$A$17:$A$299,A691)-SUMIFS(Füllstände!$C$17:$C$299,Füllstände!$A$17:$A$299,A691))</f>
        <v/>
      </c>
      <c r="D691" s="164" t="str">
        <f>IF(ISBLANK('Beladung des Speichers'!A691),"",C691*'Beladung des Speichers'!C691/SUMIFS('Beladung des Speichers'!$C$17:$C$300,'Beladung des Speichers'!$A$17:$A$300,A691))</f>
        <v/>
      </c>
      <c r="E691" s="165" t="str">
        <f>IF(ISBLANK('Beladung des Speichers'!A691),"",1/SUMIFS('Beladung des Speichers'!$C$17:$C$300,'Beladung des Speichers'!$A$17:$A$300,A691)*C691*SUMIF($A$17:$A$300,A691,'Beladung des Speichers'!$E$17:$E$300))</f>
        <v/>
      </c>
      <c r="F691" s="166" t="str">
        <f>IF(ISBLANK('Beladung des Speichers'!A691),"",IF(C691=0,"0,00",D691/C691*E691))</f>
        <v/>
      </c>
      <c r="G691" s="167" t="str">
        <f>IF(ISBLANK('Beladung des Speichers'!A691),"",SUMIFS('Beladung des Speichers'!$C$17:$C$300,'Beladung des Speichers'!$A$17:$A$300,A691))</f>
        <v/>
      </c>
      <c r="H691" s="124" t="str">
        <f>IF(ISBLANK('Beladung des Speichers'!A691),"",'Beladung des Speichers'!C691)</f>
        <v/>
      </c>
      <c r="I691" s="168" t="str">
        <f>IF(ISBLANK('Beladung des Speichers'!A691),"",SUMIFS('Beladung des Speichers'!$E$17:$E$1001,'Beladung des Speichers'!$A$17:$A$1001,'Ergebnis (detailliert)'!A691))</f>
        <v/>
      </c>
      <c r="J691" s="125" t="str">
        <f>IF(ISBLANK('Beladung des Speichers'!A691),"",'Beladung des Speichers'!E691)</f>
        <v/>
      </c>
      <c r="K691" s="168" t="str">
        <f>IF(ISBLANK('Beladung des Speichers'!A691),"",SUMIFS('Entladung des Speichers'!$C$17:$C$1001,'Entladung des Speichers'!$A$17:$A$1001,'Ergebnis (detailliert)'!A691))</f>
        <v/>
      </c>
      <c r="L691" s="169" t="str">
        <f t="shared" si="42"/>
        <v/>
      </c>
      <c r="M691" s="169" t="str">
        <f>IF(ISBLANK('Entladung des Speichers'!A691),"",'Entladung des Speichers'!C691)</f>
        <v/>
      </c>
      <c r="N691" s="168" t="str">
        <f>IF(ISBLANK('Beladung des Speichers'!A691),"",SUMIFS('Entladung des Speichers'!$E$17:$E$1001,'Entladung des Speichers'!$A$17:$A$1001,'Ergebnis (detailliert)'!$A$17:$A$300))</f>
        <v/>
      </c>
      <c r="O691" s="125" t="str">
        <f t="shared" si="43"/>
        <v/>
      </c>
      <c r="P691" s="20" t="str">
        <f>IFERROR(IF(A691="","",N691*'Ergebnis (detailliert)'!J691/'Ergebnis (detailliert)'!I691),0)</f>
        <v/>
      </c>
      <c r="Q691" s="106" t="str">
        <f t="shared" si="44"/>
        <v/>
      </c>
      <c r="R691" s="107" t="str">
        <f t="shared" si="45"/>
        <v/>
      </c>
      <c r="S691" s="108" t="str">
        <f>IF(A691="","",IF(LOOKUP(A691,Stammdaten!$A$17:$A$1001,Stammdaten!$G$17:$G$1001)="Nein",0,IF(ISBLANK('Beladung des Speichers'!A691),"",ROUND(MIN(J691,Q691)*-1,2))))</f>
        <v/>
      </c>
    </row>
    <row r="692" spans="1:19" x14ac:dyDescent="0.2">
      <c r="A692" s="109" t="str">
        <f>IF('Beladung des Speichers'!A692="","",'Beladung des Speichers'!A692)</f>
        <v/>
      </c>
      <c r="B692" s="109" t="str">
        <f>IF('Beladung des Speichers'!B692="","",'Beladung des Speichers'!B692)</f>
        <v/>
      </c>
      <c r="C692" s="163" t="str">
        <f>IF(ISBLANK('Beladung des Speichers'!A692),"",SUMIFS('Beladung des Speichers'!$C$17:$C$300,'Beladung des Speichers'!$A$17:$A$300,A692)-SUMIFS('Entladung des Speichers'!$C$17:$C$300,'Entladung des Speichers'!$A$17:$A$300,A692)+SUMIFS(Füllstände!$B$17:$B$299,Füllstände!$A$17:$A$299,A692)-SUMIFS(Füllstände!$C$17:$C$299,Füllstände!$A$17:$A$299,A692))</f>
        <v/>
      </c>
      <c r="D692" s="164" t="str">
        <f>IF(ISBLANK('Beladung des Speichers'!A692),"",C692*'Beladung des Speichers'!C692/SUMIFS('Beladung des Speichers'!$C$17:$C$300,'Beladung des Speichers'!$A$17:$A$300,A692))</f>
        <v/>
      </c>
      <c r="E692" s="165" t="str">
        <f>IF(ISBLANK('Beladung des Speichers'!A692),"",1/SUMIFS('Beladung des Speichers'!$C$17:$C$300,'Beladung des Speichers'!$A$17:$A$300,A692)*C692*SUMIF($A$17:$A$300,A692,'Beladung des Speichers'!$E$17:$E$300))</f>
        <v/>
      </c>
      <c r="F692" s="166" t="str">
        <f>IF(ISBLANK('Beladung des Speichers'!A692),"",IF(C692=0,"0,00",D692/C692*E692))</f>
        <v/>
      </c>
      <c r="G692" s="167" t="str">
        <f>IF(ISBLANK('Beladung des Speichers'!A692),"",SUMIFS('Beladung des Speichers'!$C$17:$C$300,'Beladung des Speichers'!$A$17:$A$300,A692))</f>
        <v/>
      </c>
      <c r="H692" s="124" t="str">
        <f>IF(ISBLANK('Beladung des Speichers'!A692),"",'Beladung des Speichers'!C692)</f>
        <v/>
      </c>
      <c r="I692" s="168" t="str">
        <f>IF(ISBLANK('Beladung des Speichers'!A692),"",SUMIFS('Beladung des Speichers'!$E$17:$E$1001,'Beladung des Speichers'!$A$17:$A$1001,'Ergebnis (detailliert)'!A692))</f>
        <v/>
      </c>
      <c r="J692" s="125" t="str">
        <f>IF(ISBLANK('Beladung des Speichers'!A692),"",'Beladung des Speichers'!E692)</f>
        <v/>
      </c>
      <c r="K692" s="168" t="str">
        <f>IF(ISBLANK('Beladung des Speichers'!A692),"",SUMIFS('Entladung des Speichers'!$C$17:$C$1001,'Entladung des Speichers'!$A$17:$A$1001,'Ergebnis (detailliert)'!A692))</f>
        <v/>
      </c>
      <c r="L692" s="169" t="str">
        <f t="shared" si="42"/>
        <v/>
      </c>
      <c r="M692" s="169" t="str">
        <f>IF(ISBLANK('Entladung des Speichers'!A692),"",'Entladung des Speichers'!C692)</f>
        <v/>
      </c>
      <c r="N692" s="168" t="str">
        <f>IF(ISBLANK('Beladung des Speichers'!A692),"",SUMIFS('Entladung des Speichers'!$E$17:$E$1001,'Entladung des Speichers'!$A$17:$A$1001,'Ergebnis (detailliert)'!$A$17:$A$300))</f>
        <v/>
      </c>
      <c r="O692" s="125" t="str">
        <f t="shared" si="43"/>
        <v/>
      </c>
      <c r="P692" s="20" t="str">
        <f>IFERROR(IF(A692="","",N692*'Ergebnis (detailliert)'!J692/'Ergebnis (detailliert)'!I692),0)</f>
        <v/>
      </c>
      <c r="Q692" s="106" t="str">
        <f t="shared" si="44"/>
        <v/>
      </c>
      <c r="R692" s="107" t="str">
        <f t="shared" si="45"/>
        <v/>
      </c>
      <c r="S692" s="108" t="str">
        <f>IF(A692="","",IF(LOOKUP(A692,Stammdaten!$A$17:$A$1001,Stammdaten!$G$17:$G$1001)="Nein",0,IF(ISBLANK('Beladung des Speichers'!A692),"",ROUND(MIN(J692,Q692)*-1,2))))</f>
        <v/>
      </c>
    </row>
    <row r="693" spans="1:19" x14ac:dyDescent="0.2">
      <c r="A693" s="109" t="str">
        <f>IF('Beladung des Speichers'!A693="","",'Beladung des Speichers'!A693)</f>
        <v/>
      </c>
      <c r="B693" s="109" t="str">
        <f>IF('Beladung des Speichers'!B693="","",'Beladung des Speichers'!B693)</f>
        <v/>
      </c>
      <c r="C693" s="163" t="str">
        <f>IF(ISBLANK('Beladung des Speichers'!A693),"",SUMIFS('Beladung des Speichers'!$C$17:$C$300,'Beladung des Speichers'!$A$17:$A$300,A693)-SUMIFS('Entladung des Speichers'!$C$17:$C$300,'Entladung des Speichers'!$A$17:$A$300,A693)+SUMIFS(Füllstände!$B$17:$B$299,Füllstände!$A$17:$A$299,A693)-SUMIFS(Füllstände!$C$17:$C$299,Füllstände!$A$17:$A$299,A693))</f>
        <v/>
      </c>
      <c r="D693" s="164" t="str">
        <f>IF(ISBLANK('Beladung des Speichers'!A693),"",C693*'Beladung des Speichers'!C693/SUMIFS('Beladung des Speichers'!$C$17:$C$300,'Beladung des Speichers'!$A$17:$A$300,A693))</f>
        <v/>
      </c>
      <c r="E693" s="165" t="str">
        <f>IF(ISBLANK('Beladung des Speichers'!A693),"",1/SUMIFS('Beladung des Speichers'!$C$17:$C$300,'Beladung des Speichers'!$A$17:$A$300,A693)*C693*SUMIF($A$17:$A$300,A693,'Beladung des Speichers'!$E$17:$E$300))</f>
        <v/>
      </c>
      <c r="F693" s="166" t="str">
        <f>IF(ISBLANK('Beladung des Speichers'!A693),"",IF(C693=0,"0,00",D693/C693*E693))</f>
        <v/>
      </c>
      <c r="G693" s="167" t="str">
        <f>IF(ISBLANK('Beladung des Speichers'!A693),"",SUMIFS('Beladung des Speichers'!$C$17:$C$300,'Beladung des Speichers'!$A$17:$A$300,A693))</f>
        <v/>
      </c>
      <c r="H693" s="124" t="str">
        <f>IF(ISBLANK('Beladung des Speichers'!A693),"",'Beladung des Speichers'!C693)</f>
        <v/>
      </c>
      <c r="I693" s="168" t="str">
        <f>IF(ISBLANK('Beladung des Speichers'!A693),"",SUMIFS('Beladung des Speichers'!$E$17:$E$1001,'Beladung des Speichers'!$A$17:$A$1001,'Ergebnis (detailliert)'!A693))</f>
        <v/>
      </c>
      <c r="J693" s="125" t="str">
        <f>IF(ISBLANK('Beladung des Speichers'!A693),"",'Beladung des Speichers'!E693)</f>
        <v/>
      </c>
      <c r="K693" s="168" t="str">
        <f>IF(ISBLANK('Beladung des Speichers'!A693),"",SUMIFS('Entladung des Speichers'!$C$17:$C$1001,'Entladung des Speichers'!$A$17:$A$1001,'Ergebnis (detailliert)'!A693))</f>
        <v/>
      </c>
      <c r="L693" s="169" t="str">
        <f t="shared" si="42"/>
        <v/>
      </c>
      <c r="M693" s="169" t="str">
        <f>IF(ISBLANK('Entladung des Speichers'!A693),"",'Entladung des Speichers'!C693)</f>
        <v/>
      </c>
      <c r="N693" s="168" t="str">
        <f>IF(ISBLANK('Beladung des Speichers'!A693),"",SUMIFS('Entladung des Speichers'!$E$17:$E$1001,'Entladung des Speichers'!$A$17:$A$1001,'Ergebnis (detailliert)'!$A$17:$A$300))</f>
        <v/>
      </c>
      <c r="O693" s="125" t="str">
        <f t="shared" si="43"/>
        <v/>
      </c>
      <c r="P693" s="20" t="str">
        <f>IFERROR(IF(A693="","",N693*'Ergebnis (detailliert)'!J693/'Ergebnis (detailliert)'!I693),0)</f>
        <v/>
      </c>
      <c r="Q693" s="106" t="str">
        <f t="shared" si="44"/>
        <v/>
      </c>
      <c r="R693" s="107" t="str">
        <f t="shared" si="45"/>
        <v/>
      </c>
      <c r="S693" s="108" t="str">
        <f>IF(A693="","",IF(LOOKUP(A693,Stammdaten!$A$17:$A$1001,Stammdaten!$G$17:$G$1001)="Nein",0,IF(ISBLANK('Beladung des Speichers'!A693),"",ROUND(MIN(J693,Q693)*-1,2))))</f>
        <v/>
      </c>
    </row>
    <row r="694" spans="1:19" x14ac:dyDescent="0.2">
      <c r="A694" s="109" t="str">
        <f>IF('Beladung des Speichers'!A694="","",'Beladung des Speichers'!A694)</f>
        <v/>
      </c>
      <c r="B694" s="109" t="str">
        <f>IF('Beladung des Speichers'!B694="","",'Beladung des Speichers'!B694)</f>
        <v/>
      </c>
      <c r="C694" s="163" t="str">
        <f>IF(ISBLANK('Beladung des Speichers'!A694),"",SUMIFS('Beladung des Speichers'!$C$17:$C$300,'Beladung des Speichers'!$A$17:$A$300,A694)-SUMIFS('Entladung des Speichers'!$C$17:$C$300,'Entladung des Speichers'!$A$17:$A$300,A694)+SUMIFS(Füllstände!$B$17:$B$299,Füllstände!$A$17:$A$299,A694)-SUMIFS(Füllstände!$C$17:$C$299,Füllstände!$A$17:$A$299,A694))</f>
        <v/>
      </c>
      <c r="D694" s="164" t="str">
        <f>IF(ISBLANK('Beladung des Speichers'!A694),"",C694*'Beladung des Speichers'!C694/SUMIFS('Beladung des Speichers'!$C$17:$C$300,'Beladung des Speichers'!$A$17:$A$300,A694))</f>
        <v/>
      </c>
      <c r="E694" s="165" t="str">
        <f>IF(ISBLANK('Beladung des Speichers'!A694),"",1/SUMIFS('Beladung des Speichers'!$C$17:$C$300,'Beladung des Speichers'!$A$17:$A$300,A694)*C694*SUMIF($A$17:$A$300,A694,'Beladung des Speichers'!$E$17:$E$300))</f>
        <v/>
      </c>
      <c r="F694" s="166" t="str">
        <f>IF(ISBLANK('Beladung des Speichers'!A694),"",IF(C694=0,"0,00",D694/C694*E694))</f>
        <v/>
      </c>
      <c r="G694" s="167" t="str">
        <f>IF(ISBLANK('Beladung des Speichers'!A694),"",SUMIFS('Beladung des Speichers'!$C$17:$C$300,'Beladung des Speichers'!$A$17:$A$300,A694))</f>
        <v/>
      </c>
      <c r="H694" s="124" t="str">
        <f>IF(ISBLANK('Beladung des Speichers'!A694),"",'Beladung des Speichers'!C694)</f>
        <v/>
      </c>
      <c r="I694" s="168" t="str">
        <f>IF(ISBLANK('Beladung des Speichers'!A694),"",SUMIFS('Beladung des Speichers'!$E$17:$E$1001,'Beladung des Speichers'!$A$17:$A$1001,'Ergebnis (detailliert)'!A694))</f>
        <v/>
      </c>
      <c r="J694" s="125" t="str">
        <f>IF(ISBLANK('Beladung des Speichers'!A694),"",'Beladung des Speichers'!E694)</f>
        <v/>
      </c>
      <c r="K694" s="168" t="str">
        <f>IF(ISBLANK('Beladung des Speichers'!A694),"",SUMIFS('Entladung des Speichers'!$C$17:$C$1001,'Entladung des Speichers'!$A$17:$A$1001,'Ergebnis (detailliert)'!A694))</f>
        <v/>
      </c>
      <c r="L694" s="169" t="str">
        <f t="shared" si="42"/>
        <v/>
      </c>
      <c r="M694" s="169" t="str">
        <f>IF(ISBLANK('Entladung des Speichers'!A694),"",'Entladung des Speichers'!C694)</f>
        <v/>
      </c>
      <c r="N694" s="168" t="str">
        <f>IF(ISBLANK('Beladung des Speichers'!A694),"",SUMIFS('Entladung des Speichers'!$E$17:$E$1001,'Entladung des Speichers'!$A$17:$A$1001,'Ergebnis (detailliert)'!$A$17:$A$300))</f>
        <v/>
      </c>
      <c r="O694" s="125" t="str">
        <f t="shared" si="43"/>
        <v/>
      </c>
      <c r="P694" s="20" t="str">
        <f>IFERROR(IF(A694="","",N694*'Ergebnis (detailliert)'!J694/'Ergebnis (detailliert)'!I694),0)</f>
        <v/>
      </c>
      <c r="Q694" s="106" t="str">
        <f t="shared" si="44"/>
        <v/>
      </c>
      <c r="R694" s="107" t="str">
        <f t="shared" si="45"/>
        <v/>
      </c>
      <c r="S694" s="108" t="str">
        <f>IF(A694="","",IF(LOOKUP(A694,Stammdaten!$A$17:$A$1001,Stammdaten!$G$17:$G$1001)="Nein",0,IF(ISBLANK('Beladung des Speichers'!A694),"",ROUND(MIN(J694,Q694)*-1,2))))</f>
        <v/>
      </c>
    </row>
    <row r="695" spans="1:19" x14ac:dyDescent="0.2">
      <c r="A695" s="109" t="str">
        <f>IF('Beladung des Speichers'!A695="","",'Beladung des Speichers'!A695)</f>
        <v/>
      </c>
      <c r="B695" s="109" t="str">
        <f>IF('Beladung des Speichers'!B695="","",'Beladung des Speichers'!B695)</f>
        <v/>
      </c>
      <c r="C695" s="163" t="str">
        <f>IF(ISBLANK('Beladung des Speichers'!A695),"",SUMIFS('Beladung des Speichers'!$C$17:$C$300,'Beladung des Speichers'!$A$17:$A$300,A695)-SUMIFS('Entladung des Speichers'!$C$17:$C$300,'Entladung des Speichers'!$A$17:$A$300,A695)+SUMIFS(Füllstände!$B$17:$B$299,Füllstände!$A$17:$A$299,A695)-SUMIFS(Füllstände!$C$17:$C$299,Füllstände!$A$17:$A$299,A695))</f>
        <v/>
      </c>
      <c r="D695" s="164" t="str">
        <f>IF(ISBLANK('Beladung des Speichers'!A695),"",C695*'Beladung des Speichers'!C695/SUMIFS('Beladung des Speichers'!$C$17:$C$300,'Beladung des Speichers'!$A$17:$A$300,A695))</f>
        <v/>
      </c>
      <c r="E695" s="165" t="str">
        <f>IF(ISBLANK('Beladung des Speichers'!A695),"",1/SUMIFS('Beladung des Speichers'!$C$17:$C$300,'Beladung des Speichers'!$A$17:$A$300,A695)*C695*SUMIF($A$17:$A$300,A695,'Beladung des Speichers'!$E$17:$E$300))</f>
        <v/>
      </c>
      <c r="F695" s="166" t="str">
        <f>IF(ISBLANK('Beladung des Speichers'!A695),"",IF(C695=0,"0,00",D695/C695*E695))</f>
        <v/>
      </c>
      <c r="G695" s="167" t="str">
        <f>IF(ISBLANK('Beladung des Speichers'!A695),"",SUMIFS('Beladung des Speichers'!$C$17:$C$300,'Beladung des Speichers'!$A$17:$A$300,A695))</f>
        <v/>
      </c>
      <c r="H695" s="124" t="str">
        <f>IF(ISBLANK('Beladung des Speichers'!A695),"",'Beladung des Speichers'!C695)</f>
        <v/>
      </c>
      <c r="I695" s="168" t="str">
        <f>IF(ISBLANK('Beladung des Speichers'!A695),"",SUMIFS('Beladung des Speichers'!$E$17:$E$1001,'Beladung des Speichers'!$A$17:$A$1001,'Ergebnis (detailliert)'!A695))</f>
        <v/>
      </c>
      <c r="J695" s="125" t="str">
        <f>IF(ISBLANK('Beladung des Speichers'!A695),"",'Beladung des Speichers'!E695)</f>
        <v/>
      </c>
      <c r="K695" s="168" t="str">
        <f>IF(ISBLANK('Beladung des Speichers'!A695),"",SUMIFS('Entladung des Speichers'!$C$17:$C$1001,'Entladung des Speichers'!$A$17:$A$1001,'Ergebnis (detailliert)'!A695))</f>
        <v/>
      </c>
      <c r="L695" s="169" t="str">
        <f t="shared" si="42"/>
        <v/>
      </c>
      <c r="M695" s="169" t="str">
        <f>IF(ISBLANK('Entladung des Speichers'!A695),"",'Entladung des Speichers'!C695)</f>
        <v/>
      </c>
      <c r="N695" s="168" t="str">
        <f>IF(ISBLANK('Beladung des Speichers'!A695),"",SUMIFS('Entladung des Speichers'!$E$17:$E$1001,'Entladung des Speichers'!$A$17:$A$1001,'Ergebnis (detailliert)'!$A$17:$A$300))</f>
        <v/>
      </c>
      <c r="O695" s="125" t="str">
        <f t="shared" si="43"/>
        <v/>
      </c>
      <c r="P695" s="20" t="str">
        <f>IFERROR(IF(A695="","",N695*'Ergebnis (detailliert)'!J695/'Ergebnis (detailliert)'!I695),0)</f>
        <v/>
      </c>
      <c r="Q695" s="106" t="str">
        <f t="shared" si="44"/>
        <v/>
      </c>
      <c r="R695" s="107" t="str">
        <f t="shared" si="45"/>
        <v/>
      </c>
      <c r="S695" s="108" t="str">
        <f>IF(A695="","",IF(LOOKUP(A695,Stammdaten!$A$17:$A$1001,Stammdaten!$G$17:$G$1001)="Nein",0,IF(ISBLANK('Beladung des Speichers'!A695),"",ROUND(MIN(J695,Q695)*-1,2))))</f>
        <v/>
      </c>
    </row>
    <row r="696" spans="1:19" x14ac:dyDescent="0.2">
      <c r="A696" s="109" t="str">
        <f>IF('Beladung des Speichers'!A696="","",'Beladung des Speichers'!A696)</f>
        <v/>
      </c>
      <c r="B696" s="109" t="str">
        <f>IF('Beladung des Speichers'!B696="","",'Beladung des Speichers'!B696)</f>
        <v/>
      </c>
      <c r="C696" s="163" t="str">
        <f>IF(ISBLANK('Beladung des Speichers'!A696),"",SUMIFS('Beladung des Speichers'!$C$17:$C$300,'Beladung des Speichers'!$A$17:$A$300,A696)-SUMIFS('Entladung des Speichers'!$C$17:$C$300,'Entladung des Speichers'!$A$17:$A$300,A696)+SUMIFS(Füllstände!$B$17:$B$299,Füllstände!$A$17:$A$299,A696)-SUMIFS(Füllstände!$C$17:$C$299,Füllstände!$A$17:$A$299,A696))</f>
        <v/>
      </c>
      <c r="D696" s="164" t="str">
        <f>IF(ISBLANK('Beladung des Speichers'!A696),"",C696*'Beladung des Speichers'!C696/SUMIFS('Beladung des Speichers'!$C$17:$C$300,'Beladung des Speichers'!$A$17:$A$300,A696))</f>
        <v/>
      </c>
      <c r="E696" s="165" t="str">
        <f>IF(ISBLANK('Beladung des Speichers'!A696),"",1/SUMIFS('Beladung des Speichers'!$C$17:$C$300,'Beladung des Speichers'!$A$17:$A$300,A696)*C696*SUMIF($A$17:$A$300,A696,'Beladung des Speichers'!$E$17:$E$300))</f>
        <v/>
      </c>
      <c r="F696" s="166" t="str">
        <f>IF(ISBLANK('Beladung des Speichers'!A696),"",IF(C696=0,"0,00",D696/C696*E696))</f>
        <v/>
      </c>
      <c r="G696" s="167" t="str">
        <f>IF(ISBLANK('Beladung des Speichers'!A696),"",SUMIFS('Beladung des Speichers'!$C$17:$C$300,'Beladung des Speichers'!$A$17:$A$300,A696))</f>
        <v/>
      </c>
      <c r="H696" s="124" t="str">
        <f>IF(ISBLANK('Beladung des Speichers'!A696),"",'Beladung des Speichers'!C696)</f>
        <v/>
      </c>
      <c r="I696" s="168" t="str">
        <f>IF(ISBLANK('Beladung des Speichers'!A696),"",SUMIFS('Beladung des Speichers'!$E$17:$E$1001,'Beladung des Speichers'!$A$17:$A$1001,'Ergebnis (detailliert)'!A696))</f>
        <v/>
      </c>
      <c r="J696" s="125" t="str">
        <f>IF(ISBLANK('Beladung des Speichers'!A696),"",'Beladung des Speichers'!E696)</f>
        <v/>
      </c>
      <c r="K696" s="168" t="str">
        <f>IF(ISBLANK('Beladung des Speichers'!A696),"",SUMIFS('Entladung des Speichers'!$C$17:$C$1001,'Entladung des Speichers'!$A$17:$A$1001,'Ergebnis (detailliert)'!A696))</f>
        <v/>
      </c>
      <c r="L696" s="169" t="str">
        <f t="shared" si="42"/>
        <v/>
      </c>
      <c r="M696" s="169" t="str">
        <f>IF(ISBLANK('Entladung des Speichers'!A696),"",'Entladung des Speichers'!C696)</f>
        <v/>
      </c>
      <c r="N696" s="168" t="str">
        <f>IF(ISBLANK('Beladung des Speichers'!A696),"",SUMIFS('Entladung des Speichers'!$E$17:$E$1001,'Entladung des Speichers'!$A$17:$A$1001,'Ergebnis (detailliert)'!$A$17:$A$300))</f>
        <v/>
      </c>
      <c r="O696" s="125" t="str">
        <f t="shared" si="43"/>
        <v/>
      </c>
      <c r="P696" s="20" t="str">
        <f>IFERROR(IF(A696="","",N696*'Ergebnis (detailliert)'!J696/'Ergebnis (detailliert)'!I696),0)</f>
        <v/>
      </c>
      <c r="Q696" s="106" t="str">
        <f t="shared" si="44"/>
        <v/>
      </c>
      <c r="R696" s="107" t="str">
        <f t="shared" si="45"/>
        <v/>
      </c>
      <c r="S696" s="108" t="str">
        <f>IF(A696="","",IF(LOOKUP(A696,Stammdaten!$A$17:$A$1001,Stammdaten!$G$17:$G$1001)="Nein",0,IF(ISBLANK('Beladung des Speichers'!A696),"",ROUND(MIN(J696,Q696)*-1,2))))</f>
        <v/>
      </c>
    </row>
    <row r="697" spans="1:19" x14ac:dyDescent="0.2">
      <c r="A697" s="109" t="str">
        <f>IF('Beladung des Speichers'!A697="","",'Beladung des Speichers'!A697)</f>
        <v/>
      </c>
      <c r="B697" s="109" t="str">
        <f>IF('Beladung des Speichers'!B697="","",'Beladung des Speichers'!B697)</f>
        <v/>
      </c>
      <c r="C697" s="163" t="str">
        <f>IF(ISBLANK('Beladung des Speichers'!A697),"",SUMIFS('Beladung des Speichers'!$C$17:$C$300,'Beladung des Speichers'!$A$17:$A$300,A697)-SUMIFS('Entladung des Speichers'!$C$17:$C$300,'Entladung des Speichers'!$A$17:$A$300,A697)+SUMIFS(Füllstände!$B$17:$B$299,Füllstände!$A$17:$A$299,A697)-SUMIFS(Füllstände!$C$17:$C$299,Füllstände!$A$17:$A$299,A697))</f>
        <v/>
      </c>
      <c r="D697" s="164" t="str">
        <f>IF(ISBLANK('Beladung des Speichers'!A697),"",C697*'Beladung des Speichers'!C697/SUMIFS('Beladung des Speichers'!$C$17:$C$300,'Beladung des Speichers'!$A$17:$A$300,A697))</f>
        <v/>
      </c>
      <c r="E697" s="165" t="str">
        <f>IF(ISBLANK('Beladung des Speichers'!A697),"",1/SUMIFS('Beladung des Speichers'!$C$17:$C$300,'Beladung des Speichers'!$A$17:$A$300,A697)*C697*SUMIF($A$17:$A$300,A697,'Beladung des Speichers'!$E$17:$E$300))</f>
        <v/>
      </c>
      <c r="F697" s="166" t="str">
        <f>IF(ISBLANK('Beladung des Speichers'!A697),"",IF(C697=0,"0,00",D697/C697*E697))</f>
        <v/>
      </c>
      <c r="G697" s="167" t="str">
        <f>IF(ISBLANK('Beladung des Speichers'!A697),"",SUMIFS('Beladung des Speichers'!$C$17:$C$300,'Beladung des Speichers'!$A$17:$A$300,A697))</f>
        <v/>
      </c>
      <c r="H697" s="124" t="str">
        <f>IF(ISBLANK('Beladung des Speichers'!A697),"",'Beladung des Speichers'!C697)</f>
        <v/>
      </c>
      <c r="I697" s="168" t="str">
        <f>IF(ISBLANK('Beladung des Speichers'!A697),"",SUMIFS('Beladung des Speichers'!$E$17:$E$1001,'Beladung des Speichers'!$A$17:$A$1001,'Ergebnis (detailliert)'!A697))</f>
        <v/>
      </c>
      <c r="J697" s="125" t="str">
        <f>IF(ISBLANK('Beladung des Speichers'!A697),"",'Beladung des Speichers'!E697)</f>
        <v/>
      </c>
      <c r="K697" s="168" t="str">
        <f>IF(ISBLANK('Beladung des Speichers'!A697),"",SUMIFS('Entladung des Speichers'!$C$17:$C$1001,'Entladung des Speichers'!$A$17:$A$1001,'Ergebnis (detailliert)'!A697))</f>
        <v/>
      </c>
      <c r="L697" s="169" t="str">
        <f t="shared" si="42"/>
        <v/>
      </c>
      <c r="M697" s="169" t="str">
        <f>IF(ISBLANK('Entladung des Speichers'!A697),"",'Entladung des Speichers'!C697)</f>
        <v/>
      </c>
      <c r="N697" s="168" t="str">
        <f>IF(ISBLANK('Beladung des Speichers'!A697),"",SUMIFS('Entladung des Speichers'!$E$17:$E$1001,'Entladung des Speichers'!$A$17:$A$1001,'Ergebnis (detailliert)'!$A$17:$A$300))</f>
        <v/>
      </c>
      <c r="O697" s="125" t="str">
        <f t="shared" si="43"/>
        <v/>
      </c>
      <c r="P697" s="20" t="str">
        <f>IFERROR(IF(A697="","",N697*'Ergebnis (detailliert)'!J697/'Ergebnis (detailliert)'!I697),0)</f>
        <v/>
      </c>
      <c r="Q697" s="106" t="str">
        <f t="shared" si="44"/>
        <v/>
      </c>
      <c r="R697" s="107" t="str">
        <f t="shared" si="45"/>
        <v/>
      </c>
      <c r="S697" s="108" t="str">
        <f>IF(A697="","",IF(LOOKUP(A697,Stammdaten!$A$17:$A$1001,Stammdaten!$G$17:$G$1001)="Nein",0,IF(ISBLANK('Beladung des Speichers'!A697),"",ROUND(MIN(J697,Q697)*-1,2))))</f>
        <v/>
      </c>
    </row>
    <row r="698" spans="1:19" x14ac:dyDescent="0.2">
      <c r="A698" s="109" t="str">
        <f>IF('Beladung des Speichers'!A698="","",'Beladung des Speichers'!A698)</f>
        <v/>
      </c>
      <c r="B698" s="109" t="str">
        <f>IF('Beladung des Speichers'!B698="","",'Beladung des Speichers'!B698)</f>
        <v/>
      </c>
      <c r="C698" s="163" t="str">
        <f>IF(ISBLANK('Beladung des Speichers'!A698),"",SUMIFS('Beladung des Speichers'!$C$17:$C$300,'Beladung des Speichers'!$A$17:$A$300,A698)-SUMIFS('Entladung des Speichers'!$C$17:$C$300,'Entladung des Speichers'!$A$17:$A$300,A698)+SUMIFS(Füllstände!$B$17:$B$299,Füllstände!$A$17:$A$299,A698)-SUMIFS(Füllstände!$C$17:$C$299,Füllstände!$A$17:$A$299,A698))</f>
        <v/>
      </c>
      <c r="D698" s="164" t="str">
        <f>IF(ISBLANK('Beladung des Speichers'!A698),"",C698*'Beladung des Speichers'!C698/SUMIFS('Beladung des Speichers'!$C$17:$C$300,'Beladung des Speichers'!$A$17:$A$300,A698))</f>
        <v/>
      </c>
      <c r="E698" s="165" t="str">
        <f>IF(ISBLANK('Beladung des Speichers'!A698),"",1/SUMIFS('Beladung des Speichers'!$C$17:$C$300,'Beladung des Speichers'!$A$17:$A$300,A698)*C698*SUMIF($A$17:$A$300,A698,'Beladung des Speichers'!$E$17:$E$300))</f>
        <v/>
      </c>
      <c r="F698" s="166" t="str">
        <f>IF(ISBLANK('Beladung des Speichers'!A698),"",IF(C698=0,"0,00",D698/C698*E698))</f>
        <v/>
      </c>
      <c r="G698" s="167" t="str">
        <f>IF(ISBLANK('Beladung des Speichers'!A698),"",SUMIFS('Beladung des Speichers'!$C$17:$C$300,'Beladung des Speichers'!$A$17:$A$300,A698))</f>
        <v/>
      </c>
      <c r="H698" s="124" t="str">
        <f>IF(ISBLANK('Beladung des Speichers'!A698),"",'Beladung des Speichers'!C698)</f>
        <v/>
      </c>
      <c r="I698" s="168" t="str">
        <f>IF(ISBLANK('Beladung des Speichers'!A698),"",SUMIFS('Beladung des Speichers'!$E$17:$E$1001,'Beladung des Speichers'!$A$17:$A$1001,'Ergebnis (detailliert)'!A698))</f>
        <v/>
      </c>
      <c r="J698" s="125" t="str">
        <f>IF(ISBLANK('Beladung des Speichers'!A698),"",'Beladung des Speichers'!E698)</f>
        <v/>
      </c>
      <c r="K698" s="168" t="str">
        <f>IF(ISBLANK('Beladung des Speichers'!A698),"",SUMIFS('Entladung des Speichers'!$C$17:$C$1001,'Entladung des Speichers'!$A$17:$A$1001,'Ergebnis (detailliert)'!A698))</f>
        <v/>
      </c>
      <c r="L698" s="169" t="str">
        <f t="shared" si="42"/>
        <v/>
      </c>
      <c r="M698" s="169" t="str">
        <f>IF(ISBLANK('Entladung des Speichers'!A698),"",'Entladung des Speichers'!C698)</f>
        <v/>
      </c>
      <c r="N698" s="168" t="str">
        <f>IF(ISBLANK('Beladung des Speichers'!A698),"",SUMIFS('Entladung des Speichers'!$E$17:$E$1001,'Entladung des Speichers'!$A$17:$A$1001,'Ergebnis (detailliert)'!$A$17:$A$300))</f>
        <v/>
      </c>
      <c r="O698" s="125" t="str">
        <f t="shared" si="43"/>
        <v/>
      </c>
      <c r="P698" s="20" t="str">
        <f>IFERROR(IF(A698="","",N698*'Ergebnis (detailliert)'!J698/'Ergebnis (detailliert)'!I698),0)</f>
        <v/>
      </c>
      <c r="Q698" s="106" t="str">
        <f t="shared" si="44"/>
        <v/>
      </c>
      <c r="R698" s="107" t="str">
        <f t="shared" si="45"/>
        <v/>
      </c>
      <c r="S698" s="108" t="str">
        <f>IF(A698="","",IF(LOOKUP(A698,Stammdaten!$A$17:$A$1001,Stammdaten!$G$17:$G$1001)="Nein",0,IF(ISBLANK('Beladung des Speichers'!A698),"",ROUND(MIN(J698,Q698)*-1,2))))</f>
        <v/>
      </c>
    </row>
    <row r="699" spans="1:19" x14ac:dyDescent="0.2">
      <c r="A699" s="109" t="str">
        <f>IF('Beladung des Speichers'!A699="","",'Beladung des Speichers'!A699)</f>
        <v/>
      </c>
      <c r="B699" s="109" t="str">
        <f>IF('Beladung des Speichers'!B699="","",'Beladung des Speichers'!B699)</f>
        <v/>
      </c>
      <c r="C699" s="163" t="str">
        <f>IF(ISBLANK('Beladung des Speichers'!A699),"",SUMIFS('Beladung des Speichers'!$C$17:$C$300,'Beladung des Speichers'!$A$17:$A$300,A699)-SUMIFS('Entladung des Speichers'!$C$17:$C$300,'Entladung des Speichers'!$A$17:$A$300,A699)+SUMIFS(Füllstände!$B$17:$B$299,Füllstände!$A$17:$A$299,A699)-SUMIFS(Füllstände!$C$17:$C$299,Füllstände!$A$17:$A$299,A699))</f>
        <v/>
      </c>
      <c r="D699" s="164" t="str">
        <f>IF(ISBLANK('Beladung des Speichers'!A699),"",C699*'Beladung des Speichers'!C699/SUMIFS('Beladung des Speichers'!$C$17:$C$300,'Beladung des Speichers'!$A$17:$A$300,A699))</f>
        <v/>
      </c>
      <c r="E699" s="165" t="str">
        <f>IF(ISBLANK('Beladung des Speichers'!A699),"",1/SUMIFS('Beladung des Speichers'!$C$17:$C$300,'Beladung des Speichers'!$A$17:$A$300,A699)*C699*SUMIF($A$17:$A$300,A699,'Beladung des Speichers'!$E$17:$E$300))</f>
        <v/>
      </c>
      <c r="F699" s="166" t="str">
        <f>IF(ISBLANK('Beladung des Speichers'!A699),"",IF(C699=0,"0,00",D699/C699*E699))</f>
        <v/>
      </c>
      <c r="G699" s="167" t="str">
        <f>IF(ISBLANK('Beladung des Speichers'!A699),"",SUMIFS('Beladung des Speichers'!$C$17:$C$300,'Beladung des Speichers'!$A$17:$A$300,A699))</f>
        <v/>
      </c>
      <c r="H699" s="124" t="str">
        <f>IF(ISBLANK('Beladung des Speichers'!A699),"",'Beladung des Speichers'!C699)</f>
        <v/>
      </c>
      <c r="I699" s="168" t="str">
        <f>IF(ISBLANK('Beladung des Speichers'!A699),"",SUMIFS('Beladung des Speichers'!$E$17:$E$1001,'Beladung des Speichers'!$A$17:$A$1001,'Ergebnis (detailliert)'!A699))</f>
        <v/>
      </c>
      <c r="J699" s="125" t="str">
        <f>IF(ISBLANK('Beladung des Speichers'!A699),"",'Beladung des Speichers'!E699)</f>
        <v/>
      </c>
      <c r="K699" s="168" t="str">
        <f>IF(ISBLANK('Beladung des Speichers'!A699),"",SUMIFS('Entladung des Speichers'!$C$17:$C$1001,'Entladung des Speichers'!$A$17:$A$1001,'Ergebnis (detailliert)'!A699))</f>
        <v/>
      </c>
      <c r="L699" s="169" t="str">
        <f t="shared" si="42"/>
        <v/>
      </c>
      <c r="M699" s="169" t="str">
        <f>IF(ISBLANK('Entladung des Speichers'!A699),"",'Entladung des Speichers'!C699)</f>
        <v/>
      </c>
      <c r="N699" s="168" t="str">
        <f>IF(ISBLANK('Beladung des Speichers'!A699),"",SUMIFS('Entladung des Speichers'!$E$17:$E$1001,'Entladung des Speichers'!$A$17:$A$1001,'Ergebnis (detailliert)'!$A$17:$A$300))</f>
        <v/>
      </c>
      <c r="O699" s="125" t="str">
        <f t="shared" si="43"/>
        <v/>
      </c>
      <c r="P699" s="20" t="str">
        <f>IFERROR(IF(A699="","",N699*'Ergebnis (detailliert)'!J699/'Ergebnis (detailliert)'!I699),0)</f>
        <v/>
      </c>
      <c r="Q699" s="106" t="str">
        <f t="shared" si="44"/>
        <v/>
      </c>
      <c r="R699" s="107" t="str">
        <f t="shared" si="45"/>
        <v/>
      </c>
      <c r="S699" s="108" t="str">
        <f>IF(A699="","",IF(LOOKUP(A699,Stammdaten!$A$17:$A$1001,Stammdaten!$G$17:$G$1001)="Nein",0,IF(ISBLANK('Beladung des Speichers'!A699),"",ROUND(MIN(J699,Q699)*-1,2))))</f>
        <v/>
      </c>
    </row>
    <row r="700" spans="1:19" x14ac:dyDescent="0.2">
      <c r="A700" s="109" t="str">
        <f>IF('Beladung des Speichers'!A700="","",'Beladung des Speichers'!A700)</f>
        <v/>
      </c>
      <c r="B700" s="109" t="str">
        <f>IF('Beladung des Speichers'!B700="","",'Beladung des Speichers'!B700)</f>
        <v/>
      </c>
      <c r="C700" s="163" t="str">
        <f>IF(ISBLANK('Beladung des Speichers'!A700),"",SUMIFS('Beladung des Speichers'!$C$17:$C$300,'Beladung des Speichers'!$A$17:$A$300,A700)-SUMIFS('Entladung des Speichers'!$C$17:$C$300,'Entladung des Speichers'!$A$17:$A$300,A700)+SUMIFS(Füllstände!$B$17:$B$299,Füllstände!$A$17:$A$299,A700)-SUMIFS(Füllstände!$C$17:$C$299,Füllstände!$A$17:$A$299,A700))</f>
        <v/>
      </c>
      <c r="D700" s="164" t="str">
        <f>IF(ISBLANK('Beladung des Speichers'!A700),"",C700*'Beladung des Speichers'!C700/SUMIFS('Beladung des Speichers'!$C$17:$C$300,'Beladung des Speichers'!$A$17:$A$300,A700))</f>
        <v/>
      </c>
      <c r="E700" s="165" t="str">
        <f>IF(ISBLANK('Beladung des Speichers'!A700),"",1/SUMIFS('Beladung des Speichers'!$C$17:$C$300,'Beladung des Speichers'!$A$17:$A$300,A700)*C700*SUMIF($A$17:$A$300,A700,'Beladung des Speichers'!$E$17:$E$300))</f>
        <v/>
      </c>
      <c r="F700" s="166" t="str">
        <f>IF(ISBLANK('Beladung des Speichers'!A700),"",IF(C700=0,"0,00",D700/C700*E700))</f>
        <v/>
      </c>
      <c r="G700" s="167" t="str">
        <f>IF(ISBLANK('Beladung des Speichers'!A700),"",SUMIFS('Beladung des Speichers'!$C$17:$C$300,'Beladung des Speichers'!$A$17:$A$300,A700))</f>
        <v/>
      </c>
      <c r="H700" s="124" t="str">
        <f>IF(ISBLANK('Beladung des Speichers'!A700),"",'Beladung des Speichers'!C700)</f>
        <v/>
      </c>
      <c r="I700" s="168" t="str">
        <f>IF(ISBLANK('Beladung des Speichers'!A700),"",SUMIFS('Beladung des Speichers'!$E$17:$E$1001,'Beladung des Speichers'!$A$17:$A$1001,'Ergebnis (detailliert)'!A700))</f>
        <v/>
      </c>
      <c r="J700" s="125" t="str">
        <f>IF(ISBLANK('Beladung des Speichers'!A700),"",'Beladung des Speichers'!E700)</f>
        <v/>
      </c>
      <c r="K700" s="168" t="str">
        <f>IF(ISBLANK('Beladung des Speichers'!A700),"",SUMIFS('Entladung des Speichers'!$C$17:$C$1001,'Entladung des Speichers'!$A$17:$A$1001,'Ergebnis (detailliert)'!A700))</f>
        <v/>
      </c>
      <c r="L700" s="169" t="str">
        <f t="shared" si="42"/>
        <v/>
      </c>
      <c r="M700" s="169" t="str">
        <f>IF(ISBLANK('Entladung des Speichers'!A700),"",'Entladung des Speichers'!C700)</f>
        <v/>
      </c>
      <c r="N700" s="168" t="str">
        <f>IF(ISBLANK('Beladung des Speichers'!A700),"",SUMIFS('Entladung des Speichers'!$E$17:$E$1001,'Entladung des Speichers'!$A$17:$A$1001,'Ergebnis (detailliert)'!$A$17:$A$300))</f>
        <v/>
      </c>
      <c r="O700" s="125" t="str">
        <f t="shared" si="43"/>
        <v/>
      </c>
      <c r="P700" s="20" t="str">
        <f>IFERROR(IF(A700="","",N700*'Ergebnis (detailliert)'!J700/'Ergebnis (detailliert)'!I700),0)</f>
        <v/>
      </c>
      <c r="Q700" s="106" t="str">
        <f t="shared" si="44"/>
        <v/>
      </c>
      <c r="R700" s="107" t="str">
        <f t="shared" si="45"/>
        <v/>
      </c>
      <c r="S700" s="108" t="str">
        <f>IF(A700="","",IF(LOOKUP(A700,Stammdaten!$A$17:$A$1001,Stammdaten!$G$17:$G$1001)="Nein",0,IF(ISBLANK('Beladung des Speichers'!A700),"",ROUND(MIN(J700,Q700)*-1,2))))</f>
        <v/>
      </c>
    </row>
    <row r="701" spans="1:19" x14ac:dyDescent="0.2">
      <c r="A701" s="109" t="str">
        <f>IF('Beladung des Speichers'!A701="","",'Beladung des Speichers'!A701)</f>
        <v/>
      </c>
      <c r="B701" s="109" t="str">
        <f>IF('Beladung des Speichers'!B701="","",'Beladung des Speichers'!B701)</f>
        <v/>
      </c>
      <c r="C701" s="163" t="str">
        <f>IF(ISBLANK('Beladung des Speichers'!A701),"",SUMIFS('Beladung des Speichers'!$C$17:$C$300,'Beladung des Speichers'!$A$17:$A$300,A701)-SUMIFS('Entladung des Speichers'!$C$17:$C$300,'Entladung des Speichers'!$A$17:$A$300,A701)+SUMIFS(Füllstände!$B$17:$B$299,Füllstände!$A$17:$A$299,A701)-SUMIFS(Füllstände!$C$17:$C$299,Füllstände!$A$17:$A$299,A701))</f>
        <v/>
      </c>
      <c r="D701" s="164" t="str">
        <f>IF(ISBLANK('Beladung des Speichers'!A701),"",C701*'Beladung des Speichers'!C701/SUMIFS('Beladung des Speichers'!$C$17:$C$300,'Beladung des Speichers'!$A$17:$A$300,A701))</f>
        <v/>
      </c>
      <c r="E701" s="165" t="str">
        <f>IF(ISBLANK('Beladung des Speichers'!A701),"",1/SUMIFS('Beladung des Speichers'!$C$17:$C$300,'Beladung des Speichers'!$A$17:$A$300,A701)*C701*SUMIF($A$17:$A$300,A701,'Beladung des Speichers'!$E$17:$E$300))</f>
        <v/>
      </c>
      <c r="F701" s="166" t="str">
        <f>IF(ISBLANK('Beladung des Speichers'!A701),"",IF(C701=0,"0,00",D701/C701*E701))</f>
        <v/>
      </c>
      <c r="G701" s="167" t="str">
        <f>IF(ISBLANK('Beladung des Speichers'!A701),"",SUMIFS('Beladung des Speichers'!$C$17:$C$300,'Beladung des Speichers'!$A$17:$A$300,A701))</f>
        <v/>
      </c>
      <c r="H701" s="124" t="str">
        <f>IF(ISBLANK('Beladung des Speichers'!A701),"",'Beladung des Speichers'!C701)</f>
        <v/>
      </c>
      <c r="I701" s="168" t="str">
        <f>IF(ISBLANK('Beladung des Speichers'!A701),"",SUMIFS('Beladung des Speichers'!$E$17:$E$1001,'Beladung des Speichers'!$A$17:$A$1001,'Ergebnis (detailliert)'!A701))</f>
        <v/>
      </c>
      <c r="J701" s="125" t="str">
        <f>IF(ISBLANK('Beladung des Speichers'!A701),"",'Beladung des Speichers'!E701)</f>
        <v/>
      </c>
      <c r="K701" s="168" t="str">
        <f>IF(ISBLANK('Beladung des Speichers'!A701),"",SUMIFS('Entladung des Speichers'!$C$17:$C$1001,'Entladung des Speichers'!$A$17:$A$1001,'Ergebnis (detailliert)'!A701))</f>
        <v/>
      </c>
      <c r="L701" s="169" t="str">
        <f t="shared" si="42"/>
        <v/>
      </c>
      <c r="M701" s="169" t="str">
        <f>IF(ISBLANK('Entladung des Speichers'!A701),"",'Entladung des Speichers'!C701)</f>
        <v/>
      </c>
      <c r="N701" s="168" t="str">
        <f>IF(ISBLANK('Beladung des Speichers'!A701),"",SUMIFS('Entladung des Speichers'!$E$17:$E$1001,'Entladung des Speichers'!$A$17:$A$1001,'Ergebnis (detailliert)'!$A$17:$A$300))</f>
        <v/>
      </c>
      <c r="O701" s="125" t="str">
        <f t="shared" si="43"/>
        <v/>
      </c>
      <c r="P701" s="20" t="str">
        <f>IFERROR(IF(A701="","",N701*'Ergebnis (detailliert)'!J701/'Ergebnis (detailliert)'!I701),0)</f>
        <v/>
      </c>
      <c r="Q701" s="106" t="str">
        <f t="shared" si="44"/>
        <v/>
      </c>
      <c r="R701" s="107" t="str">
        <f t="shared" si="45"/>
        <v/>
      </c>
      <c r="S701" s="108" t="str">
        <f>IF(A701="","",IF(LOOKUP(A701,Stammdaten!$A$17:$A$1001,Stammdaten!$G$17:$G$1001)="Nein",0,IF(ISBLANK('Beladung des Speichers'!A701),"",ROUND(MIN(J701,Q701)*-1,2))))</f>
        <v/>
      </c>
    </row>
    <row r="702" spans="1:19" x14ac:dyDescent="0.2">
      <c r="A702" s="109" t="str">
        <f>IF('Beladung des Speichers'!A702="","",'Beladung des Speichers'!A702)</f>
        <v/>
      </c>
      <c r="B702" s="109" t="str">
        <f>IF('Beladung des Speichers'!B702="","",'Beladung des Speichers'!B702)</f>
        <v/>
      </c>
      <c r="C702" s="163" t="str">
        <f>IF(ISBLANK('Beladung des Speichers'!A702),"",SUMIFS('Beladung des Speichers'!$C$17:$C$300,'Beladung des Speichers'!$A$17:$A$300,A702)-SUMIFS('Entladung des Speichers'!$C$17:$C$300,'Entladung des Speichers'!$A$17:$A$300,A702)+SUMIFS(Füllstände!$B$17:$B$299,Füllstände!$A$17:$A$299,A702)-SUMIFS(Füllstände!$C$17:$C$299,Füllstände!$A$17:$A$299,A702))</f>
        <v/>
      </c>
      <c r="D702" s="164" t="str">
        <f>IF(ISBLANK('Beladung des Speichers'!A702),"",C702*'Beladung des Speichers'!C702/SUMIFS('Beladung des Speichers'!$C$17:$C$300,'Beladung des Speichers'!$A$17:$A$300,A702))</f>
        <v/>
      </c>
      <c r="E702" s="165" t="str">
        <f>IF(ISBLANK('Beladung des Speichers'!A702),"",1/SUMIFS('Beladung des Speichers'!$C$17:$C$300,'Beladung des Speichers'!$A$17:$A$300,A702)*C702*SUMIF($A$17:$A$300,A702,'Beladung des Speichers'!$E$17:$E$300))</f>
        <v/>
      </c>
      <c r="F702" s="166" t="str">
        <f>IF(ISBLANK('Beladung des Speichers'!A702),"",IF(C702=0,"0,00",D702/C702*E702))</f>
        <v/>
      </c>
      <c r="G702" s="167" t="str">
        <f>IF(ISBLANK('Beladung des Speichers'!A702),"",SUMIFS('Beladung des Speichers'!$C$17:$C$300,'Beladung des Speichers'!$A$17:$A$300,A702))</f>
        <v/>
      </c>
      <c r="H702" s="124" t="str">
        <f>IF(ISBLANK('Beladung des Speichers'!A702),"",'Beladung des Speichers'!C702)</f>
        <v/>
      </c>
      <c r="I702" s="168" t="str">
        <f>IF(ISBLANK('Beladung des Speichers'!A702),"",SUMIFS('Beladung des Speichers'!$E$17:$E$1001,'Beladung des Speichers'!$A$17:$A$1001,'Ergebnis (detailliert)'!A702))</f>
        <v/>
      </c>
      <c r="J702" s="125" t="str">
        <f>IF(ISBLANK('Beladung des Speichers'!A702),"",'Beladung des Speichers'!E702)</f>
        <v/>
      </c>
      <c r="K702" s="168" t="str">
        <f>IF(ISBLANK('Beladung des Speichers'!A702),"",SUMIFS('Entladung des Speichers'!$C$17:$C$1001,'Entladung des Speichers'!$A$17:$A$1001,'Ergebnis (detailliert)'!A702))</f>
        <v/>
      </c>
      <c r="L702" s="169" t="str">
        <f t="shared" si="42"/>
        <v/>
      </c>
      <c r="M702" s="169" t="str">
        <f>IF(ISBLANK('Entladung des Speichers'!A702),"",'Entladung des Speichers'!C702)</f>
        <v/>
      </c>
      <c r="N702" s="168" t="str">
        <f>IF(ISBLANK('Beladung des Speichers'!A702),"",SUMIFS('Entladung des Speichers'!$E$17:$E$1001,'Entladung des Speichers'!$A$17:$A$1001,'Ergebnis (detailliert)'!$A$17:$A$300))</f>
        <v/>
      </c>
      <c r="O702" s="125" t="str">
        <f t="shared" si="43"/>
        <v/>
      </c>
      <c r="P702" s="20" t="str">
        <f>IFERROR(IF(A702="","",N702*'Ergebnis (detailliert)'!J702/'Ergebnis (detailliert)'!I702),0)</f>
        <v/>
      </c>
      <c r="Q702" s="106" t="str">
        <f t="shared" si="44"/>
        <v/>
      </c>
      <c r="R702" s="107" t="str">
        <f t="shared" si="45"/>
        <v/>
      </c>
      <c r="S702" s="108" t="str">
        <f>IF(A702="","",IF(LOOKUP(A702,Stammdaten!$A$17:$A$1001,Stammdaten!$G$17:$G$1001)="Nein",0,IF(ISBLANK('Beladung des Speichers'!A702),"",ROUND(MIN(J702,Q702)*-1,2))))</f>
        <v/>
      </c>
    </row>
    <row r="703" spans="1:19" x14ac:dyDescent="0.2">
      <c r="A703" s="109" t="str">
        <f>IF('Beladung des Speichers'!A703="","",'Beladung des Speichers'!A703)</f>
        <v/>
      </c>
      <c r="B703" s="109" t="str">
        <f>IF('Beladung des Speichers'!B703="","",'Beladung des Speichers'!B703)</f>
        <v/>
      </c>
      <c r="C703" s="163" t="str">
        <f>IF(ISBLANK('Beladung des Speichers'!A703),"",SUMIFS('Beladung des Speichers'!$C$17:$C$300,'Beladung des Speichers'!$A$17:$A$300,A703)-SUMIFS('Entladung des Speichers'!$C$17:$C$300,'Entladung des Speichers'!$A$17:$A$300,A703)+SUMIFS(Füllstände!$B$17:$B$299,Füllstände!$A$17:$A$299,A703)-SUMIFS(Füllstände!$C$17:$C$299,Füllstände!$A$17:$A$299,A703))</f>
        <v/>
      </c>
      <c r="D703" s="164" t="str">
        <f>IF(ISBLANK('Beladung des Speichers'!A703),"",C703*'Beladung des Speichers'!C703/SUMIFS('Beladung des Speichers'!$C$17:$C$300,'Beladung des Speichers'!$A$17:$A$300,A703))</f>
        <v/>
      </c>
      <c r="E703" s="165" t="str">
        <f>IF(ISBLANK('Beladung des Speichers'!A703),"",1/SUMIFS('Beladung des Speichers'!$C$17:$C$300,'Beladung des Speichers'!$A$17:$A$300,A703)*C703*SUMIF($A$17:$A$300,A703,'Beladung des Speichers'!$E$17:$E$300))</f>
        <v/>
      </c>
      <c r="F703" s="166" t="str">
        <f>IF(ISBLANK('Beladung des Speichers'!A703),"",IF(C703=0,"0,00",D703/C703*E703))</f>
        <v/>
      </c>
      <c r="G703" s="167" t="str">
        <f>IF(ISBLANK('Beladung des Speichers'!A703),"",SUMIFS('Beladung des Speichers'!$C$17:$C$300,'Beladung des Speichers'!$A$17:$A$300,A703))</f>
        <v/>
      </c>
      <c r="H703" s="124" t="str">
        <f>IF(ISBLANK('Beladung des Speichers'!A703),"",'Beladung des Speichers'!C703)</f>
        <v/>
      </c>
      <c r="I703" s="168" t="str">
        <f>IF(ISBLANK('Beladung des Speichers'!A703),"",SUMIFS('Beladung des Speichers'!$E$17:$E$1001,'Beladung des Speichers'!$A$17:$A$1001,'Ergebnis (detailliert)'!A703))</f>
        <v/>
      </c>
      <c r="J703" s="125" t="str">
        <f>IF(ISBLANK('Beladung des Speichers'!A703),"",'Beladung des Speichers'!E703)</f>
        <v/>
      </c>
      <c r="K703" s="168" t="str">
        <f>IF(ISBLANK('Beladung des Speichers'!A703),"",SUMIFS('Entladung des Speichers'!$C$17:$C$1001,'Entladung des Speichers'!$A$17:$A$1001,'Ergebnis (detailliert)'!A703))</f>
        <v/>
      </c>
      <c r="L703" s="169" t="str">
        <f t="shared" si="42"/>
        <v/>
      </c>
      <c r="M703" s="169" t="str">
        <f>IF(ISBLANK('Entladung des Speichers'!A703),"",'Entladung des Speichers'!C703)</f>
        <v/>
      </c>
      <c r="N703" s="168" t="str">
        <f>IF(ISBLANK('Beladung des Speichers'!A703),"",SUMIFS('Entladung des Speichers'!$E$17:$E$1001,'Entladung des Speichers'!$A$17:$A$1001,'Ergebnis (detailliert)'!$A$17:$A$300))</f>
        <v/>
      </c>
      <c r="O703" s="125" t="str">
        <f t="shared" si="43"/>
        <v/>
      </c>
      <c r="P703" s="20" t="str">
        <f>IFERROR(IF(A703="","",N703*'Ergebnis (detailliert)'!J703/'Ergebnis (detailliert)'!I703),0)</f>
        <v/>
      </c>
      <c r="Q703" s="106" t="str">
        <f t="shared" si="44"/>
        <v/>
      </c>
      <c r="R703" s="107" t="str">
        <f t="shared" si="45"/>
        <v/>
      </c>
      <c r="S703" s="108" t="str">
        <f>IF(A703="","",IF(LOOKUP(A703,Stammdaten!$A$17:$A$1001,Stammdaten!$G$17:$G$1001)="Nein",0,IF(ISBLANK('Beladung des Speichers'!A703),"",ROUND(MIN(J703,Q703)*-1,2))))</f>
        <v/>
      </c>
    </row>
    <row r="704" spans="1:19" x14ac:dyDescent="0.2">
      <c r="A704" s="109" t="str">
        <f>IF('Beladung des Speichers'!A704="","",'Beladung des Speichers'!A704)</f>
        <v/>
      </c>
      <c r="B704" s="109" t="str">
        <f>IF('Beladung des Speichers'!B704="","",'Beladung des Speichers'!B704)</f>
        <v/>
      </c>
      <c r="C704" s="163" t="str">
        <f>IF(ISBLANK('Beladung des Speichers'!A704),"",SUMIFS('Beladung des Speichers'!$C$17:$C$300,'Beladung des Speichers'!$A$17:$A$300,A704)-SUMIFS('Entladung des Speichers'!$C$17:$C$300,'Entladung des Speichers'!$A$17:$A$300,A704)+SUMIFS(Füllstände!$B$17:$B$299,Füllstände!$A$17:$A$299,A704)-SUMIFS(Füllstände!$C$17:$C$299,Füllstände!$A$17:$A$299,A704))</f>
        <v/>
      </c>
      <c r="D704" s="164" t="str">
        <f>IF(ISBLANK('Beladung des Speichers'!A704),"",C704*'Beladung des Speichers'!C704/SUMIFS('Beladung des Speichers'!$C$17:$C$300,'Beladung des Speichers'!$A$17:$A$300,A704))</f>
        <v/>
      </c>
      <c r="E704" s="165" t="str">
        <f>IF(ISBLANK('Beladung des Speichers'!A704),"",1/SUMIFS('Beladung des Speichers'!$C$17:$C$300,'Beladung des Speichers'!$A$17:$A$300,A704)*C704*SUMIF($A$17:$A$300,A704,'Beladung des Speichers'!$E$17:$E$300))</f>
        <v/>
      </c>
      <c r="F704" s="166" t="str">
        <f>IF(ISBLANK('Beladung des Speichers'!A704),"",IF(C704=0,"0,00",D704/C704*E704))</f>
        <v/>
      </c>
      <c r="G704" s="167" t="str">
        <f>IF(ISBLANK('Beladung des Speichers'!A704),"",SUMIFS('Beladung des Speichers'!$C$17:$C$300,'Beladung des Speichers'!$A$17:$A$300,A704))</f>
        <v/>
      </c>
      <c r="H704" s="124" t="str">
        <f>IF(ISBLANK('Beladung des Speichers'!A704),"",'Beladung des Speichers'!C704)</f>
        <v/>
      </c>
      <c r="I704" s="168" t="str">
        <f>IF(ISBLANK('Beladung des Speichers'!A704),"",SUMIFS('Beladung des Speichers'!$E$17:$E$1001,'Beladung des Speichers'!$A$17:$A$1001,'Ergebnis (detailliert)'!A704))</f>
        <v/>
      </c>
      <c r="J704" s="125" t="str">
        <f>IF(ISBLANK('Beladung des Speichers'!A704),"",'Beladung des Speichers'!E704)</f>
        <v/>
      </c>
      <c r="K704" s="168" t="str">
        <f>IF(ISBLANK('Beladung des Speichers'!A704),"",SUMIFS('Entladung des Speichers'!$C$17:$C$1001,'Entladung des Speichers'!$A$17:$A$1001,'Ergebnis (detailliert)'!A704))</f>
        <v/>
      </c>
      <c r="L704" s="169" t="str">
        <f t="shared" si="42"/>
        <v/>
      </c>
      <c r="M704" s="169" t="str">
        <f>IF(ISBLANK('Entladung des Speichers'!A704),"",'Entladung des Speichers'!C704)</f>
        <v/>
      </c>
      <c r="N704" s="168" t="str">
        <f>IF(ISBLANK('Beladung des Speichers'!A704),"",SUMIFS('Entladung des Speichers'!$E$17:$E$1001,'Entladung des Speichers'!$A$17:$A$1001,'Ergebnis (detailliert)'!$A$17:$A$300))</f>
        <v/>
      </c>
      <c r="O704" s="125" t="str">
        <f t="shared" si="43"/>
        <v/>
      </c>
      <c r="P704" s="20" t="str">
        <f>IFERROR(IF(A704="","",N704*'Ergebnis (detailliert)'!J704/'Ergebnis (detailliert)'!I704),0)</f>
        <v/>
      </c>
      <c r="Q704" s="106" t="str">
        <f t="shared" si="44"/>
        <v/>
      </c>
      <c r="R704" s="107" t="str">
        <f t="shared" si="45"/>
        <v/>
      </c>
      <c r="S704" s="108" t="str">
        <f>IF(A704="","",IF(LOOKUP(A704,Stammdaten!$A$17:$A$1001,Stammdaten!$G$17:$G$1001)="Nein",0,IF(ISBLANK('Beladung des Speichers'!A704),"",ROUND(MIN(J704,Q704)*-1,2))))</f>
        <v/>
      </c>
    </row>
    <row r="705" spans="1:19" x14ac:dyDescent="0.2">
      <c r="A705" s="109" t="str">
        <f>IF('Beladung des Speichers'!A705="","",'Beladung des Speichers'!A705)</f>
        <v/>
      </c>
      <c r="B705" s="109" t="str">
        <f>IF('Beladung des Speichers'!B705="","",'Beladung des Speichers'!B705)</f>
        <v/>
      </c>
      <c r="C705" s="163" t="str">
        <f>IF(ISBLANK('Beladung des Speichers'!A705),"",SUMIFS('Beladung des Speichers'!$C$17:$C$300,'Beladung des Speichers'!$A$17:$A$300,A705)-SUMIFS('Entladung des Speichers'!$C$17:$C$300,'Entladung des Speichers'!$A$17:$A$300,A705)+SUMIFS(Füllstände!$B$17:$B$299,Füllstände!$A$17:$A$299,A705)-SUMIFS(Füllstände!$C$17:$C$299,Füllstände!$A$17:$A$299,A705))</f>
        <v/>
      </c>
      <c r="D705" s="164" t="str">
        <f>IF(ISBLANK('Beladung des Speichers'!A705),"",C705*'Beladung des Speichers'!C705/SUMIFS('Beladung des Speichers'!$C$17:$C$300,'Beladung des Speichers'!$A$17:$A$300,A705))</f>
        <v/>
      </c>
      <c r="E705" s="165" t="str">
        <f>IF(ISBLANK('Beladung des Speichers'!A705),"",1/SUMIFS('Beladung des Speichers'!$C$17:$C$300,'Beladung des Speichers'!$A$17:$A$300,A705)*C705*SUMIF($A$17:$A$300,A705,'Beladung des Speichers'!$E$17:$E$300))</f>
        <v/>
      </c>
      <c r="F705" s="166" t="str">
        <f>IF(ISBLANK('Beladung des Speichers'!A705),"",IF(C705=0,"0,00",D705/C705*E705))</f>
        <v/>
      </c>
      <c r="G705" s="167" t="str">
        <f>IF(ISBLANK('Beladung des Speichers'!A705),"",SUMIFS('Beladung des Speichers'!$C$17:$C$300,'Beladung des Speichers'!$A$17:$A$300,A705))</f>
        <v/>
      </c>
      <c r="H705" s="124" t="str">
        <f>IF(ISBLANK('Beladung des Speichers'!A705),"",'Beladung des Speichers'!C705)</f>
        <v/>
      </c>
      <c r="I705" s="168" t="str">
        <f>IF(ISBLANK('Beladung des Speichers'!A705),"",SUMIFS('Beladung des Speichers'!$E$17:$E$1001,'Beladung des Speichers'!$A$17:$A$1001,'Ergebnis (detailliert)'!A705))</f>
        <v/>
      </c>
      <c r="J705" s="125" t="str">
        <f>IF(ISBLANK('Beladung des Speichers'!A705),"",'Beladung des Speichers'!E705)</f>
        <v/>
      </c>
      <c r="K705" s="168" t="str">
        <f>IF(ISBLANK('Beladung des Speichers'!A705),"",SUMIFS('Entladung des Speichers'!$C$17:$C$1001,'Entladung des Speichers'!$A$17:$A$1001,'Ergebnis (detailliert)'!A705))</f>
        <v/>
      </c>
      <c r="L705" s="169" t="str">
        <f t="shared" si="42"/>
        <v/>
      </c>
      <c r="M705" s="169" t="str">
        <f>IF(ISBLANK('Entladung des Speichers'!A705),"",'Entladung des Speichers'!C705)</f>
        <v/>
      </c>
      <c r="N705" s="168" t="str">
        <f>IF(ISBLANK('Beladung des Speichers'!A705),"",SUMIFS('Entladung des Speichers'!$E$17:$E$1001,'Entladung des Speichers'!$A$17:$A$1001,'Ergebnis (detailliert)'!$A$17:$A$300))</f>
        <v/>
      </c>
      <c r="O705" s="125" t="str">
        <f t="shared" si="43"/>
        <v/>
      </c>
      <c r="P705" s="20" t="str">
        <f>IFERROR(IF(A705="","",N705*'Ergebnis (detailliert)'!J705/'Ergebnis (detailliert)'!I705),0)</f>
        <v/>
      </c>
      <c r="Q705" s="106" t="str">
        <f t="shared" si="44"/>
        <v/>
      </c>
      <c r="R705" s="107" t="str">
        <f t="shared" si="45"/>
        <v/>
      </c>
      <c r="S705" s="108" t="str">
        <f>IF(A705="","",IF(LOOKUP(A705,Stammdaten!$A$17:$A$1001,Stammdaten!$G$17:$G$1001)="Nein",0,IF(ISBLANK('Beladung des Speichers'!A705),"",ROUND(MIN(J705,Q705)*-1,2))))</f>
        <v/>
      </c>
    </row>
    <row r="706" spans="1:19" x14ac:dyDescent="0.2">
      <c r="A706" s="109" t="str">
        <f>IF('Beladung des Speichers'!A706="","",'Beladung des Speichers'!A706)</f>
        <v/>
      </c>
      <c r="B706" s="109" t="str">
        <f>IF('Beladung des Speichers'!B706="","",'Beladung des Speichers'!B706)</f>
        <v/>
      </c>
      <c r="C706" s="163" t="str">
        <f>IF(ISBLANK('Beladung des Speichers'!A706),"",SUMIFS('Beladung des Speichers'!$C$17:$C$300,'Beladung des Speichers'!$A$17:$A$300,A706)-SUMIFS('Entladung des Speichers'!$C$17:$C$300,'Entladung des Speichers'!$A$17:$A$300,A706)+SUMIFS(Füllstände!$B$17:$B$299,Füllstände!$A$17:$A$299,A706)-SUMIFS(Füllstände!$C$17:$C$299,Füllstände!$A$17:$A$299,A706))</f>
        <v/>
      </c>
      <c r="D706" s="164" t="str">
        <f>IF(ISBLANK('Beladung des Speichers'!A706),"",C706*'Beladung des Speichers'!C706/SUMIFS('Beladung des Speichers'!$C$17:$C$300,'Beladung des Speichers'!$A$17:$A$300,A706))</f>
        <v/>
      </c>
      <c r="E706" s="165" t="str">
        <f>IF(ISBLANK('Beladung des Speichers'!A706),"",1/SUMIFS('Beladung des Speichers'!$C$17:$C$300,'Beladung des Speichers'!$A$17:$A$300,A706)*C706*SUMIF($A$17:$A$300,A706,'Beladung des Speichers'!$E$17:$E$300))</f>
        <v/>
      </c>
      <c r="F706" s="166" t="str">
        <f>IF(ISBLANK('Beladung des Speichers'!A706),"",IF(C706=0,"0,00",D706/C706*E706))</f>
        <v/>
      </c>
      <c r="G706" s="167" t="str">
        <f>IF(ISBLANK('Beladung des Speichers'!A706),"",SUMIFS('Beladung des Speichers'!$C$17:$C$300,'Beladung des Speichers'!$A$17:$A$300,A706))</f>
        <v/>
      </c>
      <c r="H706" s="124" t="str">
        <f>IF(ISBLANK('Beladung des Speichers'!A706),"",'Beladung des Speichers'!C706)</f>
        <v/>
      </c>
      <c r="I706" s="168" t="str">
        <f>IF(ISBLANK('Beladung des Speichers'!A706),"",SUMIFS('Beladung des Speichers'!$E$17:$E$1001,'Beladung des Speichers'!$A$17:$A$1001,'Ergebnis (detailliert)'!A706))</f>
        <v/>
      </c>
      <c r="J706" s="125" t="str">
        <f>IF(ISBLANK('Beladung des Speichers'!A706),"",'Beladung des Speichers'!E706)</f>
        <v/>
      </c>
      <c r="K706" s="168" t="str">
        <f>IF(ISBLANK('Beladung des Speichers'!A706),"",SUMIFS('Entladung des Speichers'!$C$17:$C$1001,'Entladung des Speichers'!$A$17:$A$1001,'Ergebnis (detailliert)'!A706))</f>
        <v/>
      </c>
      <c r="L706" s="169" t="str">
        <f t="shared" si="42"/>
        <v/>
      </c>
      <c r="M706" s="169" t="str">
        <f>IF(ISBLANK('Entladung des Speichers'!A706),"",'Entladung des Speichers'!C706)</f>
        <v/>
      </c>
      <c r="N706" s="168" t="str">
        <f>IF(ISBLANK('Beladung des Speichers'!A706),"",SUMIFS('Entladung des Speichers'!$E$17:$E$1001,'Entladung des Speichers'!$A$17:$A$1001,'Ergebnis (detailliert)'!$A$17:$A$300))</f>
        <v/>
      </c>
      <c r="O706" s="125" t="str">
        <f t="shared" si="43"/>
        <v/>
      </c>
      <c r="P706" s="20" t="str">
        <f>IFERROR(IF(A706="","",N706*'Ergebnis (detailliert)'!J706/'Ergebnis (detailliert)'!I706),0)</f>
        <v/>
      </c>
      <c r="Q706" s="106" t="str">
        <f t="shared" si="44"/>
        <v/>
      </c>
      <c r="R706" s="107" t="str">
        <f t="shared" si="45"/>
        <v/>
      </c>
      <c r="S706" s="108" t="str">
        <f>IF(A706="","",IF(LOOKUP(A706,Stammdaten!$A$17:$A$1001,Stammdaten!$G$17:$G$1001)="Nein",0,IF(ISBLANK('Beladung des Speichers'!A706),"",ROUND(MIN(J706,Q706)*-1,2))))</f>
        <v/>
      </c>
    </row>
    <row r="707" spans="1:19" x14ac:dyDescent="0.2">
      <c r="A707" s="109" t="str">
        <f>IF('Beladung des Speichers'!A707="","",'Beladung des Speichers'!A707)</f>
        <v/>
      </c>
      <c r="B707" s="109" t="str">
        <f>IF('Beladung des Speichers'!B707="","",'Beladung des Speichers'!B707)</f>
        <v/>
      </c>
      <c r="C707" s="163" t="str">
        <f>IF(ISBLANK('Beladung des Speichers'!A707),"",SUMIFS('Beladung des Speichers'!$C$17:$C$300,'Beladung des Speichers'!$A$17:$A$300,A707)-SUMIFS('Entladung des Speichers'!$C$17:$C$300,'Entladung des Speichers'!$A$17:$A$300,A707)+SUMIFS(Füllstände!$B$17:$B$299,Füllstände!$A$17:$A$299,A707)-SUMIFS(Füllstände!$C$17:$C$299,Füllstände!$A$17:$A$299,A707))</f>
        <v/>
      </c>
      <c r="D707" s="164" t="str">
        <f>IF(ISBLANK('Beladung des Speichers'!A707),"",C707*'Beladung des Speichers'!C707/SUMIFS('Beladung des Speichers'!$C$17:$C$300,'Beladung des Speichers'!$A$17:$A$300,A707))</f>
        <v/>
      </c>
      <c r="E707" s="165" t="str">
        <f>IF(ISBLANK('Beladung des Speichers'!A707),"",1/SUMIFS('Beladung des Speichers'!$C$17:$C$300,'Beladung des Speichers'!$A$17:$A$300,A707)*C707*SUMIF($A$17:$A$300,A707,'Beladung des Speichers'!$E$17:$E$300))</f>
        <v/>
      </c>
      <c r="F707" s="166" t="str">
        <f>IF(ISBLANK('Beladung des Speichers'!A707),"",IF(C707=0,"0,00",D707/C707*E707))</f>
        <v/>
      </c>
      <c r="G707" s="167" t="str">
        <f>IF(ISBLANK('Beladung des Speichers'!A707),"",SUMIFS('Beladung des Speichers'!$C$17:$C$300,'Beladung des Speichers'!$A$17:$A$300,A707))</f>
        <v/>
      </c>
      <c r="H707" s="124" t="str">
        <f>IF(ISBLANK('Beladung des Speichers'!A707),"",'Beladung des Speichers'!C707)</f>
        <v/>
      </c>
      <c r="I707" s="168" t="str">
        <f>IF(ISBLANK('Beladung des Speichers'!A707),"",SUMIFS('Beladung des Speichers'!$E$17:$E$1001,'Beladung des Speichers'!$A$17:$A$1001,'Ergebnis (detailliert)'!A707))</f>
        <v/>
      </c>
      <c r="J707" s="125" t="str">
        <f>IF(ISBLANK('Beladung des Speichers'!A707),"",'Beladung des Speichers'!E707)</f>
        <v/>
      </c>
      <c r="K707" s="168" t="str">
        <f>IF(ISBLANK('Beladung des Speichers'!A707),"",SUMIFS('Entladung des Speichers'!$C$17:$C$1001,'Entladung des Speichers'!$A$17:$A$1001,'Ergebnis (detailliert)'!A707))</f>
        <v/>
      </c>
      <c r="L707" s="169" t="str">
        <f t="shared" si="42"/>
        <v/>
      </c>
      <c r="M707" s="169" t="str">
        <f>IF(ISBLANK('Entladung des Speichers'!A707),"",'Entladung des Speichers'!C707)</f>
        <v/>
      </c>
      <c r="N707" s="168" t="str">
        <f>IF(ISBLANK('Beladung des Speichers'!A707),"",SUMIFS('Entladung des Speichers'!$E$17:$E$1001,'Entladung des Speichers'!$A$17:$A$1001,'Ergebnis (detailliert)'!$A$17:$A$300))</f>
        <v/>
      </c>
      <c r="O707" s="125" t="str">
        <f t="shared" si="43"/>
        <v/>
      </c>
      <c r="P707" s="20" t="str">
        <f>IFERROR(IF(A707="","",N707*'Ergebnis (detailliert)'!J707/'Ergebnis (detailliert)'!I707),0)</f>
        <v/>
      </c>
      <c r="Q707" s="106" t="str">
        <f t="shared" si="44"/>
        <v/>
      </c>
      <c r="R707" s="107" t="str">
        <f t="shared" si="45"/>
        <v/>
      </c>
      <c r="S707" s="108" t="str">
        <f>IF(A707="","",IF(LOOKUP(A707,Stammdaten!$A$17:$A$1001,Stammdaten!$G$17:$G$1001)="Nein",0,IF(ISBLANK('Beladung des Speichers'!A707),"",ROUND(MIN(J707,Q707)*-1,2))))</f>
        <v/>
      </c>
    </row>
    <row r="708" spans="1:19" x14ac:dyDescent="0.2">
      <c r="A708" s="109" t="str">
        <f>IF('Beladung des Speichers'!A708="","",'Beladung des Speichers'!A708)</f>
        <v/>
      </c>
      <c r="B708" s="109" t="str">
        <f>IF('Beladung des Speichers'!B708="","",'Beladung des Speichers'!B708)</f>
        <v/>
      </c>
      <c r="C708" s="163" t="str">
        <f>IF(ISBLANK('Beladung des Speichers'!A708),"",SUMIFS('Beladung des Speichers'!$C$17:$C$300,'Beladung des Speichers'!$A$17:$A$300,A708)-SUMIFS('Entladung des Speichers'!$C$17:$C$300,'Entladung des Speichers'!$A$17:$A$300,A708)+SUMIFS(Füllstände!$B$17:$B$299,Füllstände!$A$17:$A$299,A708)-SUMIFS(Füllstände!$C$17:$C$299,Füllstände!$A$17:$A$299,A708))</f>
        <v/>
      </c>
      <c r="D708" s="164" t="str">
        <f>IF(ISBLANK('Beladung des Speichers'!A708),"",C708*'Beladung des Speichers'!C708/SUMIFS('Beladung des Speichers'!$C$17:$C$300,'Beladung des Speichers'!$A$17:$A$300,A708))</f>
        <v/>
      </c>
      <c r="E708" s="165" t="str">
        <f>IF(ISBLANK('Beladung des Speichers'!A708),"",1/SUMIFS('Beladung des Speichers'!$C$17:$C$300,'Beladung des Speichers'!$A$17:$A$300,A708)*C708*SUMIF($A$17:$A$300,A708,'Beladung des Speichers'!$E$17:$E$300))</f>
        <v/>
      </c>
      <c r="F708" s="166" t="str">
        <f>IF(ISBLANK('Beladung des Speichers'!A708),"",IF(C708=0,"0,00",D708/C708*E708))</f>
        <v/>
      </c>
      <c r="G708" s="167" t="str">
        <f>IF(ISBLANK('Beladung des Speichers'!A708),"",SUMIFS('Beladung des Speichers'!$C$17:$C$300,'Beladung des Speichers'!$A$17:$A$300,A708))</f>
        <v/>
      </c>
      <c r="H708" s="124" t="str">
        <f>IF(ISBLANK('Beladung des Speichers'!A708),"",'Beladung des Speichers'!C708)</f>
        <v/>
      </c>
      <c r="I708" s="168" t="str">
        <f>IF(ISBLANK('Beladung des Speichers'!A708),"",SUMIFS('Beladung des Speichers'!$E$17:$E$1001,'Beladung des Speichers'!$A$17:$A$1001,'Ergebnis (detailliert)'!A708))</f>
        <v/>
      </c>
      <c r="J708" s="125" t="str">
        <f>IF(ISBLANK('Beladung des Speichers'!A708),"",'Beladung des Speichers'!E708)</f>
        <v/>
      </c>
      <c r="K708" s="168" t="str">
        <f>IF(ISBLANK('Beladung des Speichers'!A708),"",SUMIFS('Entladung des Speichers'!$C$17:$C$1001,'Entladung des Speichers'!$A$17:$A$1001,'Ergebnis (detailliert)'!A708))</f>
        <v/>
      </c>
      <c r="L708" s="169" t="str">
        <f t="shared" si="42"/>
        <v/>
      </c>
      <c r="M708" s="169" t="str">
        <f>IF(ISBLANK('Entladung des Speichers'!A708),"",'Entladung des Speichers'!C708)</f>
        <v/>
      </c>
      <c r="N708" s="168" t="str">
        <f>IF(ISBLANK('Beladung des Speichers'!A708),"",SUMIFS('Entladung des Speichers'!$E$17:$E$1001,'Entladung des Speichers'!$A$17:$A$1001,'Ergebnis (detailliert)'!$A$17:$A$300))</f>
        <v/>
      </c>
      <c r="O708" s="125" t="str">
        <f t="shared" si="43"/>
        <v/>
      </c>
      <c r="P708" s="20" t="str">
        <f>IFERROR(IF(A708="","",N708*'Ergebnis (detailliert)'!J708/'Ergebnis (detailliert)'!I708),0)</f>
        <v/>
      </c>
      <c r="Q708" s="106" t="str">
        <f t="shared" si="44"/>
        <v/>
      </c>
      <c r="R708" s="107" t="str">
        <f t="shared" si="45"/>
        <v/>
      </c>
      <c r="S708" s="108" t="str">
        <f>IF(A708="","",IF(LOOKUP(A708,Stammdaten!$A$17:$A$1001,Stammdaten!$G$17:$G$1001)="Nein",0,IF(ISBLANK('Beladung des Speichers'!A708),"",ROUND(MIN(J708,Q708)*-1,2))))</f>
        <v/>
      </c>
    </row>
    <row r="709" spans="1:19" x14ac:dyDescent="0.2">
      <c r="A709" s="109" t="str">
        <f>IF('Beladung des Speichers'!A709="","",'Beladung des Speichers'!A709)</f>
        <v/>
      </c>
      <c r="B709" s="109" t="str">
        <f>IF('Beladung des Speichers'!B709="","",'Beladung des Speichers'!B709)</f>
        <v/>
      </c>
      <c r="C709" s="163" t="str">
        <f>IF(ISBLANK('Beladung des Speichers'!A709),"",SUMIFS('Beladung des Speichers'!$C$17:$C$300,'Beladung des Speichers'!$A$17:$A$300,A709)-SUMIFS('Entladung des Speichers'!$C$17:$C$300,'Entladung des Speichers'!$A$17:$A$300,A709)+SUMIFS(Füllstände!$B$17:$B$299,Füllstände!$A$17:$A$299,A709)-SUMIFS(Füllstände!$C$17:$C$299,Füllstände!$A$17:$A$299,A709))</f>
        <v/>
      </c>
      <c r="D709" s="164" t="str">
        <f>IF(ISBLANK('Beladung des Speichers'!A709),"",C709*'Beladung des Speichers'!C709/SUMIFS('Beladung des Speichers'!$C$17:$C$300,'Beladung des Speichers'!$A$17:$A$300,A709))</f>
        <v/>
      </c>
      <c r="E709" s="165" t="str">
        <f>IF(ISBLANK('Beladung des Speichers'!A709),"",1/SUMIFS('Beladung des Speichers'!$C$17:$C$300,'Beladung des Speichers'!$A$17:$A$300,A709)*C709*SUMIF($A$17:$A$300,A709,'Beladung des Speichers'!$E$17:$E$300))</f>
        <v/>
      </c>
      <c r="F709" s="166" t="str">
        <f>IF(ISBLANK('Beladung des Speichers'!A709),"",IF(C709=0,"0,00",D709/C709*E709))</f>
        <v/>
      </c>
      <c r="G709" s="167" t="str">
        <f>IF(ISBLANK('Beladung des Speichers'!A709),"",SUMIFS('Beladung des Speichers'!$C$17:$C$300,'Beladung des Speichers'!$A$17:$A$300,A709))</f>
        <v/>
      </c>
      <c r="H709" s="124" t="str">
        <f>IF(ISBLANK('Beladung des Speichers'!A709),"",'Beladung des Speichers'!C709)</f>
        <v/>
      </c>
      <c r="I709" s="168" t="str">
        <f>IF(ISBLANK('Beladung des Speichers'!A709),"",SUMIFS('Beladung des Speichers'!$E$17:$E$1001,'Beladung des Speichers'!$A$17:$A$1001,'Ergebnis (detailliert)'!A709))</f>
        <v/>
      </c>
      <c r="J709" s="125" t="str">
        <f>IF(ISBLANK('Beladung des Speichers'!A709),"",'Beladung des Speichers'!E709)</f>
        <v/>
      </c>
      <c r="K709" s="168" t="str">
        <f>IF(ISBLANK('Beladung des Speichers'!A709),"",SUMIFS('Entladung des Speichers'!$C$17:$C$1001,'Entladung des Speichers'!$A$17:$A$1001,'Ergebnis (detailliert)'!A709))</f>
        <v/>
      </c>
      <c r="L709" s="169" t="str">
        <f t="shared" si="42"/>
        <v/>
      </c>
      <c r="M709" s="169" t="str">
        <f>IF(ISBLANK('Entladung des Speichers'!A709),"",'Entladung des Speichers'!C709)</f>
        <v/>
      </c>
      <c r="N709" s="168" t="str">
        <f>IF(ISBLANK('Beladung des Speichers'!A709),"",SUMIFS('Entladung des Speichers'!$E$17:$E$1001,'Entladung des Speichers'!$A$17:$A$1001,'Ergebnis (detailliert)'!$A$17:$A$300))</f>
        <v/>
      </c>
      <c r="O709" s="125" t="str">
        <f t="shared" si="43"/>
        <v/>
      </c>
      <c r="P709" s="20" t="str">
        <f>IFERROR(IF(A709="","",N709*'Ergebnis (detailliert)'!J709/'Ergebnis (detailliert)'!I709),0)</f>
        <v/>
      </c>
      <c r="Q709" s="106" t="str">
        <f t="shared" si="44"/>
        <v/>
      </c>
      <c r="R709" s="107" t="str">
        <f t="shared" si="45"/>
        <v/>
      </c>
      <c r="S709" s="108" t="str">
        <f>IF(A709="","",IF(LOOKUP(A709,Stammdaten!$A$17:$A$1001,Stammdaten!$G$17:$G$1001)="Nein",0,IF(ISBLANK('Beladung des Speichers'!A709),"",ROUND(MIN(J709,Q709)*-1,2))))</f>
        <v/>
      </c>
    </row>
    <row r="710" spans="1:19" x14ac:dyDescent="0.2">
      <c r="A710" s="109" t="str">
        <f>IF('Beladung des Speichers'!A710="","",'Beladung des Speichers'!A710)</f>
        <v/>
      </c>
      <c r="B710" s="109" t="str">
        <f>IF('Beladung des Speichers'!B710="","",'Beladung des Speichers'!B710)</f>
        <v/>
      </c>
      <c r="C710" s="163" t="str">
        <f>IF(ISBLANK('Beladung des Speichers'!A710),"",SUMIFS('Beladung des Speichers'!$C$17:$C$300,'Beladung des Speichers'!$A$17:$A$300,A710)-SUMIFS('Entladung des Speichers'!$C$17:$C$300,'Entladung des Speichers'!$A$17:$A$300,A710)+SUMIFS(Füllstände!$B$17:$B$299,Füllstände!$A$17:$A$299,A710)-SUMIFS(Füllstände!$C$17:$C$299,Füllstände!$A$17:$A$299,A710))</f>
        <v/>
      </c>
      <c r="D710" s="164" t="str">
        <f>IF(ISBLANK('Beladung des Speichers'!A710),"",C710*'Beladung des Speichers'!C710/SUMIFS('Beladung des Speichers'!$C$17:$C$300,'Beladung des Speichers'!$A$17:$A$300,A710))</f>
        <v/>
      </c>
      <c r="E710" s="165" t="str">
        <f>IF(ISBLANK('Beladung des Speichers'!A710),"",1/SUMIFS('Beladung des Speichers'!$C$17:$C$300,'Beladung des Speichers'!$A$17:$A$300,A710)*C710*SUMIF($A$17:$A$300,A710,'Beladung des Speichers'!$E$17:$E$300))</f>
        <v/>
      </c>
      <c r="F710" s="166" t="str">
        <f>IF(ISBLANK('Beladung des Speichers'!A710),"",IF(C710=0,"0,00",D710/C710*E710))</f>
        <v/>
      </c>
      <c r="G710" s="167" t="str">
        <f>IF(ISBLANK('Beladung des Speichers'!A710),"",SUMIFS('Beladung des Speichers'!$C$17:$C$300,'Beladung des Speichers'!$A$17:$A$300,A710))</f>
        <v/>
      </c>
      <c r="H710" s="124" t="str">
        <f>IF(ISBLANK('Beladung des Speichers'!A710),"",'Beladung des Speichers'!C710)</f>
        <v/>
      </c>
      <c r="I710" s="168" t="str">
        <f>IF(ISBLANK('Beladung des Speichers'!A710),"",SUMIFS('Beladung des Speichers'!$E$17:$E$1001,'Beladung des Speichers'!$A$17:$A$1001,'Ergebnis (detailliert)'!A710))</f>
        <v/>
      </c>
      <c r="J710" s="125" t="str">
        <f>IF(ISBLANK('Beladung des Speichers'!A710),"",'Beladung des Speichers'!E710)</f>
        <v/>
      </c>
      <c r="K710" s="168" t="str">
        <f>IF(ISBLANK('Beladung des Speichers'!A710),"",SUMIFS('Entladung des Speichers'!$C$17:$C$1001,'Entladung des Speichers'!$A$17:$A$1001,'Ergebnis (detailliert)'!A710))</f>
        <v/>
      </c>
      <c r="L710" s="169" t="str">
        <f t="shared" si="42"/>
        <v/>
      </c>
      <c r="M710" s="169" t="str">
        <f>IF(ISBLANK('Entladung des Speichers'!A710),"",'Entladung des Speichers'!C710)</f>
        <v/>
      </c>
      <c r="N710" s="168" t="str">
        <f>IF(ISBLANK('Beladung des Speichers'!A710),"",SUMIFS('Entladung des Speichers'!$E$17:$E$1001,'Entladung des Speichers'!$A$17:$A$1001,'Ergebnis (detailliert)'!$A$17:$A$300))</f>
        <v/>
      </c>
      <c r="O710" s="125" t="str">
        <f t="shared" si="43"/>
        <v/>
      </c>
      <c r="P710" s="20" t="str">
        <f>IFERROR(IF(A710="","",N710*'Ergebnis (detailliert)'!J710/'Ergebnis (detailliert)'!I710),0)</f>
        <v/>
      </c>
      <c r="Q710" s="106" t="str">
        <f t="shared" si="44"/>
        <v/>
      </c>
      <c r="R710" s="107" t="str">
        <f t="shared" si="45"/>
        <v/>
      </c>
      <c r="S710" s="108" t="str">
        <f>IF(A710="","",IF(LOOKUP(A710,Stammdaten!$A$17:$A$1001,Stammdaten!$G$17:$G$1001)="Nein",0,IF(ISBLANK('Beladung des Speichers'!A710),"",ROUND(MIN(J710,Q710)*-1,2))))</f>
        <v/>
      </c>
    </row>
    <row r="711" spans="1:19" x14ac:dyDescent="0.2">
      <c r="A711" s="109" t="str">
        <f>IF('Beladung des Speichers'!A711="","",'Beladung des Speichers'!A711)</f>
        <v/>
      </c>
      <c r="B711" s="109" t="str">
        <f>IF('Beladung des Speichers'!B711="","",'Beladung des Speichers'!B711)</f>
        <v/>
      </c>
      <c r="C711" s="163" t="str">
        <f>IF(ISBLANK('Beladung des Speichers'!A711),"",SUMIFS('Beladung des Speichers'!$C$17:$C$300,'Beladung des Speichers'!$A$17:$A$300,A711)-SUMIFS('Entladung des Speichers'!$C$17:$C$300,'Entladung des Speichers'!$A$17:$A$300,A711)+SUMIFS(Füllstände!$B$17:$B$299,Füllstände!$A$17:$A$299,A711)-SUMIFS(Füllstände!$C$17:$C$299,Füllstände!$A$17:$A$299,A711))</f>
        <v/>
      </c>
      <c r="D711" s="164" t="str">
        <f>IF(ISBLANK('Beladung des Speichers'!A711),"",C711*'Beladung des Speichers'!C711/SUMIFS('Beladung des Speichers'!$C$17:$C$300,'Beladung des Speichers'!$A$17:$A$300,A711))</f>
        <v/>
      </c>
      <c r="E711" s="165" t="str">
        <f>IF(ISBLANK('Beladung des Speichers'!A711),"",1/SUMIFS('Beladung des Speichers'!$C$17:$C$300,'Beladung des Speichers'!$A$17:$A$300,A711)*C711*SUMIF($A$17:$A$300,A711,'Beladung des Speichers'!$E$17:$E$300))</f>
        <v/>
      </c>
      <c r="F711" s="166" t="str">
        <f>IF(ISBLANK('Beladung des Speichers'!A711),"",IF(C711=0,"0,00",D711/C711*E711))</f>
        <v/>
      </c>
      <c r="G711" s="167" t="str">
        <f>IF(ISBLANK('Beladung des Speichers'!A711),"",SUMIFS('Beladung des Speichers'!$C$17:$C$300,'Beladung des Speichers'!$A$17:$A$300,A711))</f>
        <v/>
      </c>
      <c r="H711" s="124" t="str">
        <f>IF(ISBLANK('Beladung des Speichers'!A711),"",'Beladung des Speichers'!C711)</f>
        <v/>
      </c>
      <c r="I711" s="168" t="str">
        <f>IF(ISBLANK('Beladung des Speichers'!A711),"",SUMIFS('Beladung des Speichers'!$E$17:$E$1001,'Beladung des Speichers'!$A$17:$A$1001,'Ergebnis (detailliert)'!A711))</f>
        <v/>
      </c>
      <c r="J711" s="125" t="str">
        <f>IF(ISBLANK('Beladung des Speichers'!A711),"",'Beladung des Speichers'!E711)</f>
        <v/>
      </c>
      <c r="K711" s="168" t="str">
        <f>IF(ISBLANK('Beladung des Speichers'!A711),"",SUMIFS('Entladung des Speichers'!$C$17:$C$1001,'Entladung des Speichers'!$A$17:$A$1001,'Ergebnis (detailliert)'!A711))</f>
        <v/>
      </c>
      <c r="L711" s="169" t="str">
        <f t="shared" si="42"/>
        <v/>
      </c>
      <c r="M711" s="169" t="str">
        <f>IF(ISBLANK('Entladung des Speichers'!A711),"",'Entladung des Speichers'!C711)</f>
        <v/>
      </c>
      <c r="N711" s="168" t="str">
        <f>IF(ISBLANK('Beladung des Speichers'!A711),"",SUMIFS('Entladung des Speichers'!$E$17:$E$1001,'Entladung des Speichers'!$A$17:$A$1001,'Ergebnis (detailliert)'!$A$17:$A$300))</f>
        <v/>
      </c>
      <c r="O711" s="125" t="str">
        <f t="shared" si="43"/>
        <v/>
      </c>
      <c r="P711" s="20" t="str">
        <f>IFERROR(IF(A711="","",N711*'Ergebnis (detailliert)'!J711/'Ergebnis (detailliert)'!I711),0)</f>
        <v/>
      </c>
      <c r="Q711" s="106" t="str">
        <f t="shared" si="44"/>
        <v/>
      </c>
      <c r="R711" s="107" t="str">
        <f t="shared" si="45"/>
        <v/>
      </c>
      <c r="S711" s="108" t="str">
        <f>IF(A711="","",IF(LOOKUP(A711,Stammdaten!$A$17:$A$1001,Stammdaten!$G$17:$G$1001)="Nein",0,IF(ISBLANK('Beladung des Speichers'!A711),"",ROUND(MIN(J711,Q711)*-1,2))))</f>
        <v/>
      </c>
    </row>
    <row r="712" spans="1:19" x14ac:dyDescent="0.2">
      <c r="A712" s="109" t="str">
        <f>IF('Beladung des Speichers'!A712="","",'Beladung des Speichers'!A712)</f>
        <v/>
      </c>
      <c r="B712" s="109" t="str">
        <f>IF('Beladung des Speichers'!B712="","",'Beladung des Speichers'!B712)</f>
        <v/>
      </c>
      <c r="C712" s="163" t="str">
        <f>IF(ISBLANK('Beladung des Speichers'!A712),"",SUMIFS('Beladung des Speichers'!$C$17:$C$300,'Beladung des Speichers'!$A$17:$A$300,A712)-SUMIFS('Entladung des Speichers'!$C$17:$C$300,'Entladung des Speichers'!$A$17:$A$300,A712)+SUMIFS(Füllstände!$B$17:$B$299,Füllstände!$A$17:$A$299,A712)-SUMIFS(Füllstände!$C$17:$C$299,Füllstände!$A$17:$A$299,A712))</f>
        <v/>
      </c>
      <c r="D712" s="164" t="str">
        <f>IF(ISBLANK('Beladung des Speichers'!A712),"",C712*'Beladung des Speichers'!C712/SUMIFS('Beladung des Speichers'!$C$17:$C$300,'Beladung des Speichers'!$A$17:$A$300,A712))</f>
        <v/>
      </c>
      <c r="E712" s="165" t="str">
        <f>IF(ISBLANK('Beladung des Speichers'!A712),"",1/SUMIFS('Beladung des Speichers'!$C$17:$C$300,'Beladung des Speichers'!$A$17:$A$300,A712)*C712*SUMIF($A$17:$A$300,A712,'Beladung des Speichers'!$E$17:$E$300))</f>
        <v/>
      </c>
      <c r="F712" s="166" t="str">
        <f>IF(ISBLANK('Beladung des Speichers'!A712),"",IF(C712=0,"0,00",D712/C712*E712))</f>
        <v/>
      </c>
      <c r="G712" s="167" t="str">
        <f>IF(ISBLANK('Beladung des Speichers'!A712),"",SUMIFS('Beladung des Speichers'!$C$17:$C$300,'Beladung des Speichers'!$A$17:$A$300,A712))</f>
        <v/>
      </c>
      <c r="H712" s="124" t="str">
        <f>IF(ISBLANK('Beladung des Speichers'!A712),"",'Beladung des Speichers'!C712)</f>
        <v/>
      </c>
      <c r="I712" s="168" t="str">
        <f>IF(ISBLANK('Beladung des Speichers'!A712),"",SUMIFS('Beladung des Speichers'!$E$17:$E$1001,'Beladung des Speichers'!$A$17:$A$1001,'Ergebnis (detailliert)'!A712))</f>
        <v/>
      </c>
      <c r="J712" s="125" t="str">
        <f>IF(ISBLANK('Beladung des Speichers'!A712),"",'Beladung des Speichers'!E712)</f>
        <v/>
      </c>
      <c r="K712" s="168" t="str">
        <f>IF(ISBLANK('Beladung des Speichers'!A712),"",SUMIFS('Entladung des Speichers'!$C$17:$C$1001,'Entladung des Speichers'!$A$17:$A$1001,'Ergebnis (detailliert)'!A712))</f>
        <v/>
      </c>
      <c r="L712" s="169" t="str">
        <f t="shared" si="42"/>
        <v/>
      </c>
      <c r="M712" s="169" t="str">
        <f>IF(ISBLANK('Entladung des Speichers'!A712),"",'Entladung des Speichers'!C712)</f>
        <v/>
      </c>
      <c r="N712" s="168" t="str">
        <f>IF(ISBLANK('Beladung des Speichers'!A712),"",SUMIFS('Entladung des Speichers'!$E$17:$E$1001,'Entladung des Speichers'!$A$17:$A$1001,'Ergebnis (detailliert)'!$A$17:$A$300))</f>
        <v/>
      </c>
      <c r="O712" s="125" t="str">
        <f t="shared" si="43"/>
        <v/>
      </c>
      <c r="P712" s="20" t="str">
        <f>IFERROR(IF(A712="","",N712*'Ergebnis (detailliert)'!J712/'Ergebnis (detailliert)'!I712),0)</f>
        <v/>
      </c>
      <c r="Q712" s="106" t="str">
        <f t="shared" si="44"/>
        <v/>
      </c>
      <c r="R712" s="107" t="str">
        <f t="shared" si="45"/>
        <v/>
      </c>
      <c r="S712" s="108" t="str">
        <f>IF(A712="","",IF(LOOKUP(A712,Stammdaten!$A$17:$A$1001,Stammdaten!$G$17:$G$1001)="Nein",0,IF(ISBLANK('Beladung des Speichers'!A712),"",ROUND(MIN(J712,Q712)*-1,2))))</f>
        <v/>
      </c>
    </row>
    <row r="713" spans="1:19" x14ac:dyDescent="0.2">
      <c r="A713" s="109" t="str">
        <f>IF('Beladung des Speichers'!A713="","",'Beladung des Speichers'!A713)</f>
        <v/>
      </c>
      <c r="B713" s="109" t="str">
        <f>IF('Beladung des Speichers'!B713="","",'Beladung des Speichers'!B713)</f>
        <v/>
      </c>
      <c r="C713" s="163" t="str">
        <f>IF(ISBLANK('Beladung des Speichers'!A713),"",SUMIFS('Beladung des Speichers'!$C$17:$C$300,'Beladung des Speichers'!$A$17:$A$300,A713)-SUMIFS('Entladung des Speichers'!$C$17:$C$300,'Entladung des Speichers'!$A$17:$A$300,A713)+SUMIFS(Füllstände!$B$17:$B$299,Füllstände!$A$17:$A$299,A713)-SUMIFS(Füllstände!$C$17:$C$299,Füllstände!$A$17:$A$299,A713))</f>
        <v/>
      </c>
      <c r="D713" s="164" t="str">
        <f>IF(ISBLANK('Beladung des Speichers'!A713),"",C713*'Beladung des Speichers'!C713/SUMIFS('Beladung des Speichers'!$C$17:$C$300,'Beladung des Speichers'!$A$17:$A$300,A713))</f>
        <v/>
      </c>
      <c r="E713" s="165" t="str">
        <f>IF(ISBLANK('Beladung des Speichers'!A713),"",1/SUMIFS('Beladung des Speichers'!$C$17:$C$300,'Beladung des Speichers'!$A$17:$A$300,A713)*C713*SUMIF($A$17:$A$300,A713,'Beladung des Speichers'!$E$17:$E$300))</f>
        <v/>
      </c>
      <c r="F713" s="166" t="str">
        <f>IF(ISBLANK('Beladung des Speichers'!A713),"",IF(C713=0,"0,00",D713/C713*E713))</f>
        <v/>
      </c>
      <c r="G713" s="167" t="str">
        <f>IF(ISBLANK('Beladung des Speichers'!A713),"",SUMIFS('Beladung des Speichers'!$C$17:$C$300,'Beladung des Speichers'!$A$17:$A$300,A713))</f>
        <v/>
      </c>
      <c r="H713" s="124" t="str">
        <f>IF(ISBLANK('Beladung des Speichers'!A713),"",'Beladung des Speichers'!C713)</f>
        <v/>
      </c>
      <c r="I713" s="168" t="str">
        <f>IF(ISBLANK('Beladung des Speichers'!A713),"",SUMIFS('Beladung des Speichers'!$E$17:$E$1001,'Beladung des Speichers'!$A$17:$A$1001,'Ergebnis (detailliert)'!A713))</f>
        <v/>
      </c>
      <c r="J713" s="125" t="str">
        <f>IF(ISBLANK('Beladung des Speichers'!A713),"",'Beladung des Speichers'!E713)</f>
        <v/>
      </c>
      <c r="K713" s="168" t="str">
        <f>IF(ISBLANK('Beladung des Speichers'!A713),"",SUMIFS('Entladung des Speichers'!$C$17:$C$1001,'Entladung des Speichers'!$A$17:$A$1001,'Ergebnis (detailliert)'!A713))</f>
        <v/>
      </c>
      <c r="L713" s="169" t="str">
        <f t="shared" si="42"/>
        <v/>
      </c>
      <c r="M713" s="169" t="str">
        <f>IF(ISBLANK('Entladung des Speichers'!A713),"",'Entladung des Speichers'!C713)</f>
        <v/>
      </c>
      <c r="N713" s="168" t="str">
        <f>IF(ISBLANK('Beladung des Speichers'!A713),"",SUMIFS('Entladung des Speichers'!$E$17:$E$1001,'Entladung des Speichers'!$A$17:$A$1001,'Ergebnis (detailliert)'!$A$17:$A$300))</f>
        <v/>
      </c>
      <c r="O713" s="125" t="str">
        <f t="shared" si="43"/>
        <v/>
      </c>
      <c r="P713" s="20" t="str">
        <f>IFERROR(IF(A713="","",N713*'Ergebnis (detailliert)'!J713/'Ergebnis (detailliert)'!I713),0)</f>
        <v/>
      </c>
      <c r="Q713" s="106" t="str">
        <f t="shared" si="44"/>
        <v/>
      </c>
      <c r="R713" s="107" t="str">
        <f t="shared" si="45"/>
        <v/>
      </c>
      <c r="S713" s="108" t="str">
        <f>IF(A713="","",IF(LOOKUP(A713,Stammdaten!$A$17:$A$1001,Stammdaten!$G$17:$G$1001)="Nein",0,IF(ISBLANK('Beladung des Speichers'!A713),"",ROUND(MIN(J713,Q713)*-1,2))))</f>
        <v/>
      </c>
    </row>
    <row r="714" spans="1:19" x14ac:dyDescent="0.2">
      <c r="A714" s="109" t="str">
        <f>IF('Beladung des Speichers'!A714="","",'Beladung des Speichers'!A714)</f>
        <v/>
      </c>
      <c r="B714" s="109" t="str">
        <f>IF('Beladung des Speichers'!B714="","",'Beladung des Speichers'!B714)</f>
        <v/>
      </c>
      <c r="C714" s="163" t="str">
        <f>IF(ISBLANK('Beladung des Speichers'!A714),"",SUMIFS('Beladung des Speichers'!$C$17:$C$300,'Beladung des Speichers'!$A$17:$A$300,A714)-SUMIFS('Entladung des Speichers'!$C$17:$C$300,'Entladung des Speichers'!$A$17:$A$300,A714)+SUMIFS(Füllstände!$B$17:$B$299,Füllstände!$A$17:$A$299,A714)-SUMIFS(Füllstände!$C$17:$C$299,Füllstände!$A$17:$A$299,A714))</f>
        <v/>
      </c>
      <c r="D714" s="164" t="str">
        <f>IF(ISBLANK('Beladung des Speichers'!A714),"",C714*'Beladung des Speichers'!C714/SUMIFS('Beladung des Speichers'!$C$17:$C$300,'Beladung des Speichers'!$A$17:$A$300,A714))</f>
        <v/>
      </c>
      <c r="E714" s="165" t="str">
        <f>IF(ISBLANK('Beladung des Speichers'!A714),"",1/SUMIFS('Beladung des Speichers'!$C$17:$C$300,'Beladung des Speichers'!$A$17:$A$300,A714)*C714*SUMIF($A$17:$A$300,A714,'Beladung des Speichers'!$E$17:$E$300))</f>
        <v/>
      </c>
      <c r="F714" s="166" t="str">
        <f>IF(ISBLANK('Beladung des Speichers'!A714),"",IF(C714=0,"0,00",D714/C714*E714))</f>
        <v/>
      </c>
      <c r="G714" s="167" t="str">
        <f>IF(ISBLANK('Beladung des Speichers'!A714),"",SUMIFS('Beladung des Speichers'!$C$17:$C$300,'Beladung des Speichers'!$A$17:$A$300,A714))</f>
        <v/>
      </c>
      <c r="H714" s="124" t="str">
        <f>IF(ISBLANK('Beladung des Speichers'!A714),"",'Beladung des Speichers'!C714)</f>
        <v/>
      </c>
      <c r="I714" s="168" t="str">
        <f>IF(ISBLANK('Beladung des Speichers'!A714),"",SUMIFS('Beladung des Speichers'!$E$17:$E$1001,'Beladung des Speichers'!$A$17:$A$1001,'Ergebnis (detailliert)'!A714))</f>
        <v/>
      </c>
      <c r="J714" s="125" t="str">
        <f>IF(ISBLANK('Beladung des Speichers'!A714),"",'Beladung des Speichers'!E714)</f>
        <v/>
      </c>
      <c r="K714" s="168" t="str">
        <f>IF(ISBLANK('Beladung des Speichers'!A714),"",SUMIFS('Entladung des Speichers'!$C$17:$C$1001,'Entladung des Speichers'!$A$17:$A$1001,'Ergebnis (detailliert)'!A714))</f>
        <v/>
      </c>
      <c r="L714" s="169" t="str">
        <f t="shared" si="42"/>
        <v/>
      </c>
      <c r="M714" s="169" t="str">
        <f>IF(ISBLANK('Entladung des Speichers'!A714),"",'Entladung des Speichers'!C714)</f>
        <v/>
      </c>
      <c r="N714" s="168" t="str">
        <f>IF(ISBLANK('Beladung des Speichers'!A714),"",SUMIFS('Entladung des Speichers'!$E$17:$E$1001,'Entladung des Speichers'!$A$17:$A$1001,'Ergebnis (detailliert)'!$A$17:$A$300))</f>
        <v/>
      </c>
      <c r="O714" s="125" t="str">
        <f t="shared" si="43"/>
        <v/>
      </c>
      <c r="P714" s="20" t="str">
        <f>IFERROR(IF(A714="","",N714*'Ergebnis (detailliert)'!J714/'Ergebnis (detailliert)'!I714),0)</f>
        <v/>
      </c>
      <c r="Q714" s="106" t="str">
        <f t="shared" si="44"/>
        <v/>
      </c>
      <c r="R714" s="107" t="str">
        <f t="shared" si="45"/>
        <v/>
      </c>
      <c r="S714" s="108" t="str">
        <f>IF(A714="","",IF(LOOKUP(A714,Stammdaten!$A$17:$A$1001,Stammdaten!$G$17:$G$1001)="Nein",0,IF(ISBLANK('Beladung des Speichers'!A714),"",ROUND(MIN(J714,Q714)*-1,2))))</f>
        <v/>
      </c>
    </row>
    <row r="715" spans="1:19" x14ac:dyDescent="0.2">
      <c r="A715" s="109" t="str">
        <f>IF('Beladung des Speichers'!A715="","",'Beladung des Speichers'!A715)</f>
        <v/>
      </c>
      <c r="B715" s="109" t="str">
        <f>IF('Beladung des Speichers'!B715="","",'Beladung des Speichers'!B715)</f>
        <v/>
      </c>
      <c r="C715" s="163" t="str">
        <f>IF(ISBLANK('Beladung des Speichers'!A715),"",SUMIFS('Beladung des Speichers'!$C$17:$C$300,'Beladung des Speichers'!$A$17:$A$300,A715)-SUMIFS('Entladung des Speichers'!$C$17:$C$300,'Entladung des Speichers'!$A$17:$A$300,A715)+SUMIFS(Füllstände!$B$17:$B$299,Füllstände!$A$17:$A$299,A715)-SUMIFS(Füllstände!$C$17:$C$299,Füllstände!$A$17:$A$299,A715))</f>
        <v/>
      </c>
      <c r="D715" s="164" t="str">
        <f>IF(ISBLANK('Beladung des Speichers'!A715),"",C715*'Beladung des Speichers'!C715/SUMIFS('Beladung des Speichers'!$C$17:$C$300,'Beladung des Speichers'!$A$17:$A$300,A715))</f>
        <v/>
      </c>
      <c r="E715" s="165" t="str">
        <f>IF(ISBLANK('Beladung des Speichers'!A715),"",1/SUMIFS('Beladung des Speichers'!$C$17:$C$300,'Beladung des Speichers'!$A$17:$A$300,A715)*C715*SUMIF($A$17:$A$300,A715,'Beladung des Speichers'!$E$17:$E$300))</f>
        <v/>
      </c>
      <c r="F715" s="166" t="str">
        <f>IF(ISBLANK('Beladung des Speichers'!A715),"",IF(C715=0,"0,00",D715/C715*E715))</f>
        <v/>
      </c>
      <c r="G715" s="167" t="str">
        <f>IF(ISBLANK('Beladung des Speichers'!A715),"",SUMIFS('Beladung des Speichers'!$C$17:$C$300,'Beladung des Speichers'!$A$17:$A$300,A715))</f>
        <v/>
      </c>
      <c r="H715" s="124" t="str">
        <f>IF(ISBLANK('Beladung des Speichers'!A715),"",'Beladung des Speichers'!C715)</f>
        <v/>
      </c>
      <c r="I715" s="168" t="str">
        <f>IF(ISBLANK('Beladung des Speichers'!A715),"",SUMIFS('Beladung des Speichers'!$E$17:$E$1001,'Beladung des Speichers'!$A$17:$A$1001,'Ergebnis (detailliert)'!A715))</f>
        <v/>
      </c>
      <c r="J715" s="125" t="str">
        <f>IF(ISBLANK('Beladung des Speichers'!A715),"",'Beladung des Speichers'!E715)</f>
        <v/>
      </c>
      <c r="K715" s="168" t="str">
        <f>IF(ISBLANK('Beladung des Speichers'!A715),"",SUMIFS('Entladung des Speichers'!$C$17:$C$1001,'Entladung des Speichers'!$A$17:$A$1001,'Ergebnis (detailliert)'!A715))</f>
        <v/>
      </c>
      <c r="L715" s="169" t="str">
        <f t="shared" si="42"/>
        <v/>
      </c>
      <c r="M715" s="169" t="str">
        <f>IF(ISBLANK('Entladung des Speichers'!A715),"",'Entladung des Speichers'!C715)</f>
        <v/>
      </c>
      <c r="N715" s="168" t="str">
        <f>IF(ISBLANK('Beladung des Speichers'!A715),"",SUMIFS('Entladung des Speichers'!$E$17:$E$1001,'Entladung des Speichers'!$A$17:$A$1001,'Ergebnis (detailliert)'!$A$17:$A$300))</f>
        <v/>
      </c>
      <c r="O715" s="125" t="str">
        <f t="shared" si="43"/>
        <v/>
      </c>
      <c r="P715" s="20" t="str">
        <f>IFERROR(IF(A715="","",N715*'Ergebnis (detailliert)'!J715/'Ergebnis (detailliert)'!I715),0)</f>
        <v/>
      </c>
      <c r="Q715" s="106" t="str">
        <f t="shared" si="44"/>
        <v/>
      </c>
      <c r="R715" s="107" t="str">
        <f t="shared" si="45"/>
        <v/>
      </c>
      <c r="S715" s="108" t="str">
        <f>IF(A715="","",IF(LOOKUP(A715,Stammdaten!$A$17:$A$1001,Stammdaten!$G$17:$G$1001)="Nein",0,IF(ISBLANK('Beladung des Speichers'!A715),"",ROUND(MIN(J715,Q715)*-1,2))))</f>
        <v/>
      </c>
    </row>
    <row r="716" spans="1:19" x14ac:dyDescent="0.2">
      <c r="A716" s="109" t="str">
        <f>IF('Beladung des Speichers'!A716="","",'Beladung des Speichers'!A716)</f>
        <v/>
      </c>
      <c r="B716" s="109" t="str">
        <f>IF('Beladung des Speichers'!B716="","",'Beladung des Speichers'!B716)</f>
        <v/>
      </c>
      <c r="C716" s="163" t="str">
        <f>IF(ISBLANK('Beladung des Speichers'!A716),"",SUMIFS('Beladung des Speichers'!$C$17:$C$300,'Beladung des Speichers'!$A$17:$A$300,A716)-SUMIFS('Entladung des Speichers'!$C$17:$C$300,'Entladung des Speichers'!$A$17:$A$300,A716)+SUMIFS(Füllstände!$B$17:$B$299,Füllstände!$A$17:$A$299,A716)-SUMIFS(Füllstände!$C$17:$C$299,Füllstände!$A$17:$A$299,A716))</f>
        <v/>
      </c>
      <c r="D716" s="164" t="str">
        <f>IF(ISBLANK('Beladung des Speichers'!A716),"",C716*'Beladung des Speichers'!C716/SUMIFS('Beladung des Speichers'!$C$17:$C$300,'Beladung des Speichers'!$A$17:$A$300,A716))</f>
        <v/>
      </c>
      <c r="E716" s="165" t="str">
        <f>IF(ISBLANK('Beladung des Speichers'!A716),"",1/SUMIFS('Beladung des Speichers'!$C$17:$C$300,'Beladung des Speichers'!$A$17:$A$300,A716)*C716*SUMIF($A$17:$A$300,A716,'Beladung des Speichers'!$E$17:$E$300))</f>
        <v/>
      </c>
      <c r="F716" s="166" t="str">
        <f>IF(ISBLANK('Beladung des Speichers'!A716),"",IF(C716=0,"0,00",D716/C716*E716))</f>
        <v/>
      </c>
      <c r="G716" s="167" t="str">
        <f>IF(ISBLANK('Beladung des Speichers'!A716),"",SUMIFS('Beladung des Speichers'!$C$17:$C$300,'Beladung des Speichers'!$A$17:$A$300,A716))</f>
        <v/>
      </c>
      <c r="H716" s="124" t="str">
        <f>IF(ISBLANK('Beladung des Speichers'!A716),"",'Beladung des Speichers'!C716)</f>
        <v/>
      </c>
      <c r="I716" s="168" t="str">
        <f>IF(ISBLANK('Beladung des Speichers'!A716),"",SUMIFS('Beladung des Speichers'!$E$17:$E$1001,'Beladung des Speichers'!$A$17:$A$1001,'Ergebnis (detailliert)'!A716))</f>
        <v/>
      </c>
      <c r="J716" s="125" t="str">
        <f>IF(ISBLANK('Beladung des Speichers'!A716),"",'Beladung des Speichers'!E716)</f>
        <v/>
      </c>
      <c r="K716" s="168" t="str">
        <f>IF(ISBLANK('Beladung des Speichers'!A716),"",SUMIFS('Entladung des Speichers'!$C$17:$C$1001,'Entladung des Speichers'!$A$17:$A$1001,'Ergebnis (detailliert)'!A716))</f>
        <v/>
      </c>
      <c r="L716" s="169" t="str">
        <f t="shared" si="42"/>
        <v/>
      </c>
      <c r="M716" s="169" t="str">
        <f>IF(ISBLANK('Entladung des Speichers'!A716),"",'Entladung des Speichers'!C716)</f>
        <v/>
      </c>
      <c r="N716" s="168" t="str">
        <f>IF(ISBLANK('Beladung des Speichers'!A716),"",SUMIFS('Entladung des Speichers'!$E$17:$E$1001,'Entladung des Speichers'!$A$17:$A$1001,'Ergebnis (detailliert)'!$A$17:$A$300))</f>
        <v/>
      </c>
      <c r="O716" s="125" t="str">
        <f t="shared" si="43"/>
        <v/>
      </c>
      <c r="P716" s="20" t="str">
        <f>IFERROR(IF(A716="","",N716*'Ergebnis (detailliert)'!J716/'Ergebnis (detailliert)'!I716),0)</f>
        <v/>
      </c>
      <c r="Q716" s="106" t="str">
        <f t="shared" si="44"/>
        <v/>
      </c>
      <c r="R716" s="107" t="str">
        <f t="shared" si="45"/>
        <v/>
      </c>
      <c r="S716" s="108" t="str">
        <f>IF(A716="","",IF(LOOKUP(A716,Stammdaten!$A$17:$A$1001,Stammdaten!$G$17:$G$1001)="Nein",0,IF(ISBLANK('Beladung des Speichers'!A716),"",ROUND(MIN(J716,Q716)*-1,2))))</f>
        <v/>
      </c>
    </row>
    <row r="717" spans="1:19" x14ac:dyDescent="0.2">
      <c r="A717" s="109" t="str">
        <f>IF('Beladung des Speichers'!A717="","",'Beladung des Speichers'!A717)</f>
        <v/>
      </c>
      <c r="B717" s="109" t="str">
        <f>IF('Beladung des Speichers'!B717="","",'Beladung des Speichers'!B717)</f>
        <v/>
      </c>
      <c r="C717" s="163" t="str">
        <f>IF(ISBLANK('Beladung des Speichers'!A717),"",SUMIFS('Beladung des Speichers'!$C$17:$C$300,'Beladung des Speichers'!$A$17:$A$300,A717)-SUMIFS('Entladung des Speichers'!$C$17:$C$300,'Entladung des Speichers'!$A$17:$A$300,A717)+SUMIFS(Füllstände!$B$17:$B$299,Füllstände!$A$17:$A$299,A717)-SUMIFS(Füllstände!$C$17:$C$299,Füllstände!$A$17:$A$299,A717))</f>
        <v/>
      </c>
      <c r="D717" s="164" t="str">
        <f>IF(ISBLANK('Beladung des Speichers'!A717),"",C717*'Beladung des Speichers'!C717/SUMIFS('Beladung des Speichers'!$C$17:$C$300,'Beladung des Speichers'!$A$17:$A$300,A717))</f>
        <v/>
      </c>
      <c r="E717" s="165" t="str">
        <f>IF(ISBLANK('Beladung des Speichers'!A717),"",1/SUMIFS('Beladung des Speichers'!$C$17:$C$300,'Beladung des Speichers'!$A$17:$A$300,A717)*C717*SUMIF($A$17:$A$300,A717,'Beladung des Speichers'!$E$17:$E$300))</f>
        <v/>
      </c>
      <c r="F717" s="166" t="str">
        <f>IF(ISBLANK('Beladung des Speichers'!A717),"",IF(C717=0,"0,00",D717/C717*E717))</f>
        <v/>
      </c>
      <c r="G717" s="167" t="str">
        <f>IF(ISBLANK('Beladung des Speichers'!A717),"",SUMIFS('Beladung des Speichers'!$C$17:$C$300,'Beladung des Speichers'!$A$17:$A$300,A717))</f>
        <v/>
      </c>
      <c r="H717" s="124" t="str">
        <f>IF(ISBLANK('Beladung des Speichers'!A717),"",'Beladung des Speichers'!C717)</f>
        <v/>
      </c>
      <c r="I717" s="168" t="str">
        <f>IF(ISBLANK('Beladung des Speichers'!A717),"",SUMIFS('Beladung des Speichers'!$E$17:$E$1001,'Beladung des Speichers'!$A$17:$A$1001,'Ergebnis (detailliert)'!A717))</f>
        <v/>
      </c>
      <c r="J717" s="125" t="str">
        <f>IF(ISBLANK('Beladung des Speichers'!A717),"",'Beladung des Speichers'!E717)</f>
        <v/>
      </c>
      <c r="K717" s="168" t="str">
        <f>IF(ISBLANK('Beladung des Speichers'!A717),"",SUMIFS('Entladung des Speichers'!$C$17:$C$1001,'Entladung des Speichers'!$A$17:$A$1001,'Ergebnis (detailliert)'!A717))</f>
        <v/>
      </c>
      <c r="L717" s="169" t="str">
        <f t="shared" si="42"/>
        <v/>
      </c>
      <c r="M717" s="169" t="str">
        <f>IF(ISBLANK('Entladung des Speichers'!A717),"",'Entladung des Speichers'!C717)</f>
        <v/>
      </c>
      <c r="N717" s="168" t="str">
        <f>IF(ISBLANK('Beladung des Speichers'!A717),"",SUMIFS('Entladung des Speichers'!$E$17:$E$1001,'Entladung des Speichers'!$A$17:$A$1001,'Ergebnis (detailliert)'!$A$17:$A$300))</f>
        <v/>
      </c>
      <c r="O717" s="125" t="str">
        <f t="shared" si="43"/>
        <v/>
      </c>
      <c r="P717" s="20" t="str">
        <f>IFERROR(IF(A717="","",N717*'Ergebnis (detailliert)'!J717/'Ergebnis (detailliert)'!I717),0)</f>
        <v/>
      </c>
      <c r="Q717" s="106" t="str">
        <f t="shared" si="44"/>
        <v/>
      </c>
      <c r="R717" s="107" t="str">
        <f t="shared" si="45"/>
        <v/>
      </c>
      <c r="S717" s="108" t="str">
        <f>IF(A717="","",IF(LOOKUP(A717,Stammdaten!$A$17:$A$1001,Stammdaten!$G$17:$G$1001)="Nein",0,IF(ISBLANK('Beladung des Speichers'!A717),"",ROUND(MIN(J717,Q717)*-1,2))))</f>
        <v/>
      </c>
    </row>
    <row r="718" spans="1:19" x14ac:dyDescent="0.2">
      <c r="A718" s="109" t="str">
        <f>IF('Beladung des Speichers'!A718="","",'Beladung des Speichers'!A718)</f>
        <v/>
      </c>
      <c r="B718" s="109" t="str">
        <f>IF('Beladung des Speichers'!B718="","",'Beladung des Speichers'!B718)</f>
        <v/>
      </c>
      <c r="C718" s="163" t="str">
        <f>IF(ISBLANK('Beladung des Speichers'!A718),"",SUMIFS('Beladung des Speichers'!$C$17:$C$300,'Beladung des Speichers'!$A$17:$A$300,A718)-SUMIFS('Entladung des Speichers'!$C$17:$C$300,'Entladung des Speichers'!$A$17:$A$300,A718)+SUMIFS(Füllstände!$B$17:$B$299,Füllstände!$A$17:$A$299,A718)-SUMIFS(Füllstände!$C$17:$C$299,Füllstände!$A$17:$A$299,A718))</f>
        <v/>
      </c>
      <c r="D718" s="164" t="str">
        <f>IF(ISBLANK('Beladung des Speichers'!A718),"",C718*'Beladung des Speichers'!C718/SUMIFS('Beladung des Speichers'!$C$17:$C$300,'Beladung des Speichers'!$A$17:$A$300,A718))</f>
        <v/>
      </c>
      <c r="E718" s="165" t="str">
        <f>IF(ISBLANK('Beladung des Speichers'!A718),"",1/SUMIFS('Beladung des Speichers'!$C$17:$C$300,'Beladung des Speichers'!$A$17:$A$300,A718)*C718*SUMIF($A$17:$A$300,A718,'Beladung des Speichers'!$E$17:$E$300))</f>
        <v/>
      </c>
      <c r="F718" s="166" t="str">
        <f>IF(ISBLANK('Beladung des Speichers'!A718),"",IF(C718=0,"0,00",D718/C718*E718))</f>
        <v/>
      </c>
      <c r="G718" s="167" t="str">
        <f>IF(ISBLANK('Beladung des Speichers'!A718),"",SUMIFS('Beladung des Speichers'!$C$17:$C$300,'Beladung des Speichers'!$A$17:$A$300,A718))</f>
        <v/>
      </c>
      <c r="H718" s="124" t="str">
        <f>IF(ISBLANK('Beladung des Speichers'!A718),"",'Beladung des Speichers'!C718)</f>
        <v/>
      </c>
      <c r="I718" s="168" t="str">
        <f>IF(ISBLANK('Beladung des Speichers'!A718),"",SUMIFS('Beladung des Speichers'!$E$17:$E$1001,'Beladung des Speichers'!$A$17:$A$1001,'Ergebnis (detailliert)'!A718))</f>
        <v/>
      </c>
      <c r="J718" s="125" t="str">
        <f>IF(ISBLANK('Beladung des Speichers'!A718),"",'Beladung des Speichers'!E718)</f>
        <v/>
      </c>
      <c r="K718" s="168" t="str">
        <f>IF(ISBLANK('Beladung des Speichers'!A718),"",SUMIFS('Entladung des Speichers'!$C$17:$C$1001,'Entladung des Speichers'!$A$17:$A$1001,'Ergebnis (detailliert)'!A718))</f>
        <v/>
      </c>
      <c r="L718" s="169" t="str">
        <f t="shared" si="42"/>
        <v/>
      </c>
      <c r="M718" s="169" t="str">
        <f>IF(ISBLANK('Entladung des Speichers'!A718),"",'Entladung des Speichers'!C718)</f>
        <v/>
      </c>
      <c r="N718" s="168" t="str">
        <f>IF(ISBLANK('Beladung des Speichers'!A718),"",SUMIFS('Entladung des Speichers'!$E$17:$E$1001,'Entladung des Speichers'!$A$17:$A$1001,'Ergebnis (detailliert)'!$A$17:$A$300))</f>
        <v/>
      </c>
      <c r="O718" s="125" t="str">
        <f t="shared" si="43"/>
        <v/>
      </c>
      <c r="P718" s="20" t="str">
        <f>IFERROR(IF(A718="","",N718*'Ergebnis (detailliert)'!J718/'Ergebnis (detailliert)'!I718),0)</f>
        <v/>
      </c>
      <c r="Q718" s="106" t="str">
        <f t="shared" si="44"/>
        <v/>
      </c>
      <c r="R718" s="107" t="str">
        <f t="shared" si="45"/>
        <v/>
      </c>
      <c r="S718" s="108" t="str">
        <f>IF(A718="","",IF(LOOKUP(A718,Stammdaten!$A$17:$A$1001,Stammdaten!$G$17:$G$1001)="Nein",0,IF(ISBLANK('Beladung des Speichers'!A718),"",ROUND(MIN(J718,Q718)*-1,2))))</f>
        <v/>
      </c>
    </row>
    <row r="719" spans="1:19" x14ac:dyDescent="0.2">
      <c r="A719" s="109" t="str">
        <f>IF('Beladung des Speichers'!A719="","",'Beladung des Speichers'!A719)</f>
        <v/>
      </c>
      <c r="B719" s="109" t="str">
        <f>IF('Beladung des Speichers'!B719="","",'Beladung des Speichers'!B719)</f>
        <v/>
      </c>
      <c r="C719" s="163" t="str">
        <f>IF(ISBLANK('Beladung des Speichers'!A719),"",SUMIFS('Beladung des Speichers'!$C$17:$C$300,'Beladung des Speichers'!$A$17:$A$300,A719)-SUMIFS('Entladung des Speichers'!$C$17:$C$300,'Entladung des Speichers'!$A$17:$A$300,A719)+SUMIFS(Füllstände!$B$17:$B$299,Füllstände!$A$17:$A$299,A719)-SUMIFS(Füllstände!$C$17:$C$299,Füllstände!$A$17:$A$299,A719))</f>
        <v/>
      </c>
      <c r="D719" s="164" t="str">
        <f>IF(ISBLANK('Beladung des Speichers'!A719),"",C719*'Beladung des Speichers'!C719/SUMIFS('Beladung des Speichers'!$C$17:$C$300,'Beladung des Speichers'!$A$17:$A$300,A719))</f>
        <v/>
      </c>
      <c r="E719" s="165" t="str">
        <f>IF(ISBLANK('Beladung des Speichers'!A719),"",1/SUMIFS('Beladung des Speichers'!$C$17:$C$300,'Beladung des Speichers'!$A$17:$A$300,A719)*C719*SUMIF($A$17:$A$300,A719,'Beladung des Speichers'!$E$17:$E$300))</f>
        <v/>
      </c>
      <c r="F719" s="166" t="str">
        <f>IF(ISBLANK('Beladung des Speichers'!A719),"",IF(C719=0,"0,00",D719/C719*E719))</f>
        <v/>
      </c>
      <c r="G719" s="167" t="str">
        <f>IF(ISBLANK('Beladung des Speichers'!A719),"",SUMIFS('Beladung des Speichers'!$C$17:$C$300,'Beladung des Speichers'!$A$17:$A$300,A719))</f>
        <v/>
      </c>
      <c r="H719" s="124" t="str">
        <f>IF(ISBLANK('Beladung des Speichers'!A719),"",'Beladung des Speichers'!C719)</f>
        <v/>
      </c>
      <c r="I719" s="168" t="str">
        <f>IF(ISBLANK('Beladung des Speichers'!A719),"",SUMIFS('Beladung des Speichers'!$E$17:$E$1001,'Beladung des Speichers'!$A$17:$A$1001,'Ergebnis (detailliert)'!A719))</f>
        <v/>
      </c>
      <c r="J719" s="125" t="str">
        <f>IF(ISBLANK('Beladung des Speichers'!A719),"",'Beladung des Speichers'!E719)</f>
        <v/>
      </c>
      <c r="K719" s="168" t="str">
        <f>IF(ISBLANK('Beladung des Speichers'!A719),"",SUMIFS('Entladung des Speichers'!$C$17:$C$1001,'Entladung des Speichers'!$A$17:$A$1001,'Ergebnis (detailliert)'!A719))</f>
        <v/>
      </c>
      <c r="L719" s="169" t="str">
        <f t="shared" si="42"/>
        <v/>
      </c>
      <c r="M719" s="169" t="str">
        <f>IF(ISBLANK('Entladung des Speichers'!A719),"",'Entladung des Speichers'!C719)</f>
        <v/>
      </c>
      <c r="N719" s="168" t="str">
        <f>IF(ISBLANK('Beladung des Speichers'!A719),"",SUMIFS('Entladung des Speichers'!$E$17:$E$1001,'Entladung des Speichers'!$A$17:$A$1001,'Ergebnis (detailliert)'!$A$17:$A$300))</f>
        <v/>
      </c>
      <c r="O719" s="125" t="str">
        <f t="shared" si="43"/>
        <v/>
      </c>
      <c r="P719" s="20" t="str">
        <f>IFERROR(IF(A719="","",N719*'Ergebnis (detailliert)'!J719/'Ergebnis (detailliert)'!I719),0)</f>
        <v/>
      </c>
      <c r="Q719" s="106" t="str">
        <f t="shared" si="44"/>
        <v/>
      </c>
      <c r="R719" s="107" t="str">
        <f t="shared" si="45"/>
        <v/>
      </c>
      <c r="S719" s="108" t="str">
        <f>IF(A719="","",IF(LOOKUP(A719,Stammdaten!$A$17:$A$1001,Stammdaten!$G$17:$G$1001)="Nein",0,IF(ISBLANK('Beladung des Speichers'!A719),"",ROUND(MIN(J719,Q719)*-1,2))))</f>
        <v/>
      </c>
    </row>
    <row r="720" spans="1:19" x14ac:dyDescent="0.2">
      <c r="A720" s="109" t="str">
        <f>IF('Beladung des Speichers'!A720="","",'Beladung des Speichers'!A720)</f>
        <v/>
      </c>
      <c r="B720" s="109" t="str">
        <f>IF('Beladung des Speichers'!B720="","",'Beladung des Speichers'!B720)</f>
        <v/>
      </c>
      <c r="C720" s="163" t="str">
        <f>IF(ISBLANK('Beladung des Speichers'!A720),"",SUMIFS('Beladung des Speichers'!$C$17:$C$300,'Beladung des Speichers'!$A$17:$A$300,A720)-SUMIFS('Entladung des Speichers'!$C$17:$C$300,'Entladung des Speichers'!$A$17:$A$300,A720)+SUMIFS(Füllstände!$B$17:$B$299,Füllstände!$A$17:$A$299,A720)-SUMIFS(Füllstände!$C$17:$C$299,Füllstände!$A$17:$A$299,A720))</f>
        <v/>
      </c>
      <c r="D720" s="164" t="str">
        <f>IF(ISBLANK('Beladung des Speichers'!A720),"",C720*'Beladung des Speichers'!C720/SUMIFS('Beladung des Speichers'!$C$17:$C$300,'Beladung des Speichers'!$A$17:$A$300,A720))</f>
        <v/>
      </c>
      <c r="E720" s="165" t="str">
        <f>IF(ISBLANK('Beladung des Speichers'!A720),"",1/SUMIFS('Beladung des Speichers'!$C$17:$C$300,'Beladung des Speichers'!$A$17:$A$300,A720)*C720*SUMIF($A$17:$A$300,A720,'Beladung des Speichers'!$E$17:$E$300))</f>
        <v/>
      </c>
      <c r="F720" s="166" t="str">
        <f>IF(ISBLANK('Beladung des Speichers'!A720),"",IF(C720=0,"0,00",D720/C720*E720))</f>
        <v/>
      </c>
      <c r="G720" s="167" t="str">
        <f>IF(ISBLANK('Beladung des Speichers'!A720),"",SUMIFS('Beladung des Speichers'!$C$17:$C$300,'Beladung des Speichers'!$A$17:$A$300,A720))</f>
        <v/>
      </c>
      <c r="H720" s="124" t="str">
        <f>IF(ISBLANK('Beladung des Speichers'!A720),"",'Beladung des Speichers'!C720)</f>
        <v/>
      </c>
      <c r="I720" s="168" t="str">
        <f>IF(ISBLANK('Beladung des Speichers'!A720),"",SUMIFS('Beladung des Speichers'!$E$17:$E$1001,'Beladung des Speichers'!$A$17:$A$1001,'Ergebnis (detailliert)'!A720))</f>
        <v/>
      </c>
      <c r="J720" s="125" t="str">
        <f>IF(ISBLANK('Beladung des Speichers'!A720),"",'Beladung des Speichers'!E720)</f>
        <v/>
      </c>
      <c r="K720" s="168" t="str">
        <f>IF(ISBLANK('Beladung des Speichers'!A720),"",SUMIFS('Entladung des Speichers'!$C$17:$C$1001,'Entladung des Speichers'!$A$17:$A$1001,'Ergebnis (detailliert)'!A720))</f>
        <v/>
      </c>
      <c r="L720" s="169" t="str">
        <f t="shared" si="42"/>
        <v/>
      </c>
      <c r="M720" s="169" t="str">
        <f>IF(ISBLANK('Entladung des Speichers'!A720),"",'Entladung des Speichers'!C720)</f>
        <v/>
      </c>
      <c r="N720" s="168" t="str">
        <f>IF(ISBLANK('Beladung des Speichers'!A720),"",SUMIFS('Entladung des Speichers'!$E$17:$E$1001,'Entladung des Speichers'!$A$17:$A$1001,'Ergebnis (detailliert)'!$A$17:$A$300))</f>
        <v/>
      </c>
      <c r="O720" s="125" t="str">
        <f t="shared" si="43"/>
        <v/>
      </c>
      <c r="P720" s="20" t="str">
        <f>IFERROR(IF(A720="","",N720*'Ergebnis (detailliert)'!J720/'Ergebnis (detailliert)'!I720),0)</f>
        <v/>
      </c>
      <c r="Q720" s="106" t="str">
        <f t="shared" si="44"/>
        <v/>
      </c>
      <c r="R720" s="107" t="str">
        <f t="shared" si="45"/>
        <v/>
      </c>
      <c r="S720" s="108" t="str">
        <f>IF(A720="","",IF(LOOKUP(A720,Stammdaten!$A$17:$A$1001,Stammdaten!$G$17:$G$1001)="Nein",0,IF(ISBLANK('Beladung des Speichers'!A720),"",ROUND(MIN(J720,Q720)*-1,2))))</f>
        <v/>
      </c>
    </row>
    <row r="721" spans="1:19" x14ac:dyDescent="0.2">
      <c r="A721" s="109" t="str">
        <f>IF('Beladung des Speichers'!A721="","",'Beladung des Speichers'!A721)</f>
        <v/>
      </c>
      <c r="B721" s="109" t="str">
        <f>IF('Beladung des Speichers'!B721="","",'Beladung des Speichers'!B721)</f>
        <v/>
      </c>
      <c r="C721" s="163" t="str">
        <f>IF(ISBLANK('Beladung des Speichers'!A721),"",SUMIFS('Beladung des Speichers'!$C$17:$C$300,'Beladung des Speichers'!$A$17:$A$300,A721)-SUMIFS('Entladung des Speichers'!$C$17:$C$300,'Entladung des Speichers'!$A$17:$A$300,A721)+SUMIFS(Füllstände!$B$17:$B$299,Füllstände!$A$17:$A$299,A721)-SUMIFS(Füllstände!$C$17:$C$299,Füllstände!$A$17:$A$299,A721))</f>
        <v/>
      </c>
      <c r="D721" s="164" t="str">
        <f>IF(ISBLANK('Beladung des Speichers'!A721),"",C721*'Beladung des Speichers'!C721/SUMIFS('Beladung des Speichers'!$C$17:$C$300,'Beladung des Speichers'!$A$17:$A$300,A721))</f>
        <v/>
      </c>
      <c r="E721" s="165" t="str">
        <f>IF(ISBLANK('Beladung des Speichers'!A721),"",1/SUMIFS('Beladung des Speichers'!$C$17:$C$300,'Beladung des Speichers'!$A$17:$A$300,A721)*C721*SUMIF($A$17:$A$300,A721,'Beladung des Speichers'!$E$17:$E$300))</f>
        <v/>
      </c>
      <c r="F721" s="166" t="str">
        <f>IF(ISBLANK('Beladung des Speichers'!A721),"",IF(C721=0,"0,00",D721/C721*E721))</f>
        <v/>
      </c>
      <c r="G721" s="167" t="str">
        <f>IF(ISBLANK('Beladung des Speichers'!A721),"",SUMIFS('Beladung des Speichers'!$C$17:$C$300,'Beladung des Speichers'!$A$17:$A$300,A721))</f>
        <v/>
      </c>
      <c r="H721" s="124" t="str">
        <f>IF(ISBLANK('Beladung des Speichers'!A721),"",'Beladung des Speichers'!C721)</f>
        <v/>
      </c>
      <c r="I721" s="168" t="str">
        <f>IF(ISBLANK('Beladung des Speichers'!A721),"",SUMIFS('Beladung des Speichers'!$E$17:$E$1001,'Beladung des Speichers'!$A$17:$A$1001,'Ergebnis (detailliert)'!A721))</f>
        <v/>
      </c>
      <c r="J721" s="125" t="str">
        <f>IF(ISBLANK('Beladung des Speichers'!A721),"",'Beladung des Speichers'!E721)</f>
        <v/>
      </c>
      <c r="K721" s="168" t="str">
        <f>IF(ISBLANK('Beladung des Speichers'!A721),"",SUMIFS('Entladung des Speichers'!$C$17:$C$1001,'Entladung des Speichers'!$A$17:$A$1001,'Ergebnis (detailliert)'!A721))</f>
        <v/>
      </c>
      <c r="L721" s="169" t="str">
        <f t="shared" si="42"/>
        <v/>
      </c>
      <c r="M721" s="169" t="str">
        <f>IF(ISBLANK('Entladung des Speichers'!A721),"",'Entladung des Speichers'!C721)</f>
        <v/>
      </c>
      <c r="N721" s="168" t="str">
        <f>IF(ISBLANK('Beladung des Speichers'!A721),"",SUMIFS('Entladung des Speichers'!$E$17:$E$1001,'Entladung des Speichers'!$A$17:$A$1001,'Ergebnis (detailliert)'!$A$17:$A$300))</f>
        <v/>
      </c>
      <c r="O721" s="125" t="str">
        <f t="shared" si="43"/>
        <v/>
      </c>
      <c r="P721" s="20" t="str">
        <f>IFERROR(IF(A721="","",N721*'Ergebnis (detailliert)'!J721/'Ergebnis (detailliert)'!I721),0)</f>
        <v/>
      </c>
      <c r="Q721" s="106" t="str">
        <f t="shared" si="44"/>
        <v/>
      </c>
      <c r="R721" s="107" t="str">
        <f t="shared" si="45"/>
        <v/>
      </c>
      <c r="S721" s="108" t="str">
        <f>IF(A721="","",IF(LOOKUP(A721,Stammdaten!$A$17:$A$1001,Stammdaten!$G$17:$G$1001)="Nein",0,IF(ISBLANK('Beladung des Speichers'!A721),"",ROUND(MIN(J721,Q721)*-1,2))))</f>
        <v/>
      </c>
    </row>
    <row r="722" spans="1:19" x14ac:dyDescent="0.2">
      <c r="A722" s="109" t="str">
        <f>IF('Beladung des Speichers'!A722="","",'Beladung des Speichers'!A722)</f>
        <v/>
      </c>
      <c r="B722" s="109" t="str">
        <f>IF('Beladung des Speichers'!B722="","",'Beladung des Speichers'!B722)</f>
        <v/>
      </c>
      <c r="C722" s="163" t="str">
        <f>IF(ISBLANK('Beladung des Speichers'!A722),"",SUMIFS('Beladung des Speichers'!$C$17:$C$300,'Beladung des Speichers'!$A$17:$A$300,A722)-SUMIFS('Entladung des Speichers'!$C$17:$C$300,'Entladung des Speichers'!$A$17:$A$300,A722)+SUMIFS(Füllstände!$B$17:$B$299,Füllstände!$A$17:$A$299,A722)-SUMIFS(Füllstände!$C$17:$C$299,Füllstände!$A$17:$A$299,A722))</f>
        <v/>
      </c>
      <c r="D722" s="164" t="str">
        <f>IF(ISBLANK('Beladung des Speichers'!A722),"",C722*'Beladung des Speichers'!C722/SUMIFS('Beladung des Speichers'!$C$17:$C$300,'Beladung des Speichers'!$A$17:$A$300,A722))</f>
        <v/>
      </c>
      <c r="E722" s="165" t="str">
        <f>IF(ISBLANK('Beladung des Speichers'!A722),"",1/SUMIFS('Beladung des Speichers'!$C$17:$C$300,'Beladung des Speichers'!$A$17:$A$300,A722)*C722*SUMIF($A$17:$A$300,A722,'Beladung des Speichers'!$E$17:$E$300))</f>
        <v/>
      </c>
      <c r="F722" s="166" t="str">
        <f>IF(ISBLANK('Beladung des Speichers'!A722),"",IF(C722=0,"0,00",D722/C722*E722))</f>
        <v/>
      </c>
      <c r="G722" s="167" t="str">
        <f>IF(ISBLANK('Beladung des Speichers'!A722),"",SUMIFS('Beladung des Speichers'!$C$17:$C$300,'Beladung des Speichers'!$A$17:$A$300,A722))</f>
        <v/>
      </c>
      <c r="H722" s="124" t="str">
        <f>IF(ISBLANK('Beladung des Speichers'!A722),"",'Beladung des Speichers'!C722)</f>
        <v/>
      </c>
      <c r="I722" s="168" t="str">
        <f>IF(ISBLANK('Beladung des Speichers'!A722),"",SUMIFS('Beladung des Speichers'!$E$17:$E$1001,'Beladung des Speichers'!$A$17:$A$1001,'Ergebnis (detailliert)'!A722))</f>
        <v/>
      </c>
      <c r="J722" s="125" t="str">
        <f>IF(ISBLANK('Beladung des Speichers'!A722),"",'Beladung des Speichers'!E722)</f>
        <v/>
      </c>
      <c r="K722" s="168" t="str">
        <f>IF(ISBLANK('Beladung des Speichers'!A722),"",SUMIFS('Entladung des Speichers'!$C$17:$C$1001,'Entladung des Speichers'!$A$17:$A$1001,'Ergebnis (detailliert)'!A722))</f>
        <v/>
      </c>
      <c r="L722" s="169" t="str">
        <f t="shared" ref="L722:L785" si="46">IF(A722="","",K722+C722)</f>
        <v/>
      </c>
      <c r="M722" s="169" t="str">
        <f>IF(ISBLANK('Entladung des Speichers'!A722),"",'Entladung des Speichers'!C722)</f>
        <v/>
      </c>
      <c r="N722" s="168" t="str">
        <f>IF(ISBLANK('Beladung des Speichers'!A722),"",SUMIFS('Entladung des Speichers'!$E$17:$E$1001,'Entladung des Speichers'!$A$17:$A$1001,'Ergebnis (detailliert)'!$A$17:$A$300))</f>
        <v/>
      </c>
      <c r="O722" s="125" t="str">
        <f t="shared" ref="O722:O785" si="47">IF(A722="","",N722+E722)</f>
        <v/>
      </c>
      <c r="P722" s="20" t="str">
        <f>IFERROR(IF(A722="","",N722*'Ergebnis (detailliert)'!J722/'Ergebnis (detailliert)'!I722),0)</f>
        <v/>
      </c>
      <c r="Q722" s="106" t="str">
        <f t="shared" ref="Q722:Q785" si="48">IFERROR(IF(A722="","",P722+E722*H722/G722),0)</f>
        <v/>
      </c>
      <c r="R722" s="107" t="str">
        <f t="shared" ref="R722:R785" si="49">H722</f>
        <v/>
      </c>
      <c r="S722" s="108" t="str">
        <f>IF(A722="","",IF(LOOKUP(A722,Stammdaten!$A$17:$A$1001,Stammdaten!$G$17:$G$1001)="Nein",0,IF(ISBLANK('Beladung des Speichers'!A722),"",ROUND(MIN(J722,Q722)*-1,2))))</f>
        <v/>
      </c>
    </row>
    <row r="723" spans="1:19" x14ac:dyDescent="0.2">
      <c r="A723" s="109" t="str">
        <f>IF('Beladung des Speichers'!A723="","",'Beladung des Speichers'!A723)</f>
        <v/>
      </c>
      <c r="B723" s="109" t="str">
        <f>IF('Beladung des Speichers'!B723="","",'Beladung des Speichers'!B723)</f>
        <v/>
      </c>
      <c r="C723" s="163" t="str">
        <f>IF(ISBLANK('Beladung des Speichers'!A723),"",SUMIFS('Beladung des Speichers'!$C$17:$C$300,'Beladung des Speichers'!$A$17:$A$300,A723)-SUMIFS('Entladung des Speichers'!$C$17:$C$300,'Entladung des Speichers'!$A$17:$A$300,A723)+SUMIFS(Füllstände!$B$17:$B$299,Füllstände!$A$17:$A$299,A723)-SUMIFS(Füllstände!$C$17:$C$299,Füllstände!$A$17:$A$299,A723))</f>
        <v/>
      </c>
      <c r="D723" s="164" t="str">
        <f>IF(ISBLANK('Beladung des Speichers'!A723),"",C723*'Beladung des Speichers'!C723/SUMIFS('Beladung des Speichers'!$C$17:$C$300,'Beladung des Speichers'!$A$17:$A$300,A723))</f>
        <v/>
      </c>
      <c r="E723" s="165" t="str">
        <f>IF(ISBLANK('Beladung des Speichers'!A723),"",1/SUMIFS('Beladung des Speichers'!$C$17:$C$300,'Beladung des Speichers'!$A$17:$A$300,A723)*C723*SUMIF($A$17:$A$300,A723,'Beladung des Speichers'!$E$17:$E$300))</f>
        <v/>
      </c>
      <c r="F723" s="166" t="str">
        <f>IF(ISBLANK('Beladung des Speichers'!A723),"",IF(C723=0,"0,00",D723/C723*E723))</f>
        <v/>
      </c>
      <c r="G723" s="167" t="str">
        <f>IF(ISBLANK('Beladung des Speichers'!A723),"",SUMIFS('Beladung des Speichers'!$C$17:$C$300,'Beladung des Speichers'!$A$17:$A$300,A723))</f>
        <v/>
      </c>
      <c r="H723" s="124" t="str">
        <f>IF(ISBLANK('Beladung des Speichers'!A723),"",'Beladung des Speichers'!C723)</f>
        <v/>
      </c>
      <c r="I723" s="168" t="str">
        <f>IF(ISBLANK('Beladung des Speichers'!A723),"",SUMIFS('Beladung des Speichers'!$E$17:$E$1001,'Beladung des Speichers'!$A$17:$A$1001,'Ergebnis (detailliert)'!A723))</f>
        <v/>
      </c>
      <c r="J723" s="125" t="str">
        <f>IF(ISBLANK('Beladung des Speichers'!A723),"",'Beladung des Speichers'!E723)</f>
        <v/>
      </c>
      <c r="K723" s="168" t="str">
        <f>IF(ISBLANK('Beladung des Speichers'!A723),"",SUMIFS('Entladung des Speichers'!$C$17:$C$1001,'Entladung des Speichers'!$A$17:$A$1001,'Ergebnis (detailliert)'!A723))</f>
        <v/>
      </c>
      <c r="L723" s="169" t="str">
        <f t="shared" si="46"/>
        <v/>
      </c>
      <c r="M723" s="169" t="str">
        <f>IF(ISBLANK('Entladung des Speichers'!A723),"",'Entladung des Speichers'!C723)</f>
        <v/>
      </c>
      <c r="N723" s="168" t="str">
        <f>IF(ISBLANK('Beladung des Speichers'!A723),"",SUMIFS('Entladung des Speichers'!$E$17:$E$1001,'Entladung des Speichers'!$A$17:$A$1001,'Ergebnis (detailliert)'!$A$17:$A$300))</f>
        <v/>
      </c>
      <c r="O723" s="125" t="str">
        <f t="shared" si="47"/>
        <v/>
      </c>
      <c r="P723" s="20" t="str">
        <f>IFERROR(IF(A723="","",N723*'Ergebnis (detailliert)'!J723/'Ergebnis (detailliert)'!I723),0)</f>
        <v/>
      </c>
      <c r="Q723" s="106" t="str">
        <f t="shared" si="48"/>
        <v/>
      </c>
      <c r="R723" s="107" t="str">
        <f t="shared" si="49"/>
        <v/>
      </c>
      <c r="S723" s="108" t="str">
        <f>IF(A723="","",IF(LOOKUP(A723,Stammdaten!$A$17:$A$1001,Stammdaten!$G$17:$G$1001)="Nein",0,IF(ISBLANK('Beladung des Speichers'!A723),"",ROUND(MIN(J723,Q723)*-1,2))))</f>
        <v/>
      </c>
    </row>
    <row r="724" spans="1:19" x14ac:dyDescent="0.2">
      <c r="A724" s="109" t="str">
        <f>IF('Beladung des Speichers'!A724="","",'Beladung des Speichers'!A724)</f>
        <v/>
      </c>
      <c r="B724" s="109" t="str">
        <f>IF('Beladung des Speichers'!B724="","",'Beladung des Speichers'!B724)</f>
        <v/>
      </c>
      <c r="C724" s="163" t="str">
        <f>IF(ISBLANK('Beladung des Speichers'!A724),"",SUMIFS('Beladung des Speichers'!$C$17:$C$300,'Beladung des Speichers'!$A$17:$A$300,A724)-SUMIFS('Entladung des Speichers'!$C$17:$C$300,'Entladung des Speichers'!$A$17:$A$300,A724)+SUMIFS(Füllstände!$B$17:$B$299,Füllstände!$A$17:$A$299,A724)-SUMIFS(Füllstände!$C$17:$C$299,Füllstände!$A$17:$A$299,A724))</f>
        <v/>
      </c>
      <c r="D724" s="164" t="str">
        <f>IF(ISBLANK('Beladung des Speichers'!A724),"",C724*'Beladung des Speichers'!C724/SUMIFS('Beladung des Speichers'!$C$17:$C$300,'Beladung des Speichers'!$A$17:$A$300,A724))</f>
        <v/>
      </c>
      <c r="E724" s="165" t="str">
        <f>IF(ISBLANK('Beladung des Speichers'!A724),"",1/SUMIFS('Beladung des Speichers'!$C$17:$C$300,'Beladung des Speichers'!$A$17:$A$300,A724)*C724*SUMIF($A$17:$A$300,A724,'Beladung des Speichers'!$E$17:$E$300))</f>
        <v/>
      </c>
      <c r="F724" s="166" t="str">
        <f>IF(ISBLANK('Beladung des Speichers'!A724),"",IF(C724=0,"0,00",D724/C724*E724))</f>
        <v/>
      </c>
      <c r="G724" s="167" t="str">
        <f>IF(ISBLANK('Beladung des Speichers'!A724),"",SUMIFS('Beladung des Speichers'!$C$17:$C$300,'Beladung des Speichers'!$A$17:$A$300,A724))</f>
        <v/>
      </c>
      <c r="H724" s="124" t="str">
        <f>IF(ISBLANK('Beladung des Speichers'!A724),"",'Beladung des Speichers'!C724)</f>
        <v/>
      </c>
      <c r="I724" s="168" t="str">
        <f>IF(ISBLANK('Beladung des Speichers'!A724),"",SUMIFS('Beladung des Speichers'!$E$17:$E$1001,'Beladung des Speichers'!$A$17:$A$1001,'Ergebnis (detailliert)'!A724))</f>
        <v/>
      </c>
      <c r="J724" s="125" t="str">
        <f>IF(ISBLANK('Beladung des Speichers'!A724),"",'Beladung des Speichers'!E724)</f>
        <v/>
      </c>
      <c r="K724" s="168" t="str">
        <f>IF(ISBLANK('Beladung des Speichers'!A724),"",SUMIFS('Entladung des Speichers'!$C$17:$C$1001,'Entladung des Speichers'!$A$17:$A$1001,'Ergebnis (detailliert)'!A724))</f>
        <v/>
      </c>
      <c r="L724" s="169" t="str">
        <f t="shared" si="46"/>
        <v/>
      </c>
      <c r="M724" s="169" t="str">
        <f>IF(ISBLANK('Entladung des Speichers'!A724),"",'Entladung des Speichers'!C724)</f>
        <v/>
      </c>
      <c r="N724" s="168" t="str">
        <f>IF(ISBLANK('Beladung des Speichers'!A724),"",SUMIFS('Entladung des Speichers'!$E$17:$E$1001,'Entladung des Speichers'!$A$17:$A$1001,'Ergebnis (detailliert)'!$A$17:$A$300))</f>
        <v/>
      </c>
      <c r="O724" s="125" t="str">
        <f t="shared" si="47"/>
        <v/>
      </c>
      <c r="P724" s="20" t="str">
        <f>IFERROR(IF(A724="","",N724*'Ergebnis (detailliert)'!J724/'Ergebnis (detailliert)'!I724),0)</f>
        <v/>
      </c>
      <c r="Q724" s="106" t="str">
        <f t="shared" si="48"/>
        <v/>
      </c>
      <c r="R724" s="107" t="str">
        <f t="shared" si="49"/>
        <v/>
      </c>
      <c r="S724" s="108" t="str">
        <f>IF(A724="","",IF(LOOKUP(A724,Stammdaten!$A$17:$A$1001,Stammdaten!$G$17:$G$1001)="Nein",0,IF(ISBLANK('Beladung des Speichers'!A724),"",ROUND(MIN(J724,Q724)*-1,2))))</f>
        <v/>
      </c>
    </row>
    <row r="725" spans="1:19" x14ac:dyDescent="0.2">
      <c r="A725" s="109" t="str">
        <f>IF('Beladung des Speichers'!A725="","",'Beladung des Speichers'!A725)</f>
        <v/>
      </c>
      <c r="B725" s="109" t="str">
        <f>IF('Beladung des Speichers'!B725="","",'Beladung des Speichers'!B725)</f>
        <v/>
      </c>
      <c r="C725" s="163" t="str">
        <f>IF(ISBLANK('Beladung des Speichers'!A725),"",SUMIFS('Beladung des Speichers'!$C$17:$C$300,'Beladung des Speichers'!$A$17:$A$300,A725)-SUMIFS('Entladung des Speichers'!$C$17:$C$300,'Entladung des Speichers'!$A$17:$A$300,A725)+SUMIFS(Füllstände!$B$17:$B$299,Füllstände!$A$17:$A$299,A725)-SUMIFS(Füllstände!$C$17:$C$299,Füllstände!$A$17:$A$299,A725))</f>
        <v/>
      </c>
      <c r="D725" s="164" t="str">
        <f>IF(ISBLANK('Beladung des Speichers'!A725),"",C725*'Beladung des Speichers'!C725/SUMIFS('Beladung des Speichers'!$C$17:$C$300,'Beladung des Speichers'!$A$17:$A$300,A725))</f>
        <v/>
      </c>
      <c r="E725" s="165" t="str">
        <f>IF(ISBLANK('Beladung des Speichers'!A725),"",1/SUMIFS('Beladung des Speichers'!$C$17:$C$300,'Beladung des Speichers'!$A$17:$A$300,A725)*C725*SUMIF($A$17:$A$300,A725,'Beladung des Speichers'!$E$17:$E$300))</f>
        <v/>
      </c>
      <c r="F725" s="166" t="str">
        <f>IF(ISBLANK('Beladung des Speichers'!A725),"",IF(C725=0,"0,00",D725/C725*E725))</f>
        <v/>
      </c>
      <c r="G725" s="167" t="str">
        <f>IF(ISBLANK('Beladung des Speichers'!A725),"",SUMIFS('Beladung des Speichers'!$C$17:$C$300,'Beladung des Speichers'!$A$17:$A$300,A725))</f>
        <v/>
      </c>
      <c r="H725" s="124" t="str">
        <f>IF(ISBLANK('Beladung des Speichers'!A725),"",'Beladung des Speichers'!C725)</f>
        <v/>
      </c>
      <c r="I725" s="168" t="str">
        <f>IF(ISBLANK('Beladung des Speichers'!A725),"",SUMIFS('Beladung des Speichers'!$E$17:$E$1001,'Beladung des Speichers'!$A$17:$A$1001,'Ergebnis (detailliert)'!A725))</f>
        <v/>
      </c>
      <c r="J725" s="125" t="str">
        <f>IF(ISBLANK('Beladung des Speichers'!A725),"",'Beladung des Speichers'!E725)</f>
        <v/>
      </c>
      <c r="K725" s="168" t="str">
        <f>IF(ISBLANK('Beladung des Speichers'!A725),"",SUMIFS('Entladung des Speichers'!$C$17:$C$1001,'Entladung des Speichers'!$A$17:$A$1001,'Ergebnis (detailliert)'!A725))</f>
        <v/>
      </c>
      <c r="L725" s="169" t="str">
        <f t="shared" si="46"/>
        <v/>
      </c>
      <c r="M725" s="169" t="str">
        <f>IF(ISBLANK('Entladung des Speichers'!A725),"",'Entladung des Speichers'!C725)</f>
        <v/>
      </c>
      <c r="N725" s="168" t="str">
        <f>IF(ISBLANK('Beladung des Speichers'!A725),"",SUMIFS('Entladung des Speichers'!$E$17:$E$1001,'Entladung des Speichers'!$A$17:$A$1001,'Ergebnis (detailliert)'!$A$17:$A$300))</f>
        <v/>
      </c>
      <c r="O725" s="125" t="str">
        <f t="shared" si="47"/>
        <v/>
      </c>
      <c r="P725" s="20" t="str">
        <f>IFERROR(IF(A725="","",N725*'Ergebnis (detailliert)'!J725/'Ergebnis (detailliert)'!I725),0)</f>
        <v/>
      </c>
      <c r="Q725" s="106" t="str">
        <f t="shared" si="48"/>
        <v/>
      </c>
      <c r="R725" s="107" t="str">
        <f t="shared" si="49"/>
        <v/>
      </c>
      <c r="S725" s="108" t="str">
        <f>IF(A725="","",IF(LOOKUP(A725,Stammdaten!$A$17:$A$1001,Stammdaten!$G$17:$G$1001)="Nein",0,IF(ISBLANK('Beladung des Speichers'!A725),"",ROUND(MIN(J725,Q725)*-1,2))))</f>
        <v/>
      </c>
    </row>
    <row r="726" spans="1:19" x14ac:dyDescent="0.2">
      <c r="A726" s="109" t="str">
        <f>IF('Beladung des Speichers'!A726="","",'Beladung des Speichers'!A726)</f>
        <v/>
      </c>
      <c r="B726" s="109" t="str">
        <f>IF('Beladung des Speichers'!B726="","",'Beladung des Speichers'!B726)</f>
        <v/>
      </c>
      <c r="C726" s="163" t="str">
        <f>IF(ISBLANK('Beladung des Speichers'!A726),"",SUMIFS('Beladung des Speichers'!$C$17:$C$300,'Beladung des Speichers'!$A$17:$A$300,A726)-SUMIFS('Entladung des Speichers'!$C$17:$C$300,'Entladung des Speichers'!$A$17:$A$300,A726)+SUMIFS(Füllstände!$B$17:$B$299,Füllstände!$A$17:$A$299,A726)-SUMIFS(Füllstände!$C$17:$C$299,Füllstände!$A$17:$A$299,A726))</f>
        <v/>
      </c>
      <c r="D726" s="164" t="str">
        <f>IF(ISBLANK('Beladung des Speichers'!A726),"",C726*'Beladung des Speichers'!C726/SUMIFS('Beladung des Speichers'!$C$17:$C$300,'Beladung des Speichers'!$A$17:$A$300,A726))</f>
        <v/>
      </c>
      <c r="E726" s="165" t="str">
        <f>IF(ISBLANK('Beladung des Speichers'!A726),"",1/SUMIFS('Beladung des Speichers'!$C$17:$C$300,'Beladung des Speichers'!$A$17:$A$300,A726)*C726*SUMIF($A$17:$A$300,A726,'Beladung des Speichers'!$E$17:$E$300))</f>
        <v/>
      </c>
      <c r="F726" s="166" t="str">
        <f>IF(ISBLANK('Beladung des Speichers'!A726),"",IF(C726=0,"0,00",D726/C726*E726))</f>
        <v/>
      </c>
      <c r="G726" s="167" t="str">
        <f>IF(ISBLANK('Beladung des Speichers'!A726),"",SUMIFS('Beladung des Speichers'!$C$17:$C$300,'Beladung des Speichers'!$A$17:$A$300,A726))</f>
        <v/>
      </c>
      <c r="H726" s="124" t="str">
        <f>IF(ISBLANK('Beladung des Speichers'!A726),"",'Beladung des Speichers'!C726)</f>
        <v/>
      </c>
      <c r="I726" s="168" t="str">
        <f>IF(ISBLANK('Beladung des Speichers'!A726),"",SUMIFS('Beladung des Speichers'!$E$17:$E$1001,'Beladung des Speichers'!$A$17:$A$1001,'Ergebnis (detailliert)'!A726))</f>
        <v/>
      </c>
      <c r="J726" s="125" t="str">
        <f>IF(ISBLANK('Beladung des Speichers'!A726),"",'Beladung des Speichers'!E726)</f>
        <v/>
      </c>
      <c r="K726" s="168" t="str">
        <f>IF(ISBLANK('Beladung des Speichers'!A726),"",SUMIFS('Entladung des Speichers'!$C$17:$C$1001,'Entladung des Speichers'!$A$17:$A$1001,'Ergebnis (detailliert)'!A726))</f>
        <v/>
      </c>
      <c r="L726" s="169" t="str">
        <f t="shared" si="46"/>
        <v/>
      </c>
      <c r="M726" s="169" t="str">
        <f>IF(ISBLANK('Entladung des Speichers'!A726),"",'Entladung des Speichers'!C726)</f>
        <v/>
      </c>
      <c r="N726" s="168" t="str">
        <f>IF(ISBLANK('Beladung des Speichers'!A726),"",SUMIFS('Entladung des Speichers'!$E$17:$E$1001,'Entladung des Speichers'!$A$17:$A$1001,'Ergebnis (detailliert)'!$A$17:$A$300))</f>
        <v/>
      </c>
      <c r="O726" s="125" t="str">
        <f t="shared" si="47"/>
        <v/>
      </c>
      <c r="P726" s="20" t="str">
        <f>IFERROR(IF(A726="","",N726*'Ergebnis (detailliert)'!J726/'Ergebnis (detailliert)'!I726),0)</f>
        <v/>
      </c>
      <c r="Q726" s="106" t="str">
        <f t="shared" si="48"/>
        <v/>
      </c>
      <c r="R726" s="107" t="str">
        <f t="shared" si="49"/>
        <v/>
      </c>
      <c r="S726" s="108" t="str">
        <f>IF(A726="","",IF(LOOKUP(A726,Stammdaten!$A$17:$A$1001,Stammdaten!$G$17:$G$1001)="Nein",0,IF(ISBLANK('Beladung des Speichers'!A726),"",ROUND(MIN(J726,Q726)*-1,2))))</f>
        <v/>
      </c>
    </row>
    <row r="727" spans="1:19" x14ac:dyDescent="0.2">
      <c r="A727" s="109" t="str">
        <f>IF('Beladung des Speichers'!A727="","",'Beladung des Speichers'!A727)</f>
        <v/>
      </c>
      <c r="B727" s="109" t="str">
        <f>IF('Beladung des Speichers'!B727="","",'Beladung des Speichers'!B727)</f>
        <v/>
      </c>
      <c r="C727" s="163" t="str">
        <f>IF(ISBLANK('Beladung des Speichers'!A727),"",SUMIFS('Beladung des Speichers'!$C$17:$C$300,'Beladung des Speichers'!$A$17:$A$300,A727)-SUMIFS('Entladung des Speichers'!$C$17:$C$300,'Entladung des Speichers'!$A$17:$A$300,A727)+SUMIFS(Füllstände!$B$17:$B$299,Füllstände!$A$17:$A$299,A727)-SUMIFS(Füllstände!$C$17:$C$299,Füllstände!$A$17:$A$299,A727))</f>
        <v/>
      </c>
      <c r="D727" s="164" t="str">
        <f>IF(ISBLANK('Beladung des Speichers'!A727),"",C727*'Beladung des Speichers'!C727/SUMIFS('Beladung des Speichers'!$C$17:$C$300,'Beladung des Speichers'!$A$17:$A$300,A727))</f>
        <v/>
      </c>
      <c r="E727" s="165" t="str">
        <f>IF(ISBLANK('Beladung des Speichers'!A727),"",1/SUMIFS('Beladung des Speichers'!$C$17:$C$300,'Beladung des Speichers'!$A$17:$A$300,A727)*C727*SUMIF($A$17:$A$300,A727,'Beladung des Speichers'!$E$17:$E$300))</f>
        <v/>
      </c>
      <c r="F727" s="166" t="str">
        <f>IF(ISBLANK('Beladung des Speichers'!A727),"",IF(C727=0,"0,00",D727/C727*E727))</f>
        <v/>
      </c>
      <c r="G727" s="167" t="str">
        <f>IF(ISBLANK('Beladung des Speichers'!A727),"",SUMIFS('Beladung des Speichers'!$C$17:$C$300,'Beladung des Speichers'!$A$17:$A$300,A727))</f>
        <v/>
      </c>
      <c r="H727" s="124" t="str">
        <f>IF(ISBLANK('Beladung des Speichers'!A727),"",'Beladung des Speichers'!C727)</f>
        <v/>
      </c>
      <c r="I727" s="168" t="str">
        <f>IF(ISBLANK('Beladung des Speichers'!A727),"",SUMIFS('Beladung des Speichers'!$E$17:$E$1001,'Beladung des Speichers'!$A$17:$A$1001,'Ergebnis (detailliert)'!A727))</f>
        <v/>
      </c>
      <c r="J727" s="125" t="str">
        <f>IF(ISBLANK('Beladung des Speichers'!A727),"",'Beladung des Speichers'!E727)</f>
        <v/>
      </c>
      <c r="K727" s="168" t="str">
        <f>IF(ISBLANK('Beladung des Speichers'!A727),"",SUMIFS('Entladung des Speichers'!$C$17:$C$1001,'Entladung des Speichers'!$A$17:$A$1001,'Ergebnis (detailliert)'!A727))</f>
        <v/>
      </c>
      <c r="L727" s="169" t="str">
        <f t="shared" si="46"/>
        <v/>
      </c>
      <c r="M727" s="169" t="str">
        <f>IF(ISBLANK('Entladung des Speichers'!A727),"",'Entladung des Speichers'!C727)</f>
        <v/>
      </c>
      <c r="N727" s="168" t="str">
        <f>IF(ISBLANK('Beladung des Speichers'!A727),"",SUMIFS('Entladung des Speichers'!$E$17:$E$1001,'Entladung des Speichers'!$A$17:$A$1001,'Ergebnis (detailliert)'!$A$17:$A$300))</f>
        <v/>
      </c>
      <c r="O727" s="125" t="str">
        <f t="shared" si="47"/>
        <v/>
      </c>
      <c r="P727" s="20" t="str">
        <f>IFERROR(IF(A727="","",N727*'Ergebnis (detailliert)'!J727/'Ergebnis (detailliert)'!I727),0)</f>
        <v/>
      </c>
      <c r="Q727" s="106" t="str">
        <f t="shared" si="48"/>
        <v/>
      </c>
      <c r="R727" s="107" t="str">
        <f t="shared" si="49"/>
        <v/>
      </c>
      <c r="S727" s="108" t="str">
        <f>IF(A727="","",IF(LOOKUP(A727,Stammdaten!$A$17:$A$1001,Stammdaten!$G$17:$G$1001)="Nein",0,IF(ISBLANK('Beladung des Speichers'!A727),"",ROUND(MIN(J727,Q727)*-1,2))))</f>
        <v/>
      </c>
    </row>
    <row r="728" spans="1:19" x14ac:dyDescent="0.2">
      <c r="A728" s="109" t="str">
        <f>IF('Beladung des Speichers'!A728="","",'Beladung des Speichers'!A728)</f>
        <v/>
      </c>
      <c r="B728" s="109" t="str">
        <f>IF('Beladung des Speichers'!B728="","",'Beladung des Speichers'!B728)</f>
        <v/>
      </c>
      <c r="C728" s="163" t="str">
        <f>IF(ISBLANK('Beladung des Speichers'!A728),"",SUMIFS('Beladung des Speichers'!$C$17:$C$300,'Beladung des Speichers'!$A$17:$A$300,A728)-SUMIFS('Entladung des Speichers'!$C$17:$C$300,'Entladung des Speichers'!$A$17:$A$300,A728)+SUMIFS(Füllstände!$B$17:$B$299,Füllstände!$A$17:$A$299,A728)-SUMIFS(Füllstände!$C$17:$C$299,Füllstände!$A$17:$A$299,A728))</f>
        <v/>
      </c>
      <c r="D728" s="164" t="str">
        <f>IF(ISBLANK('Beladung des Speichers'!A728),"",C728*'Beladung des Speichers'!C728/SUMIFS('Beladung des Speichers'!$C$17:$C$300,'Beladung des Speichers'!$A$17:$A$300,A728))</f>
        <v/>
      </c>
      <c r="E728" s="165" t="str">
        <f>IF(ISBLANK('Beladung des Speichers'!A728),"",1/SUMIFS('Beladung des Speichers'!$C$17:$C$300,'Beladung des Speichers'!$A$17:$A$300,A728)*C728*SUMIF($A$17:$A$300,A728,'Beladung des Speichers'!$E$17:$E$300))</f>
        <v/>
      </c>
      <c r="F728" s="166" t="str">
        <f>IF(ISBLANK('Beladung des Speichers'!A728),"",IF(C728=0,"0,00",D728/C728*E728))</f>
        <v/>
      </c>
      <c r="G728" s="167" t="str">
        <f>IF(ISBLANK('Beladung des Speichers'!A728),"",SUMIFS('Beladung des Speichers'!$C$17:$C$300,'Beladung des Speichers'!$A$17:$A$300,A728))</f>
        <v/>
      </c>
      <c r="H728" s="124" t="str">
        <f>IF(ISBLANK('Beladung des Speichers'!A728),"",'Beladung des Speichers'!C728)</f>
        <v/>
      </c>
      <c r="I728" s="168" t="str">
        <f>IF(ISBLANK('Beladung des Speichers'!A728),"",SUMIFS('Beladung des Speichers'!$E$17:$E$1001,'Beladung des Speichers'!$A$17:$A$1001,'Ergebnis (detailliert)'!A728))</f>
        <v/>
      </c>
      <c r="J728" s="125" t="str">
        <f>IF(ISBLANK('Beladung des Speichers'!A728),"",'Beladung des Speichers'!E728)</f>
        <v/>
      </c>
      <c r="K728" s="168" t="str">
        <f>IF(ISBLANK('Beladung des Speichers'!A728),"",SUMIFS('Entladung des Speichers'!$C$17:$C$1001,'Entladung des Speichers'!$A$17:$A$1001,'Ergebnis (detailliert)'!A728))</f>
        <v/>
      </c>
      <c r="L728" s="169" t="str">
        <f t="shared" si="46"/>
        <v/>
      </c>
      <c r="M728" s="169" t="str">
        <f>IF(ISBLANK('Entladung des Speichers'!A728),"",'Entladung des Speichers'!C728)</f>
        <v/>
      </c>
      <c r="N728" s="168" t="str">
        <f>IF(ISBLANK('Beladung des Speichers'!A728),"",SUMIFS('Entladung des Speichers'!$E$17:$E$1001,'Entladung des Speichers'!$A$17:$A$1001,'Ergebnis (detailliert)'!$A$17:$A$300))</f>
        <v/>
      </c>
      <c r="O728" s="125" t="str">
        <f t="shared" si="47"/>
        <v/>
      </c>
      <c r="P728" s="20" t="str">
        <f>IFERROR(IF(A728="","",N728*'Ergebnis (detailliert)'!J728/'Ergebnis (detailliert)'!I728),0)</f>
        <v/>
      </c>
      <c r="Q728" s="106" t="str">
        <f t="shared" si="48"/>
        <v/>
      </c>
      <c r="R728" s="107" t="str">
        <f t="shared" si="49"/>
        <v/>
      </c>
      <c r="S728" s="108" t="str">
        <f>IF(A728="","",IF(LOOKUP(A728,Stammdaten!$A$17:$A$1001,Stammdaten!$G$17:$G$1001)="Nein",0,IF(ISBLANK('Beladung des Speichers'!A728),"",ROUND(MIN(J728,Q728)*-1,2))))</f>
        <v/>
      </c>
    </row>
    <row r="729" spans="1:19" x14ac:dyDescent="0.2">
      <c r="A729" s="109" t="str">
        <f>IF('Beladung des Speichers'!A729="","",'Beladung des Speichers'!A729)</f>
        <v/>
      </c>
      <c r="B729" s="109" t="str">
        <f>IF('Beladung des Speichers'!B729="","",'Beladung des Speichers'!B729)</f>
        <v/>
      </c>
      <c r="C729" s="163" t="str">
        <f>IF(ISBLANK('Beladung des Speichers'!A729),"",SUMIFS('Beladung des Speichers'!$C$17:$C$300,'Beladung des Speichers'!$A$17:$A$300,A729)-SUMIFS('Entladung des Speichers'!$C$17:$C$300,'Entladung des Speichers'!$A$17:$A$300,A729)+SUMIFS(Füllstände!$B$17:$B$299,Füllstände!$A$17:$A$299,A729)-SUMIFS(Füllstände!$C$17:$C$299,Füllstände!$A$17:$A$299,A729))</f>
        <v/>
      </c>
      <c r="D729" s="164" t="str">
        <f>IF(ISBLANK('Beladung des Speichers'!A729),"",C729*'Beladung des Speichers'!C729/SUMIFS('Beladung des Speichers'!$C$17:$C$300,'Beladung des Speichers'!$A$17:$A$300,A729))</f>
        <v/>
      </c>
      <c r="E729" s="165" t="str">
        <f>IF(ISBLANK('Beladung des Speichers'!A729),"",1/SUMIFS('Beladung des Speichers'!$C$17:$C$300,'Beladung des Speichers'!$A$17:$A$300,A729)*C729*SUMIF($A$17:$A$300,A729,'Beladung des Speichers'!$E$17:$E$300))</f>
        <v/>
      </c>
      <c r="F729" s="166" t="str">
        <f>IF(ISBLANK('Beladung des Speichers'!A729),"",IF(C729=0,"0,00",D729/C729*E729))</f>
        <v/>
      </c>
      <c r="G729" s="167" t="str">
        <f>IF(ISBLANK('Beladung des Speichers'!A729),"",SUMIFS('Beladung des Speichers'!$C$17:$C$300,'Beladung des Speichers'!$A$17:$A$300,A729))</f>
        <v/>
      </c>
      <c r="H729" s="124" t="str">
        <f>IF(ISBLANK('Beladung des Speichers'!A729),"",'Beladung des Speichers'!C729)</f>
        <v/>
      </c>
      <c r="I729" s="168" t="str">
        <f>IF(ISBLANK('Beladung des Speichers'!A729),"",SUMIFS('Beladung des Speichers'!$E$17:$E$1001,'Beladung des Speichers'!$A$17:$A$1001,'Ergebnis (detailliert)'!A729))</f>
        <v/>
      </c>
      <c r="J729" s="125" t="str">
        <f>IF(ISBLANK('Beladung des Speichers'!A729),"",'Beladung des Speichers'!E729)</f>
        <v/>
      </c>
      <c r="K729" s="168" t="str">
        <f>IF(ISBLANK('Beladung des Speichers'!A729),"",SUMIFS('Entladung des Speichers'!$C$17:$C$1001,'Entladung des Speichers'!$A$17:$A$1001,'Ergebnis (detailliert)'!A729))</f>
        <v/>
      </c>
      <c r="L729" s="169" t="str">
        <f t="shared" si="46"/>
        <v/>
      </c>
      <c r="M729" s="169" t="str">
        <f>IF(ISBLANK('Entladung des Speichers'!A729),"",'Entladung des Speichers'!C729)</f>
        <v/>
      </c>
      <c r="N729" s="168" t="str">
        <f>IF(ISBLANK('Beladung des Speichers'!A729),"",SUMIFS('Entladung des Speichers'!$E$17:$E$1001,'Entladung des Speichers'!$A$17:$A$1001,'Ergebnis (detailliert)'!$A$17:$A$300))</f>
        <v/>
      </c>
      <c r="O729" s="125" t="str">
        <f t="shared" si="47"/>
        <v/>
      </c>
      <c r="P729" s="20" t="str">
        <f>IFERROR(IF(A729="","",N729*'Ergebnis (detailliert)'!J729/'Ergebnis (detailliert)'!I729),0)</f>
        <v/>
      </c>
      <c r="Q729" s="106" t="str">
        <f t="shared" si="48"/>
        <v/>
      </c>
      <c r="R729" s="107" t="str">
        <f t="shared" si="49"/>
        <v/>
      </c>
      <c r="S729" s="108" t="str">
        <f>IF(A729="","",IF(LOOKUP(A729,Stammdaten!$A$17:$A$1001,Stammdaten!$G$17:$G$1001)="Nein",0,IF(ISBLANK('Beladung des Speichers'!A729),"",ROUND(MIN(J729,Q729)*-1,2))))</f>
        <v/>
      </c>
    </row>
    <row r="730" spans="1:19" x14ac:dyDescent="0.2">
      <c r="A730" s="109" t="str">
        <f>IF('Beladung des Speichers'!A730="","",'Beladung des Speichers'!A730)</f>
        <v/>
      </c>
      <c r="B730" s="109" t="str">
        <f>IF('Beladung des Speichers'!B730="","",'Beladung des Speichers'!B730)</f>
        <v/>
      </c>
      <c r="C730" s="163" t="str">
        <f>IF(ISBLANK('Beladung des Speichers'!A730),"",SUMIFS('Beladung des Speichers'!$C$17:$C$300,'Beladung des Speichers'!$A$17:$A$300,A730)-SUMIFS('Entladung des Speichers'!$C$17:$C$300,'Entladung des Speichers'!$A$17:$A$300,A730)+SUMIFS(Füllstände!$B$17:$B$299,Füllstände!$A$17:$A$299,A730)-SUMIFS(Füllstände!$C$17:$C$299,Füllstände!$A$17:$A$299,A730))</f>
        <v/>
      </c>
      <c r="D730" s="164" t="str">
        <f>IF(ISBLANK('Beladung des Speichers'!A730),"",C730*'Beladung des Speichers'!C730/SUMIFS('Beladung des Speichers'!$C$17:$C$300,'Beladung des Speichers'!$A$17:$A$300,A730))</f>
        <v/>
      </c>
      <c r="E730" s="165" t="str">
        <f>IF(ISBLANK('Beladung des Speichers'!A730),"",1/SUMIFS('Beladung des Speichers'!$C$17:$C$300,'Beladung des Speichers'!$A$17:$A$300,A730)*C730*SUMIF($A$17:$A$300,A730,'Beladung des Speichers'!$E$17:$E$300))</f>
        <v/>
      </c>
      <c r="F730" s="166" t="str">
        <f>IF(ISBLANK('Beladung des Speichers'!A730),"",IF(C730=0,"0,00",D730/C730*E730))</f>
        <v/>
      </c>
      <c r="G730" s="167" t="str">
        <f>IF(ISBLANK('Beladung des Speichers'!A730),"",SUMIFS('Beladung des Speichers'!$C$17:$C$300,'Beladung des Speichers'!$A$17:$A$300,A730))</f>
        <v/>
      </c>
      <c r="H730" s="124" t="str">
        <f>IF(ISBLANK('Beladung des Speichers'!A730),"",'Beladung des Speichers'!C730)</f>
        <v/>
      </c>
      <c r="I730" s="168" t="str">
        <f>IF(ISBLANK('Beladung des Speichers'!A730),"",SUMIFS('Beladung des Speichers'!$E$17:$E$1001,'Beladung des Speichers'!$A$17:$A$1001,'Ergebnis (detailliert)'!A730))</f>
        <v/>
      </c>
      <c r="J730" s="125" t="str">
        <f>IF(ISBLANK('Beladung des Speichers'!A730),"",'Beladung des Speichers'!E730)</f>
        <v/>
      </c>
      <c r="K730" s="168" t="str">
        <f>IF(ISBLANK('Beladung des Speichers'!A730),"",SUMIFS('Entladung des Speichers'!$C$17:$C$1001,'Entladung des Speichers'!$A$17:$A$1001,'Ergebnis (detailliert)'!A730))</f>
        <v/>
      </c>
      <c r="L730" s="169" t="str">
        <f t="shared" si="46"/>
        <v/>
      </c>
      <c r="M730" s="169" t="str">
        <f>IF(ISBLANK('Entladung des Speichers'!A730),"",'Entladung des Speichers'!C730)</f>
        <v/>
      </c>
      <c r="N730" s="168" t="str">
        <f>IF(ISBLANK('Beladung des Speichers'!A730),"",SUMIFS('Entladung des Speichers'!$E$17:$E$1001,'Entladung des Speichers'!$A$17:$A$1001,'Ergebnis (detailliert)'!$A$17:$A$300))</f>
        <v/>
      </c>
      <c r="O730" s="125" t="str">
        <f t="shared" si="47"/>
        <v/>
      </c>
      <c r="P730" s="20" t="str">
        <f>IFERROR(IF(A730="","",N730*'Ergebnis (detailliert)'!J730/'Ergebnis (detailliert)'!I730),0)</f>
        <v/>
      </c>
      <c r="Q730" s="106" t="str">
        <f t="shared" si="48"/>
        <v/>
      </c>
      <c r="R730" s="107" t="str">
        <f t="shared" si="49"/>
        <v/>
      </c>
      <c r="S730" s="108" t="str">
        <f>IF(A730="","",IF(LOOKUP(A730,Stammdaten!$A$17:$A$1001,Stammdaten!$G$17:$G$1001)="Nein",0,IF(ISBLANK('Beladung des Speichers'!A730),"",ROUND(MIN(J730,Q730)*-1,2))))</f>
        <v/>
      </c>
    </row>
    <row r="731" spans="1:19" x14ac:dyDescent="0.2">
      <c r="A731" s="109" t="str">
        <f>IF('Beladung des Speichers'!A731="","",'Beladung des Speichers'!A731)</f>
        <v/>
      </c>
      <c r="B731" s="109" t="str">
        <f>IF('Beladung des Speichers'!B731="","",'Beladung des Speichers'!B731)</f>
        <v/>
      </c>
      <c r="C731" s="163" t="str">
        <f>IF(ISBLANK('Beladung des Speichers'!A731),"",SUMIFS('Beladung des Speichers'!$C$17:$C$300,'Beladung des Speichers'!$A$17:$A$300,A731)-SUMIFS('Entladung des Speichers'!$C$17:$C$300,'Entladung des Speichers'!$A$17:$A$300,A731)+SUMIFS(Füllstände!$B$17:$B$299,Füllstände!$A$17:$A$299,A731)-SUMIFS(Füllstände!$C$17:$C$299,Füllstände!$A$17:$A$299,A731))</f>
        <v/>
      </c>
      <c r="D731" s="164" t="str">
        <f>IF(ISBLANK('Beladung des Speichers'!A731),"",C731*'Beladung des Speichers'!C731/SUMIFS('Beladung des Speichers'!$C$17:$C$300,'Beladung des Speichers'!$A$17:$A$300,A731))</f>
        <v/>
      </c>
      <c r="E731" s="165" t="str">
        <f>IF(ISBLANK('Beladung des Speichers'!A731),"",1/SUMIFS('Beladung des Speichers'!$C$17:$C$300,'Beladung des Speichers'!$A$17:$A$300,A731)*C731*SUMIF($A$17:$A$300,A731,'Beladung des Speichers'!$E$17:$E$300))</f>
        <v/>
      </c>
      <c r="F731" s="166" t="str">
        <f>IF(ISBLANK('Beladung des Speichers'!A731),"",IF(C731=0,"0,00",D731/C731*E731))</f>
        <v/>
      </c>
      <c r="G731" s="167" t="str">
        <f>IF(ISBLANK('Beladung des Speichers'!A731),"",SUMIFS('Beladung des Speichers'!$C$17:$C$300,'Beladung des Speichers'!$A$17:$A$300,A731))</f>
        <v/>
      </c>
      <c r="H731" s="124" t="str">
        <f>IF(ISBLANK('Beladung des Speichers'!A731),"",'Beladung des Speichers'!C731)</f>
        <v/>
      </c>
      <c r="I731" s="168" t="str">
        <f>IF(ISBLANK('Beladung des Speichers'!A731),"",SUMIFS('Beladung des Speichers'!$E$17:$E$1001,'Beladung des Speichers'!$A$17:$A$1001,'Ergebnis (detailliert)'!A731))</f>
        <v/>
      </c>
      <c r="J731" s="125" t="str">
        <f>IF(ISBLANK('Beladung des Speichers'!A731),"",'Beladung des Speichers'!E731)</f>
        <v/>
      </c>
      <c r="K731" s="168" t="str">
        <f>IF(ISBLANK('Beladung des Speichers'!A731),"",SUMIFS('Entladung des Speichers'!$C$17:$C$1001,'Entladung des Speichers'!$A$17:$A$1001,'Ergebnis (detailliert)'!A731))</f>
        <v/>
      </c>
      <c r="L731" s="169" t="str">
        <f t="shared" si="46"/>
        <v/>
      </c>
      <c r="M731" s="169" t="str">
        <f>IF(ISBLANK('Entladung des Speichers'!A731),"",'Entladung des Speichers'!C731)</f>
        <v/>
      </c>
      <c r="N731" s="168" t="str">
        <f>IF(ISBLANK('Beladung des Speichers'!A731),"",SUMIFS('Entladung des Speichers'!$E$17:$E$1001,'Entladung des Speichers'!$A$17:$A$1001,'Ergebnis (detailliert)'!$A$17:$A$300))</f>
        <v/>
      </c>
      <c r="O731" s="125" t="str">
        <f t="shared" si="47"/>
        <v/>
      </c>
      <c r="P731" s="20" t="str">
        <f>IFERROR(IF(A731="","",N731*'Ergebnis (detailliert)'!J731/'Ergebnis (detailliert)'!I731),0)</f>
        <v/>
      </c>
      <c r="Q731" s="106" t="str">
        <f t="shared" si="48"/>
        <v/>
      </c>
      <c r="R731" s="107" t="str">
        <f t="shared" si="49"/>
        <v/>
      </c>
      <c r="S731" s="108" t="str">
        <f>IF(A731="","",IF(LOOKUP(A731,Stammdaten!$A$17:$A$1001,Stammdaten!$G$17:$G$1001)="Nein",0,IF(ISBLANK('Beladung des Speichers'!A731),"",ROUND(MIN(J731,Q731)*-1,2))))</f>
        <v/>
      </c>
    </row>
    <row r="732" spans="1:19" x14ac:dyDescent="0.2">
      <c r="A732" s="109" t="str">
        <f>IF('Beladung des Speichers'!A732="","",'Beladung des Speichers'!A732)</f>
        <v/>
      </c>
      <c r="B732" s="109" t="str">
        <f>IF('Beladung des Speichers'!B732="","",'Beladung des Speichers'!B732)</f>
        <v/>
      </c>
      <c r="C732" s="163" t="str">
        <f>IF(ISBLANK('Beladung des Speichers'!A732),"",SUMIFS('Beladung des Speichers'!$C$17:$C$300,'Beladung des Speichers'!$A$17:$A$300,A732)-SUMIFS('Entladung des Speichers'!$C$17:$C$300,'Entladung des Speichers'!$A$17:$A$300,A732)+SUMIFS(Füllstände!$B$17:$B$299,Füllstände!$A$17:$A$299,A732)-SUMIFS(Füllstände!$C$17:$C$299,Füllstände!$A$17:$A$299,A732))</f>
        <v/>
      </c>
      <c r="D732" s="164" t="str">
        <f>IF(ISBLANK('Beladung des Speichers'!A732),"",C732*'Beladung des Speichers'!C732/SUMIFS('Beladung des Speichers'!$C$17:$C$300,'Beladung des Speichers'!$A$17:$A$300,A732))</f>
        <v/>
      </c>
      <c r="E732" s="165" t="str">
        <f>IF(ISBLANK('Beladung des Speichers'!A732),"",1/SUMIFS('Beladung des Speichers'!$C$17:$C$300,'Beladung des Speichers'!$A$17:$A$300,A732)*C732*SUMIF($A$17:$A$300,A732,'Beladung des Speichers'!$E$17:$E$300))</f>
        <v/>
      </c>
      <c r="F732" s="166" t="str">
        <f>IF(ISBLANK('Beladung des Speichers'!A732),"",IF(C732=0,"0,00",D732/C732*E732))</f>
        <v/>
      </c>
      <c r="G732" s="167" t="str">
        <f>IF(ISBLANK('Beladung des Speichers'!A732),"",SUMIFS('Beladung des Speichers'!$C$17:$C$300,'Beladung des Speichers'!$A$17:$A$300,A732))</f>
        <v/>
      </c>
      <c r="H732" s="124" t="str">
        <f>IF(ISBLANK('Beladung des Speichers'!A732),"",'Beladung des Speichers'!C732)</f>
        <v/>
      </c>
      <c r="I732" s="168" t="str">
        <f>IF(ISBLANK('Beladung des Speichers'!A732),"",SUMIFS('Beladung des Speichers'!$E$17:$E$1001,'Beladung des Speichers'!$A$17:$A$1001,'Ergebnis (detailliert)'!A732))</f>
        <v/>
      </c>
      <c r="J732" s="125" t="str">
        <f>IF(ISBLANK('Beladung des Speichers'!A732),"",'Beladung des Speichers'!E732)</f>
        <v/>
      </c>
      <c r="K732" s="168" t="str">
        <f>IF(ISBLANK('Beladung des Speichers'!A732),"",SUMIFS('Entladung des Speichers'!$C$17:$C$1001,'Entladung des Speichers'!$A$17:$A$1001,'Ergebnis (detailliert)'!A732))</f>
        <v/>
      </c>
      <c r="L732" s="169" t="str">
        <f t="shared" si="46"/>
        <v/>
      </c>
      <c r="M732" s="169" t="str">
        <f>IF(ISBLANK('Entladung des Speichers'!A732),"",'Entladung des Speichers'!C732)</f>
        <v/>
      </c>
      <c r="N732" s="168" t="str">
        <f>IF(ISBLANK('Beladung des Speichers'!A732),"",SUMIFS('Entladung des Speichers'!$E$17:$E$1001,'Entladung des Speichers'!$A$17:$A$1001,'Ergebnis (detailliert)'!$A$17:$A$300))</f>
        <v/>
      </c>
      <c r="O732" s="125" t="str">
        <f t="shared" si="47"/>
        <v/>
      </c>
      <c r="P732" s="20" t="str">
        <f>IFERROR(IF(A732="","",N732*'Ergebnis (detailliert)'!J732/'Ergebnis (detailliert)'!I732),0)</f>
        <v/>
      </c>
      <c r="Q732" s="106" t="str">
        <f t="shared" si="48"/>
        <v/>
      </c>
      <c r="R732" s="107" t="str">
        <f t="shared" si="49"/>
        <v/>
      </c>
      <c r="S732" s="108" t="str">
        <f>IF(A732="","",IF(LOOKUP(A732,Stammdaten!$A$17:$A$1001,Stammdaten!$G$17:$G$1001)="Nein",0,IF(ISBLANK('Beladung des Speichers'!A732),"",ROUND(MIN(J732,Q732)*-1,2))))</f>
        <v/>
      </c>
    </row>
    <row r="733" spans="1:19" x14ac:dyDescent="0.2">
      <c r="A733" s="109" t="str">
        <f>IF('Beladung des Speichers'!A733="","",'Beladung des Speichers'!A733)</f>
        <v/>
      </c>
      <c r="B733" s="109" t="str">
        <f>IF('Beladung des Speichers'!B733="","",'Beladung des Speichers'!B733)</f>
        <v/>
      </c>
      <c r="C733" s="163" t="str">
        <f>IF(ISBLANK('Beladung des Speichers'!A733),"",SUMIFS('Beladung des Speichers'!$C$17:$C$300,'Beladung des Speichers'!$A$17:$A$300,A733)-SUMIFS('Entladung des Speichers'!$C$17:$C$300,'Entladung des Speichers'!$A$17:$A$300,A733)+SUMIFS(Füllstände!$B$17:$B$299,Füllstände!$A$17:$A$299,A733)-SUMIFS(Füllstände!$C$17:$C$299,Füllstände!$A$17:$A$299,A733))</f>
        <v/>
      </c>
      <c r="D733" s="164" t="str">
        <f>IF(ISBLANK('Beladung des Speichers'!A733),"",C733*'Beladung des Speichers'!C733/SUMIFS('Beladung des Speichers'!$C$17:$C$300,'Beladung des Speichers'!$A$17:$A$300,A733))</f>
        <v/>
      </c>
      <c r="E733" s="165" t="str">
        <f>IF(ISBLANK('Beladung des Speichers'!A733),"",1/SUMIFS('Beladung des Speichers'!$C$17:$C$300,'Beladung des Speichers'!$A$17:$A$300,A733)*C733*SUMIF($A$17:$A$300,A733,'Beladung des Speichers'!$E$17:$E$300))</f>
        <v/>
      </c>
      <c r="F733" s="166" t="str">
        <f>IF(ISBLANK('Beladung des Speichers'!A733),"",IF(C733=0,"0,00",D733/C733*E733))</f>
        <v/>
      </c>
      <c r="G733" s="167" t="str">
        <f>IF(ISBLANK('Beladung des Speichers'!A733),"",SUMIFS('Beladung des Speichers'!$C$17:$C$300,'Beladung des Speichers'!$A$17:$A$300,A733))</f>
        <v/>
      </c>
      <c r="H733" s="124" t="str">
        <f>IF(ISBLANK('Beladung des Speichers'!A733),"",'Beladung des Speichers'!C733)</f>
        <v/>
      </c>
      <c r="I733" s="168" t="str">
        <f>IF(ISBLANK('Beladung des Speichers'!A733),"",SUMIFS('Beladung des Speichers'!$E$17:$E$1001,'Beladung des Speichers'!$A$17:$A$1001,'Ergebnis (detailliert)'!A733))</f>
        <v/>
      </c>
      <c r="J733" s="125" t="str">
        <f>IF(ISBLANK('Beladung des Speichers'!A733),"",'Beladung des Speichers'!E733)</f>
        <v/>
      </c>
      <c r="K733" s="168" t="str">
        <f>IF(ISBLANK('Beladung des Speichers'!A733),"",SUMIFS('Entladung des Speichers'!$C$17:$C$1001,'Entladung des Speichers'!$A$17:$A$1001,'Ergebnis (detailliert)'!A733))</f>
        <v/>
      </c>
      <c r="L733" s="169" t="str">
        <f t="shared" si="46"/>
        <v/>
      </c>
      <c r="M733" s="169" t="str">
        <f>IF(ISBLANK('Entladung des Speichers'!A733),"",'Entladung des Speichers'!C733)</f>
        <v/>
      </c>
      <c r="N733" s="168" t="str">
        <f>IF(ISBLANK('Beladung des Speichers'!A733),"",SUMIFS('Entladung des Speichers'!$E$17:$E$1001,'Entladung des Speichers'!$A$17:$A$1001,'Ergebnis (detailliert)'!$A$17:$A$300))</f>
        <v/>
      </c>
      <c r="O733" s="125" t="str">
        <f t="shared" si="47"/>
        <v/>
      </c>
      <c r="P733" s="20" t="str">
        <f>IFERROR(IF(A733="","",N733*'Ergebnis (detailliert)'!J733/'Ergebnis (detailliert)'!I733),0)</f>
        <v/>
      </c>
      <c r="Q733" s="106" t="str">
        <f t="shared" si="48"/>
        <v/>
      </c>
      <c r="R733" s="107" t="str">
        <f t="shared" si="49"/>
        <v/>
      </c>
      <c r="S733" s="108" t="str">
        <f>IF(A733="","",IF(LOOKUP(A733,Stammdaten!$A$17:$A$1001,Stammdaten!$G$17:$G$1001)="Nein",0,IF(ISBLANK('Beladung des Speichers'!A733),"",ROUND(MIN(J733,Q733)*-1,2))))</f>
        <v/>
      </c>
    </row>
    <row r="734" spans="1:19" x14ac:dyDescent="0.2">
      <c r="A734" s="109" t="str">
        <f>IF('Beladung des Speichers'!A734="","",'Beladung des Speichers'!A734)</f>
        <v/>
      </c>
      <c r="B734" s="109" t="str">
        <f>IF('Beladung des Speichers'!B734="","",'Beladung des Speichers'!B734)</f>
        <v/>
      </c>
      <c r="C734" s="163" t="str">
        <f>IF(ISBLANK('Beladung des Speichers'!A734),"",SUMIFS('Beladung des Speichers'!$C$17:$C$300,'Beladung des Speichers'!$A$17:$A$300,A734)-SUMIFS('Entladung des Speichers'!$C$17:$C$300,'Entladung des Speichers'!$A$17:$A$300,A734)+SUMIFS(Füllstände!$B$17:$B$299,Füllstände!$A$17:$A$299,A734)-SUMIFS(Füllstände!$C$17:$C$299,Füllstände!$A$17:$A$299,A734))</f>
        <v/>
      </c>
      <c r="D734" s="164" t="str">
        <f>IF(ISBLANK('Beladung des Speichers'!A734),"",C734*'Beladung des Speichers'!C734/SUMIFS('Beladung des Speichers'!$C$17:$C$300,'Beladung des Speichers'!$A$17:$A$300,A734))</f>
        <v/>
      </c>
      <c r="E734" s="165" t="str">
        <f>IF(ISBLANK('Beladung des Speichers'!A734),"",1/SUMIFS('Beladung des Speichers'!$C$17:$C$300,'Beladung des Speichers'!$A$17:$A$300,A734)*C734*SUMIF($A$17:$A$300,A734,'Beladung des Speichers'!$E$17:$E$300))</f>
        <v/>
      </c>
      <c r="F734" s="166" t="str">
        <f>IF(ISBLANK('Beladung des Speichers'!A734),"",IF(C734=0,"0,00",D734/C734*E734))</f>
        <v/>
      </c>
      <c r="G734" s="167" t="str">
        <f>IF(ISBLANK('Beladung des Speichers'!A734),"",SUMIFS('Beladung des Speichers'!$C$17:$C$300,'Beladung des Speichers'!$A$17:$A$300,A734))</f>
        <v/>
      </c>
      <c r="H734" s="124" t="str">
        <f>IF(ISBLANK('Beladung des Speichers'!A734),"",'Beladung des Speichers'!C734)</f>
        <v/>
      </c>
      <c r="I734" s="168" t="str">
        <f>IF(ISBLANK('Beladung des Speichers'!A734),"",SUMIFS('Beladung des Speichers'!$E$17:$E$1001,'Beladung des Speichers'!$A$17:$A$1001,'Ergebnis (detailliert)'!A734))</f>
        <v/>
      </c>
      <c r="J734" s="125" t="str">
        <f>IF(ISBLANK('Beladung des Speichers'!A734),"",'Beladung des Speichers'!E734)</f>
        <v/>
      </c>
      <c r="K734" s="168" t="str">
        <f>IF(ISBLANK('Beladung des Speichers'!A734),"",SUMIFS('Entladung des Speichers'!$C$17:$C$1001,'Entladung des Speichers'!$A$17:$A$1001,'Ergebnis (detailliert)'!A734))</f>
        <v/>
      </c>
      <c r="L734" s="169" t="str">
        <f t="shared" si="46"/>
        <v/>
      </c>
      <c r="M734" s="169" t="str">
        <f>IF(ISBLANK('Entladung des Speichers'!A734),"",'Entladung des Speichers'!C734)</f>
        <v/>
      </c>
      <c r="N734" s="168" t="str">
        <f>IF(ISBLANK('Beladung des Speichers'!A734),"",SUMIFS('Entladung des Speichers'!$E$17:$E$1001,'Entladung des Speichers'!$A$17:$A$1001,'Ergebnis (detailliert)'!$A$17:$A$300))</f>
        <v/>
      </c>
      <c r="O734" s="125" t="str">
        <f t="shared" si="47"/>
        <v/>
      </c>
      <c r="P734" s="20" t="str">
        <f>IFERROR(IF(A734="","",N734*'Ergebnis (detailliert)'!J734/'Ergebnis (detailliert)'!I734),0)</f>
        <v/>
      </c>
      <c r="Q734" s="106" t="str">
        <f t="shared" si="48"/>
        <v/>
      </c>
      <c r="R734" s="107" t="str">
        <f t="shared" si="49"/>
        <v/>
      </c>
      <c r="S734" s="108" t="str">
        <f>IF(A734="","",IF(LOOKUP(A734,Stammdaten!$A$17:$A$1001,Stammdaten!$G$17:$G$1001)="Nein",0,IF(ISBLANK('Beladung des Speichers'!A734),"",ROUND(MIN(J734,Q734)*-1,2))))</f>
        <v/>
      </c>
    </row>
    <row r="735" spans="1:19" x14ac:dyDescent="0.2">
      <c r="A735" s="109" t="str">
        <f>IF('Beladung des Speichers'!A735="","",'Beladung des Speichers'!A735)</f>
        <v/>
      </c>
      <c r="B735" s="109" t="str">
        <f>IF('Beladung des Speichers'!B735="","",'Beladung des Speichers'!B735)</f>
        <v/>
      </c>
      <c r="C735" s="163" t="str">
        <f>IF(ISBLANK('Beladung des Speichers'!A735),"",SUMIFS('Beladung des Speichers'!$C$17:$C$300,'Beladung des Speichers'!$A$17:$A$300,A735)-SUMIFS('Entladung des Speichers'!$C$17:$C$300,'Entladung des Speichers'!$A$17:$A$300,A735)+SUMIFS(Füllstände!$B$17:$B$299,Füllstände!$A$17:$A$299,A735)-SUMIFS(Füllstände!$C$17:$C$299,Füllstände!$A$17:$A$299,A735))</f>
        <v/>
      </c>
      <c r="D735" s="164" t="str">
        <f>IF(ISBLANK('Beladung des Speichers'!A735),"",C735*'Beladung des Speichers'!C735/SUMIFS('Beladung des Speichers'!$C$17:$C$300,'Beladung des Speichers'!$A$17:$A$300,A735))</f>
        <v/>
      </c>
      <c r="E735" s="165" t="str">
        <f>IF(ISBLANK('Beladung des Speichers'!A735),"",1/SUMIFS('Beladung des Speichers'!$C$17:$C$300,'Beladung des Speichers'!$A$17:$A$300,A735)*C735*SUMIF($A$17:$A$300,A735,'Beladung des Speichers'!$E$17:$E$300))</f>
        <v/>
      </c>
      <c r="F735" s="166" t="str">
        <f>IF(ISBLANK('Beladung des Speichers'!A735),"",IF(C735=0,"0,00",D735/C735*E735))</f>
        <v/>
      </c>
      <c r="G735" s="167" t="str">
        <f>IF(ISBLANK('Beladung des Speichers'!A735),"",SUMIFS('Beladung des Speichers'!$C$17:$C$300,'Beladung des Speichers'!$A$17:$A$300,A735))</f>
        <v/>
      </c>
      <c r="H735" s="124" t="str">
        <f>IF(ISBLANK('Beladung des Speichers'!A735),"",'Beladung des Speichers'!C735)</f>
        <v/>
      </c>
      <c r="I735" s="168" t="str">
        <f>IF(ISBLANK('Beladung des Speichers'!A735),"",SUMIFS('Beladung des Speichers'!$E$17:$E$1001,'Beladung des Speichers'!$A$17:$A$1001,'Ergebnis (detailliert)'!A735))</f>
        <v/>
      </c>
      <c r="J735" s="125" t="str">
        <f>IF(ISBLANK('Beladung des Speichers'!A735),"",'Beladung des Speichers'!E735)</f>
        <v/>
      </c>
      <c r="K735" s="168" t="str">
        <f>IF(ISBLANK('Beladung des Speichers'!A735),"",SUMIFS('Entladung des Speichers'!$C$17:$C$1001,'Entladung des Speichers'!$A$17:$A$1001,'Ergebnis (detailliert)'!A735))</f>
        <v/>
      </c>
      <c r="L735" s="169" t="str">
        <f t="shared" si="46"/>
        <v/>
      </c>
      <c r="M735" s="169" t="str">
        <f>IF(ISBLANK('Entladung des Speichers'!A735),"",'Entladung des Speichers'!C735)</f>
        <v/>
      </c>
      <c r="N735" s="168" t="str">
        <f>IF(ISBLANK('Beladung des Speichers'!A735),"",SUMIFS('Entladung des Speichers'!$E$17:$E$1001,'Entladung des Speichers'!$A$17:$A$1001,'Ergebnis (detailliert)'!$A$17:$A$300))</f>
        <v/>
      </c>
      <c r="O735" s="125" t="str">
        <f t="shared" si="47"/>
        <v/>
      </c>
      <c r="P735" s="20" t="str">
        <f>IFERROR(IF(A735="","",N735*'Ergebnis (detailliert)'!J735/'Ergebnis (detailliert)'!I735),0)</f>
        <v/>
      </c>
      <c r="Q735" s="106" t="str">
        <f t="shared" si="48"/>
        <v/>
      </c>
      <c r="R735" s="107" t="str">
        <f t="shared" si="49"/>
        <v/>
      </c>
      <c r="S735" s="108" t="str">
        <f>IF(A735="","",IF(LOOKUP(A735,Stammdaten!$A$17:$A$1001,Stammdaten!$G$17:$G$1001)="Nein",0,IF(ISBLANK('Beladung des Speichers'!A735),"",ROUND(MIN(J735,Q735)*-1,2))))</f>
        <v/>
      </c>
    </row>
    <row r="736" spans="1:19" x14ac:dyDescent="0.2">
      <c r="A736" s="109" t="str">
        <f>IF('Beladung des Speichers'!A736="","",'Beladung des Speichers'!A736)</f>
        <v/>
      </c>
      <c r="B736" s="109" t="str">
        <f>IF('Beladung des Speichers'!B736="","",'Beladung des Speichers'!B736)</f>
        <v/>
      </c>
      <c r="C736" s="163" t="str">
        <f>IF(ISBLANK('Beladung des Speichers'!A736),"",SUMIFS('Beladung des Speichers'!$C$17:$C$300,'Beladung des Speichers'!$A$17:$A$300,A736)-SUMIFS('Entladung des Speichers'!$C$17:$C$300,'Entladung des Speichers'!$A$17:$A$300,A736)+SUMIFS(Füllstände!$B$17:$B$299,Füllstände!$A$17:$A$299,A736)-SUMIFS(Füllstände!$C$17:$C$299,Füllstände!$A$17:$A$299,A736))</f>
        <v/>
      </c>
      <c r="D736" s="164" t="str">
        <f>IF(ISBLANK('Beladung des Speichers'!A736),"",C736*'Beladung des Speichers'!C736/SUMIFS('Beladung des Speichers'!$C$17:$C$300,'Beladung des Speichers'!$A$17:$A$300,A736))</f>
        <v/>
      </c>
      <c r="E736" s="165" t="str">
        <f>IF(ISBLANK('Beladung des Speichers'!A736),"",1/SUMIFS('Beladung des Speichers'!$C$17:$C$300,'Beladung des Speichers'!$A$17:$A$300,A736)*C736*SUMIF($A$17:$A$300,A736,'Beladung des Speichers'!$E$17:$E$300))</f>
        <v/>
      </c>
      <c r="F736" s="166" t="str">
        <f>IF(ISBLANK('Beladung des Speichers'!A736),"",IF(C736=0,"0,00",D736/C736*E736))</f>
        <v/>
      </c>
      <c r="G736" s="167" t="str">
        <f>IF(ISBLANK('Beladung des Speichers'!A736),"",SUMIFS('Beladung des Speichers'!$C$17:$C$300,'Beladung des Speichers'!$A$17:$A$300,A736))</f>
        <v/>
      </c>
      <c r="H736" s="124" t="str">
        <f>IF(ISBLANK('Beladung des Speichers'!A736),"",'Beladung des Speichers'!C736)</f>
        <v/>
      </c>
      <c r="I736" s="168" t="str">
        <f>IF(ISBLANK('Beladung des Speichers'!A736),"",SUMIFS('Beladung des Speichers'!$E$17:$E$1001,'Beladung des Speichers'!$A$17:$A$1001,'Ergebnis (detailliert)'!A736))</f>
        <v/>
      </c>
      <c r="J736" s="125" t="str">
        <f>IF(ISBLANK('Beladung des Speichers'!A736),"",'Beladung des Speichers'!E736)</f>
        <v/>
      </c>
      <c r="K736" s="168" t="str">
        <f>IF(ISBLANK('Beladung des Speichers'!A736),"",SUMIFS('Entladung des Speichers'!$C$17:$C$1001,'Entladung des Speichers'!$A$17:$A$1001,'Ergebnis (detailliert)'!A736))</f>
        <v/>
      </c>
      <c r="L736" s="169" t="str">
        <f t="shared" si="46"/>
        <v/>
      </c>
      <c r="M736" s="169" t="str">
        <f>IF(ISBLANK('Entladung des Speichers'!A736),"",'Entladung des Speichers'!C736)</f>
        <v/>
      </c>
      <c r="N736" s="168" t="str">
        <f>IF(ISBLANK('Beladung des Speichers'!A736),"",SUMIFS('Entladung des Speichers'!$E$17:$E$1001,'Entladung des Speichers'!$A$17:$A$1001,'Ergebnis (detailliert)'!$A$17:$A$300))</f>
        <v/>
      </c>
      <c r="O736" s="125" t="str">
        <f t="shared" si="47"/>
        <v/>
      </c>
      <c r="P736" s="20" t="str">
        <f>IFERROR(IF(A736="","",N736*'Ergebnis (detailliert)'!J736/'Ergebnis (detailliert)'!I736),0)</f>
        <v/>
      </c>
      <c r="Q736" s="106" t="str">
        <f t="shared" si="48"/>
        <v/>
      </c>
      <c r="R736" s="107" t="str">
        <f t="shared" si="49"/>
        <v/>
      </c>
      <c r="S736" s="108" t="str">
        <f>IF(A736="","",IF(LOOKUP(A736,Stammdaten!$A$17:$A$1001,Stammdaten!$G$17:$G$1001)="Nein",0,IF(ISBLANK('Beladung des Speichers'!A736),"",ROUND(MIN(J736,Q736)*-1,2))))</f>
        <v/>
      </c>
    </row>
    <row r="737" spans="1:19" x14ac:dyDescent="0.2">
      <c r="A737" s="109" t="str">
        <f>IF('Beladung des Speichers'!A737="","",'Beladung des Speichers'!A737)</f>
        <v/>
      </c>
      <c r="B737" s="109" t="str">
        <f>IF('Beladung des Speichers'!B737="","",'Beladung des Speichers'!B737)</f>
        <v/>
      </c>
      <c r="C737" s="163" t="str">
        <f>IF(ISBLANK('Beladung des Speichers'!A737),"",SUMIFS('Beladung des Speichers'!$C$17:$C$300,'Beladung des Speichers'!$A$17:$A$300,A737)-SUMIFS('Entladung des Speichers'!$C$17:$C$300,'Entladung des Speichers'!$A$17:$A$300,A737)+SUMIFS(Füllstände!$B$17:$B$299,Füllstände!$A$17:$A$299,A737)-SUMIFS(Füllstände!$C$17:$C$299,Füllstände!$A$17:$A$299,A737))</f>
        <v/>
      </c>
      <c r="D737" s="164" t="str">
        <f>IF(ISBLANK('Beladung des Speichers'!A737),"",C737*'Beladung des Speichers'!C737/SUMIFS('Beladung des Speichers'!$C$17:$C$300,'Beladung des Speichers'!$A$17:$A$300,A737))</f>
        <v/>
      </c>
      <c r="E737" s="165" t="str">
        <f>IF(ISBLANK('Beladung des Speichers'!A737),"",1/SUMIFS('Beladung des Speichers'!$C$17:$C$300,'Beladung des Speichers'!$A$17:$A$300,A737)*C737*SUMIF($A$17:$A$300,A737,'Beladung des Speichers'!$E$17:$E$300))</f>
        <v/>
      </c>
      <c r="F737" s="166" t="str">
        <f>IF(ISBLANK('Beladung des Speichers'!A737),"",IF(C737=0,"0,00",D737/C737*E737))</f>
        <v/>
      </c>
      <c r="G737" s="167" t="str">
        <f>IF(ISBLANK('Beladung des Speichers'!A737),"",SUMIFS('Beladung des Speichers'!$C$17:$C$300,'Beladung des Speichers'!$A$17:$A$300,A737))</f>
        <v/>
      </c>
      <c r="H737" s="124" t="str">
        <f>IF(ISBLANK('Beladung des Speichers'!A737),"",'Beladung des Speichers'!C737)</f>
        <v/>
      </c>
      <c r="I737" s="168" t="str">
        <f>IF(ISBLANK('Beladung des Speichers'!A737),"",SUMIFS('Beladung des Speichers'!$E$17:$E$1001,'Beladung des Speichers'!$A$17:$A$1001,'Ergebnis (detailliert)'!A737))</f>
        <v/>
      </c>
      <c r="J737" s="125" t="str">
        <f>IF(ISBLANK('Beladung des Speichers'!A737),"",'Beladung des Speichers'!E737)</f>
        <v/>
      </c>
      <c r="K737" s="168" t="str">
        <f>IF(ISBLANK('Beladung des Speichers'!A737),"",SUMIFS('Entladung des Speichers'!$C$17:$C$1001,'Entladung des Speichers'!$A$17:$A$1001,'Ergebnis (detailliert)'!A737))</f>
        <v/>
      </c>
      <c r="L737" s="169" t="str">
        <f t="shared" si="46"/>
        <v/>
      </c>
      <c r="M737" s="169" t="str">
        <f>IF(ISBLANK('Entladung des Speichers'!A737),"",'Entladung des Speichers'!C737)</f>
        <v/>
      </c>
      <c r="N737" s="168" t="str">
        <f>IF(ISBLANK('Beladung des Speichers'!A737),"",SUMIFS('Entladung des Speichers'!$E$17:$E$1001,'Entladung des Speichers'!$A$17:$A$1001,'Ergebnis (detailliert)'!$A$17:$A$300))</f>
        <v/>
      </c>
      <c r="O737" s="125" t="str">
        <f t="shared" si="47"/>
        <v/>
      </c>
      <c r="P737" s="20" t="str">
        <f>IFERROR(IF(A737="","",N737*'Ergebnis (detailliert)'!J737/'Ergebnis (detailliert)'!I737),0)</f>
        <v/>
      </c>
      <c r="Q737" s="106" t="str">
        <f t="shared" si="48"/>
        <v/>
      </c>
      <c r="R737" s="107" t="str">
        <f t="shared" si="49"/>
        <v/>
      </c>
      <c r="S737" s="108" t="str">
        <f>IF(A737="","",IF(LOOKUP(A737,Stammdaten!$A$17:$A$1001,Stammdaten!$G$17:$G$1001)="Nein",0,IF(ISBLANK('Beladung des Speichers'!A737),"",ROUND(MIN(J737,Q737)*-1,2))))</f>
        <v/>
      </c>
    </row>
    <row r="738" spans="1:19" x14ac:dyDescent="0.2">
      <c r="A738" s="109" t="str">
        <f>IF('Beladung des Speichers'!A738="","",'Beladung des Speichers'!A738)</f>
        <v/>
      </c>
      <c r="B738" s="109" t="str">
        <f>IF('Beladung des Speichers'!B738="","",'Beladung des Speichers'!B738)</f>
        <v/>
      </c>
      <c r="C738" s="163" t="str">
        <f>IF(ISBLANK('Beladung des Speichers'!A738),"",SUMIFS('Beladung des Speichers'!$C$17:$C$300,'Beladung des Speichers'!$A$17:$A$300,A738)-SUMIFS('Entladung des Speichers'!$C$17:$C$300,'Entladung des Speichers'!$A$17:$A$300,A738)+SUMIFS(Füllstände!$B$17:$B$299,Füllstände!$A$17:$A$299,A738)-SUMIFS(Füllstände!$C$17:$C$299,Füllstände!$A$17:$A$299,A738))</f>
        <v/>
      </c>
      <c r="D738" s="164" t="str">
        <f>IF(ISBLANK('Beladung des Speichers'!A738),"",C738*'Beladung des Speichers'!C738/SUMIFS('Beladung des Speichers'!$C$17:$C$300,'Beladung des Speichers'!$A$17:$A$300,A738))</f>
        <v/>
      </c>
      <c r="E738" s="165" t="str">
        <f>IF(ISBLANK('Beladung des Speichers'!A738),"",1/SUMIFS('Beladung des Speichers'!$C$17:$C$300,'Beladung des Speichers'!$A$17:$A$300,A738)*C738*SUMIF($A$17:$A$300,A738,'Beladung des Speichers'!$E$17:$E$300))</f>
        <v/>
      </c>
      <c r="F738" s="166" t="str">
        <f>IF(ISBLANK('Beladung des Speichers'!A738),"",IF(C738=0,"0,00",D738/C738*E738))</f>
        <v/>
      </c>
      <c r="G738" s="167" t="str">
        <f>IF(ISBLANK('Beladung des Speichers'!A738),"",SUMIFS('Beladung des Speichers'!$C$17:$C$300,'Beladung des Speichers'!$A$17:$A$300,A738))</f>
        <v/>
      </c>
      <c r="H738" s="124" t="str">
        <f>IF(ISBLANK('Beladung des Speichers'!A738),"",'Beladung des Speichers'!C738)</f>
        <v/>
      </c>
      <c r="I738" s="168" t="str">
        <f>IF(ISBLANK('Beladung des Speichers'!A738),"",SUMIFS('Beladung des Speichers'!$E$17:$E$1001,'Beladung des Speichers'!$A$17:$A$1001,'Ergebnis (detailliert)'!A738))</f>
        <v/>
      </c>
      <c r="J738" s="125" t="str">
        <f>IF(ISBLANK('Beladung des Speichers'!A738),"",'Beladung des Speichers'!E738)</f>
        <v/>
      </c>
      <c r="K738" s="168" t="str">
        <f>IF(ISBLANK('Beladung des Speichers'!A738),"",SUMIFS('Entladung des Speichers'!$C$17:$C$1001,'Entladung des Speichers'!$A$17:$A$1001,'Ergebnis (detailliert)'!A738))</f>
        <v/>
      </c>
      <c r="L738" s="169" t="str">
        <f t="shared" si="46"/>
        <v/>
      </c>
      <c r="M738" s="169" t="str">
        <f>IF(ISBLANK('Entladung des Speichers'!A738),"",'Entladung des Speichers'!C738)</f>
        <v/>
      </c>
      <c r="N738" s="168" t="str">
        <f>IF(ISBLANK('Beladung des Speichers'!A738),"",SUMIFS('Entladung des Speichers'!$E$17:$E$1001,'Entladung des Speichers'!$A$17:$A$1001,'Ergebnis (detailliert)'!$A$17:$A$300))</f>
        <v/>
      </c>
      <c r="O738" s="125" t="str">
        <f t="shared" si="47"/>
        <v/>
      </c>
      <c r="P738" s="20" t="str">
        <f>IFERROR(IF(A738="","",N738*'Ergebnis (detailliert)'!J738/'Ergebnis (detailliert)'!I738),0)</f>
        <v/>
      </c>
      <c r="Q738" s="106" t="str">
        <f t="shared" si="48"/>
        <v/>
      </c>
      <c r="R738" s="107" t="str">
        <f t="shared" si="49"/>
        <v/>
      </c>
      <c r="S738" s="108" t="str">
        <f>IF(A738="","",IF(LOOKUP(A738,Stammdaten!$A$17:$A$1001,Stammdaten!$G$17:$G$1001)="Nein",0,IF(ISBLANK('Beladung des Speichers'!A738),"",ROUND(MIN(J738,Q738)*-1,2))))</f>
        <v/>
      </c>
    </row>
    <row r="739" spans="1:19" x14ac:dyDescent="0.2">
      <c r="A739" s="109" t="str">
        <f>IF('Beladung des Speichers'!A739="","",'Beladung des Speichers'!A739)</f>
        <v/>
      </c>
      <c r="B739" s="109" t="str">
        <f>IF('Beladung des Speichers'!B739="","",'Beladung des Speichers'!B739)</f>
        <v/>
      </c>
      <c r="C739" s="163" t="str">
        <f>IF(ISBLANK('Beladung des Speichers'!A739),"",SUMIFS('Beladung des Speichers'!$C$17:$C$300,'Beladung des Speichers'!$A$17:$A$300,A739)-SUMIFS('Entladung des Speichers'!$C$17:$C$300,'Entladung des Speichers'!$A$17:$A$300,A739)+SUMIFS(Füllstände!$B$17:$B$299,Füllstände!$A$17:$A$299,A739)-SUMIFS(Füllstände!$C$17:$C$299,Füllstände!$A$17:$A$299,A739))</f>
        <v/>
      </c>
      <c r="D739" s="164" t="str">
        <f>IF(ISBLANK('Beladung des Speichers'!A739),"",C739*'Beladung des Speichers'!C739/SUMIFS('Beladung des Speichers'!$C$17:$C$300,'Beladung des Speichers'!$A$17:$A$300,A739))</f>
        <v/>
      </c>
      <c r="E739" s="165" t="str">
        <f>IF(ISBLANK('Beladung des Speichers'!A739),"",1/SUMIFS('Beladung des Speichers'!$C$17:$C$300,'Beladung des Speichers'!$A$17:$A$300,A739)*C739*SUMIF($A$17:$A$300,A739,'Beladung des Speichers'!$E$17:$E$300))</f>
        <v/>
      </c>
      <c r="F739" s="166" t="str">
        <f>IF(ISBLANK('Beladung des Speichers'!A739),"",IF(C739=0,"0,00",D739/C739*E739))</f>
        <v/>
      </c>
      <c r="G739" s="167" t="str">
        <f>IF(ISBLANK('Beladung des Speichers'!A739),"",SUMIFS('Beladung des Speichers'!$C$17:$C$300,'Beladung des Speichers'!$A$17:$A$300,A739))</f>
        <v/>
      </c>
      <c r="H739" s="124" t="str">
        <f>IF(ISBLANK('Beladung des Speichers'!A739),"",'Beladung des Speichers'!C739)</f>
        <v/>
      </c>
      <c r="I739" s="168" t="str">
        <f>IF(ISBLANK('Beladung des Speichers'!A739),"",SUMIFS('Beladung des Speichers'!$E$17:$E$1001,'Beladung des Speichers'!$A$17:$A$1001,'Ergebnis (detailliert)'!A739))</f>
        <v/>
      </c>
      <c r="J739" s="125" t="str">
        <f>IF(ISBLANK('Beladung des Speichers'!A739),"",'Beladung des Speichers'!E739)</f>
        <v/>
      </c>
      <c r="K739" s="168" t="str">
        <f>IF(ISBLANK('Beladung des Speichers'!A739),"",SUMIFS('Entladung des Speichers'!$C$17:$C$1001,'Entladung des Speichers'!$A$17:$A$1001,'Ergebnis (detailliert)'!A739))</f>
        <v/>
      </c>
      <c r="L739" s="169" t="str">
        <f t="shared" si="46"/>
        <v/>
      </c>
      <c r="M739" s="169" t="str">
        <f>IF(ISBLANK('Entladung des Speichers'!A739),"",'Entladung des Speichers'!C739)</f>
        <v/>
      </c>
      <c r="N739" s="168" t="str">
        <f>IF(ISBLANK('Beladung des Speichers'!A739),"",SUMIFS('Entladung des Speichers'!$E$17:$E$1001,'Entladung des Speichers'!$A$17:$A$1001,'Ergebnis (detailliert)'!$A$17:$A$300))</f>
        <v/>
      </c>
      <c r="O739" s="125" t="str">
        <f t="shared" si="47"/>
        <v/>
      </c>
      <c r="P739" s="20" t="str">
        <f>IFERROR(IF(A739="","",N739*'Ergebnis (detailliert)'!J739/'Ergebnis (detailliert)'!I739),0)</f>
        <v/>
      </c>
      <c r="Q739" s="106" t="str">
        <f t="shared" si="48"/>
        <v/>
      </c>
      <c r="R739" s="107" t="str">
        <f t="shared" si="49"/>
        <v/>
      </c>
      <c r="S739" s="108" t="str">
        <f>IF(A739="","",IF(LOOKUP(A739,Stammdaten!$A$17:$A$1001,Stammdaten!$G$17:$G$1001)="Nein",0,IF(ISBLANK('Beladung des Speichers'!A739),"",ROUND(MIN(J739,Q739)*-1,2))))</f>
        <v/>
      </c>
    </row>
    <row r="740" spans="1:19" x14ac:dyDescent="0.2">
      <c r="A740" s="109" t="str">
        <f>IF('Beladung des Speichers'!A740="","",'Beladung des Speichers'!A740)</f>
        <v/>
      </c>
      <c r="B740" s="109" t="str">
        <f>IF('Beladung des Speichers'!B740="","",'Beladung des Speichers'!B740)</f>
        <v/>
      </c>
      <c r="C740" s="163" t="str">
        <f>IF(ISBLANK('Beladung des Speichers'!A740),"",SUMIFS('Beladung des Speichers'!$C$17:$C$300,'Beladung des Speichers'!$A$17:$A$300,A740)-SUMIFS('Entladung des Speichers'!$C$17:$C$300,'Entladung des Speichers'!$A$17:$A$300,A740)+SUMIFS(Füllstände!$B$17:$B$299,Füllstände!$A$17:$A$299,A740)-SUMIFS(Füllstände!$C$17:$C$299,Füllstände!$A$17:$A$299,A740))</f>
        <v/>
      </c>
      <c r="D740" s="164" t="str">
        <f>IF(ISBLANK('Beladung des Speichers'!A740),"",C740*'Beladung des Speichers'!C740/SUMIFS('Beladung des Speichers'!$C$17:$C$300,'Beladung des Speichers'!$A$17:$A$300,A740))</f>
        <v/>
      </c>
      <c r="E740" s="165" t="str">
        <f>IF(ISBLANK('Beladung des Speichers'!A740),"",1/SUMIFS('Beladung des Speichers'!$C$17:$C$300,'Beladung des Speichers'!$A$17:$A$300,A740)*C740*SUMIF($A$17:$A$300,A740,'Beladung des Speichers'!$E$17:$E$300))</f>
        <v/>
      </c>
      <c r="F740" s="166" t="str">
        <f>IF(ISBLANK('Beladung des Speichers'!A740),"",IF(C740=0,"0,00",D740/C740*E740))</f>
        <v/>
      </c>
      <c r="G740" s="167" t="str">
        <f>IF(ISBLANK('Beladung des Speichers'!A740),"",SUMIFS('Beladung des Speichers'!$C$17:$C$300,'Beladung des Speichers'!$A$17:$A$300,A740))</f>
        <v/>
      </c>
      <c r="H740" s="124" t="str">
        <f>IF(ISBLANK('Beladung des Speichers'!A740),"",'Beladung des Speichers'!C740)</f>
        <v/>
      </c>
      <c r="I740" s="168" t="str">
        <f>IF(ISBLANK('Beladung des Speichers'!A740),"",SUMIFS('Beladung des Speichers'!$E$17:$E$1001,'Beladung des Speichers'!$A$17:$A$1001,'Ergebnis (detailliert)'!A740))</f>
        <v/>
      </c>
      <c r="J740" s="125" t="str">
        <f>IF(ISBLANK('Beladung des Speichers'!A740),"",'Beladung des Speichers'!E740)</f>
        <v/>
      </c>
      <c r="K740" s="168" t="str">
        <f>IF(ISBLANK('Beladung des Speichers'!A740),"",SUMIFS('Entladung des Speichers'!$C$17:$C$1001,'Entladung des Speichers'!$A$17:$A$1001,'Ergebnis (detailliert)'!A740))</f>
        <v/>
      </c>
      <c r="L740" s="169" t="str">
        <f t="shared" si="46"/>
        <v/>
      </c>
      <c r="M740" s="169" t="str">
        <f>IF(ISBLANK('Entladung des Speichers'!A740),"",'Entladung des Speichers'!C740)</f>
        <v/>
      </c>
      <c r="N740" s="168" t="str">
        <f>IF(ISBLANK('Beladung des Speichers'!A740),"",SUMIFS('Entladung des Speichers'!$E$17:$E$1001,'Entladung des Speichers'!$A$17:$A$1001,'Ergebnis (detailliert)'!$A$17:$A$300))</f>
        <v/>
      </c>
      <c r="O740" s="125" t="str">
        <f t="shared" si="47"/>
        <v/>
      </c>
      <c r="P740" s="20" t="str">
        <f>IFERROR(IF(A740="","",N740*'Ergebnis (detailliert)'!J740/'Ergebnis (detailliert)'!I740),0)</f>
        <v/>
      </c>
      <c r="Q740" s="106" t="str">
        <f t="shared" si="48"/>
        <v/>
      </c>
      <c r="R740" s="107" t="str">
        <f t="shared" si="49"/>
        <v/>
      </c>
      <c r="S740" s="108" t="str">
        <f>IF(A740="","",IF(LOOKUP(A740,Stammdaten!$A$17:$A$1001,Stammdaten!$G$17:$G$1001)="Nein",0,IF(ISBLANK('Beladung des Speichers'!A740),"",ROUND(MIN(J740,Q740)*-1,2))))</f>
        <v/>
      </c>
    </row>
    <row r="741" spans="1:19" x14ac:dyDescent="0.2">
      <c r="A741" s="109" t="str">
        <f>IF('Beladung des Speichers'!A741="","",'Beladung des Speichers'!A741)</f>
        <v/>
      </c>
      <c r="B741" s="109" t="str">
        <f>IF('Beladung des Speichers'!B741="","",'Beladung des Speichers'!B741)</f>
        <v/>
      </c>
      <c r="C741" s="163" t="str">
        <f>IF(ISBLANK('Beladung des Speichers'!A741),"",SUMIFS('Beladung des Speichers'!$C$17:$C$300,'Beladung des Speichers'!$A$17:$A$300,A741)-SUMIFS('Entladung des Speichers'!$C$17:$C$300,'Entladung des Speichers'!$A$17:$A$300,A741)+SUMIFS(Füllstände!$B$17:$B$299,Füllstände!$A$17:$A$299,A741)-SUMIFS(Füllstände!$C$17:$C$299,Füllstände!$A$17:$A$299,A741))</f>
        <v/>
      </c>
      <c r="D741" s="164" t="str">
        <f>IF(ISBLANK('Beladung des Speichers'!A741),"",C741*'Beladung des Speichers'!C741/SUMIFS('Beladung des Speichers'!$C$17:$C$300,'Beladung des Speichers'!$A$17:$A$300,A741))</f>
        <v/>
      </c>
      <c r="E741" s="165" t="str">
        <f>IF(ISBLANK('Beladung des Speichers'!A741),"",1/SUMIFS('Beladung des Speichers'!$C$17:$C$300,'Beladung des Speichers'!$A$17:$A$300,A741)*C741*SUMIF($A$17:$A$300,A741,'Beladung des Speichers'!$E$17:$E$300))</f>
        <v/>
      </c>
      <c r="F741" s="166" t="str">
        <f>IF(ISBLANK('Beladung des Speichers'!A741),"",IF(C741=0,"0,00",D741/C741*E741))</f>
        <v/>
      </c>
      <c r="G741" s="167" t="str">
        <f>IF(ISBLANK('Beladung des Speichers'!A741),"",SUMIFS('Beladung des Speichers'!$C$17:$C$300,'Beladung des Speichers'!$A$17:$A$300,A741))</f>
        <v/>
      </c>
      <c r="H741" s="124" t="str">
        <f>IF(ISBLANK('Beladung des Speichers'!A741),"",'Beladung des Speichers'!C741)</f>
        <v/>
      </c>
      <c r="I741" s="168" t="str">
        <f>IF(ISBLANK('Beladung des Speichers'!A741),"",SUMIFS('Beladung des Speichers'!$E$17:$E$1001,'Beladung des Speichers'!$A$17:$A$1001,'Ergebnis (detailliert)'!A741))</f>
        <v/>
      </c>
      <c r="J741" s="125" t="str">
        <f>IF(ISBLANK('Beladung des Speichers'!A741),"",'Beladung des Speichers'!E741)</f>
        <v/>
      </c>
      <c r="K741" s="168" t="str">
        <f>IF(ISBLANK('Beladung des Speichers'!A741),"",SUMIFS('Entladung des Speichers'!$C$17:$C$1001,'Entladung des Speichers'!$A$17:$A$1001,'Ergebnis (detailliert)'!A741))</f>
        <v/>
      </c>
      <c r="L741" s="169" t="str">
        <f t="shared" si="46"/>
        <v/>
      </c>
      <c r="M741" s="169" t="str">
        <f>IF(ISBLANK('Entladung des Speichers'!A741),"",'Entladung des Speichers'!C741)</f>
        <v/>
      </c>
      <c r="N741" s="168" t="str">
        <f>IF(ISBLANK('Beladung des Speichers'!A741),"",SUMIFS('Entladung des Speichers'!$E$17:$E$1001,'Entladung des Speichers'!$A$17:$A$1001,'Ergebnis (detailliert)'!$A$17:$A$300))</f>
        <v/>
      </c>
      <c r="O741" s="125" t="str">
        <f t="shared" si="47"/>
        <v/>
      </c>
      <c r="P741" s="20" t="str">
        <f>IFERROR(IF(A741="","",N741*'Ergebnis (detailliert)'!J741/'Ergebnis (detailliert)'!I741),0)</f>
        <v/>
      </c>
      <c r="Q741" s="106" t="str">
        <f t="shared" si="48"/>
        <v/>
      </c>
      <c r="R741" s="107" t="str">
        <f t="shared" si="49"/>
        <v/>
      </c>
      <c r="S741" s="108" t="str">
        <f>IF(A741="","",IF(LOOKUP(A741,Stammdaten!$A$17:$A$1001,Stammdaten!$G$17:$G$1001)="Nein",0,IF(ISBLANK('Beladung des Speichers'!A741),"",ROUND(MIN(J741,Q741)*-1,2))))</f>
        <v/>
      </c>
    </row>
    <row r="742" spans="1:19" x14ac:dyDescent="0.2">
      <c r="A742" s="109" t="str">
        <f>IF('Beladung des Speichers'!A742="","",'Beladung des Speichers'!A742)</f>
        <v/>
      </c>
      <c r="B742" s="109" t="str">
        <f>IF('Beladung des Speichers'!B742="","",'Beladung des Speichers'!B742)</f>
        <v/>
      </c>
      <c r="C742" s="163" t="str">
        <f>IF(ISBLANK('Beladung des Speichers'!A742),"",SUMIFS('Beladung des Speichers'!$C$17:$C$300,'Beladung des Speichers'!$A$17:$A$300,A742)-SUMIFS('Entladung des Speichers'!$C$17:$C$300,'Entladung des Speichers'!$A$17:$A$300,A742)+SUMIFS(Füllstände!$B$17:$B$299,Füllstände!$A$17:$A$299,A742)-SUMIFS(Füllstände!$C$17:$C$299,Füllstände!$A$17:$A$299,A742))</f>
        <v/>
      </c>
      <c r="D742" s="164" t="str">
        <f>IF(ISBLANK('Beladung des Speichers'!A742),"",C742*'Beladung des Speichers'!C742/SUMIFS('Beladung des Speichers'!$C$17:$C$300,'Beladung des Speichers'!$A$17:$A$300,A742))</f>
        <v/>
      </c>
      <c r="E742" s="165" t="str">
        <f>IF(ISBLANK('Beladung des Speichers'!A742),"",1/SUMIFS('Beladung des Speichers'!$C$17:$C$300,'Beladung des Speichers'!$A$17:$A$300,A742)*C742*SUMIF($A$17:$A$300,A742,'Beladung des Speichers'!$E$17:$E$300))</f>
        <v/>
      </c>
      <c r="F742" s="166" t="str">
        <f>IF(ISBLANK('Beladung des Speichers'!A742),"",IF(C742=0,"0,00",D742/C742*E742))</f>
        <v/>
      </c>
      <c r="G742" s="167" t="str">
        <f>IF(ISBLANK('Beladung des Speichers'!A742),"",SUMIFS('Beladung des Speichers'!$C$17:$C$300,'Beladung des Speichers'!$A$17:$A$300,A742))</f>
        <v/>
      </c>
      <c r="H742" s="124" t="str">
        <f>IF(ISBLANK('Beladung des Speichers'!A742),"",'Beladung des Speichers'!C742)</f>
        <v/>
      </c>
      <c r="I742" s="168" t="str">
        <f>IF(ISBLANK('Beladung des Speichers'!A742),"",SUMIFS('Beladung des Speichers'!$E$17:$E$1001,'Beladung des Speichers'!$A$17:$A$1001,'Ergebnis (detailliert)'!A742))</f>
        <v/>
      </c>
      <c r="J742" s="125" t="str">
        <f>IF(ISBLANK('Beladung des Speichers'!A742),"",'Beladung des Speichers'!E742)</f>
        <v/>
      </c>
      <c r="K742" s="168" t="str">
        <f>IF(ISBLANK('Beladung des Speichers'!A742),"",SUMIFS('Entladung des Speichers'!$C$17:$C$1001,'Entladung des Speichers'!$A$17:$A$1001,'Ergebnis (detailliert)'!A742))</f>
        <v/>
      </c>
      <c r="L742" s="169" t="str">
        <f t="shared" si="46"/>
        <v/>
      </c>
      <c r="M742" s="169" t="str">
        <f>IF(ISBLANK('Entladung des Speichers'!A742),"",'Entladung des Speichers'!C742)</f>
        <v/>
      </c>
      <c r="N742" s="168" t="str">
        <f>IF(ISBLANK('Beladung des Speichers'!A742),"",SUMIFS('Entladung des Speichers'!$E$17:$E$1001,'Entladung des Speichers'!$A$17:$A$1001,'Ergebnis (detailliert)'!$A$17:$A$300))</f>
        <v/>
      </c>
      <c r="O742" s="125" t="str">
        <f t="shared" si="47"/>
        <v/>
      </c>
      <c r="P742" s="20" t="str">
        <f>IFERROR(IF(A742="","",N742*'Ergebnis (detailliert)'!J742/'Ergebnis (detailliert)'!I742),0)</f>
        <v/>
      </c>
      <c r="Q742" s="106" t="str">
        <f t="shared" si="48"/>
        <v/>
      </c>
      <c r="R742" s="107" t="str">
        <f t="shared" si="49"/>
        <v/>
      </c>
      <c r="S742" s="108" t="str">
        <f>IF(A742="","",IF(LOOKUP(A742,Stammdaten!$A$17:$A$1001,Stammdaten!$G$17:$G$1001)="Nein",0,IF(ISBLANK('Beladung des Speichers'!A742),"",ROUND(MIN(J742,Q742)*-1,2))))</f>
        <v/>
      </c>
    </row>
    <row r="743" spans="1:19" x14ac:dyDescent="0.2">
      <c r="A743" s="109" t="str">
        <f>IF('Beladung des Speichers'!A743="","",'Beladung des Speichers'!A743)</f>
        <v/>
      </c>
      <c r="B743" s="109" t="str">
        <f>IF('Beladung des Speichers'!B743="","",'Beladung des Speichers'!B743)</f>
        <v/>
      </c>
      <c r="C743" s="163" t="str">
        <f>IF(ISBLANK('Beladung des Speichers'!A743),"",SUMIFS('Beladung des Speichers'!$C$17:$C$300,'Beladung des Speichers'!$A$17:$A$300,A743)-SUMIFS('Entladung des Speichers'!$C$17:$C$300,'Entladung des Speichers'!$A$17:$A$300,A743)+SUMIFS(Füllstände!$B$17:$B$299,Füllstände!$A$17:$A$299,A743)-SUMIFS(Füllstände!$C$17:$C$299,Füllstände!$A$17:$A$299,A743))</f>
        <v/>
      </c>
      <c r="D743" s="164" t="str">
        <f>IF(ISBLANK('Beladung des Speichers'!A743),"",C743*'Beladung des Speichers'!C743/SUMIFS('Beladung des Speichers'!$C$17:$C$300,'Beladung des Speichers'!$A$17:$A$300,A743))</f>
        <v/>
      </c>
      <c r="E743" s="165" t="str">
        <f>IF(ISBLANK('Beladung des Speichers'!A743),"",1/SUMIFS('Beladung des Speichers'!$C$17:$C$300,'Beladung des Speichers'!$A$17:$A$300,A743)*C743*SUMIF($A$17:$A$300,A743,'Beladung des Speichers'!$E$17:$E$300))</f>
        <v/>
      </c>
      <c r="F743" s="166" t="str">
        <f>IF(ISBLANK('Beladung des Speichers'!A743),"",IF(C743=0,"0,00",D743/C743*E743))</f>
        <v/>
      </c>
      <c r="G743" s="167" t="str">
        <f>IF(ISBLANK('Beladung des Speichers'!A743),"",SUMIFS('Beladung des Speichers'!$C$17:$C$300,'Beladung des Speichers'!$A$17:$A$300,A743))</f>
        <v/>
      </c>
      <c r="H743" s="124" t="str">
        <f>IF(ISBLANK('Beladung des Speichers'!A743),"",'Beladung des Speichers'!C743)</f>
        <v/>
      </c>
      <c r="I743" s="168" t="str">
        <f>IF(ISBLANK('Beladung des Speichers'!A743),"",SUMIFS('Beladung des Speichers'!$E$17:$E$1001,'Beladung des Speichers'!$A$17:$A$1001,'Ergebnis (detailliert)'!A743))</f>
        <v/>
      </c>
      <c r="J743" s="125" t="str">
        <f>IF(ISBLANK('Beladung des Speichers'!A743),"",'Beladung des Speichers'!E743)</f>
        <v/>
      </c>
      <c r="K743" s="168" t="str">
        <f>IF(ISBLANK('Beladung des Speichers'!A743),"",SUMIFS('Entladung des Speichers'!$C$17:$C$1001,'Entladung des Speichers'!$A$17:$A$1001,'Ergebnis (detailliert)'!A743))</f>
        <v/>
      </c>
      <c r="L743" s="169" t="str">
        <f t="shared" si="46"/>
        <v/>
      </c>
      <c r="M743" s="169" t="str">
        <f>IF(ISBLANK('Entladung des Speichers'!A743),"",'Entladung des Speichers'!C743)</f>
        <v/>
      </c>
      <c r="N743" s="168" t="str">
        <f>IF(ISBLANK('Beladung des Speichers'!A743),"",SUMIFS('Entladung des Speichers'!$E$17:$E$1001,'Entladung des Speichers'!$A$17:$A$1001,'Ergebnis (detailliert)'!$A$17:$A$300))</f>
        <v/>
      </c>
      <c r="O743" s="125" t="str">
        <f t="shared" si="47"/>
        <v/>
      </c>
      <c r="P743" s="20" t="str">
        <f>IFERROR(IF(A743="","",N743*'Ergebnis (detailliert)'!J743/'Ergebnis (detailliert)'!I743),0)</f>
        <v/>
      </c>
      <c r="Q743" s="106" t="str">
        <f t="shared" si="48"/>
        <v/>
      </c>
      <c r="R743" s="107" t="str">
        <f t="shared" si="49"/>
        <v/>
      </c>
      <c r="S743" s="108" t="str">
        <f>IF(A743="","",IF(LOOKUP(A743,Stammdaten!$A$17:$A$1001,Stammdaten!$G$17:$G$1001)="Nein",0,IF(ISBLANK('Beladung des Speichers'!A743),"",ROUND(MIN(J743,Q743)*-1,2))))</f>
        <v/>
      </c>
    </row>
    <row r="744" spans="1:19" x14ac:dyDescent="0.2">
      <c r="A744" s="109" t="str">
        <f>IF('Beladung des Speichers'!A744="","",'Beladung des Speichers'!A744)</f>
        <v/>
      </c>
      <c r="B744" s="109" t="str">
        <f>IF('Beladung des Speichers'!B744="","",'Beladung des Speichers'!B744)</f>
        <v/>
      </c>
      <c r="C744" s="163" t="str">
        <f>IF(ISBLANK('Beladung des Speichers'!A744),"",SUMIFS('Beladung des Speichers'!$C$17:$C$300,'Beladung des Speichers'!$A$17:$A$300,A744)-SUMIFS('Entladung des Speichers'!$C$17:$C$300,'Entladung des Speichers'!$A$17:$A$300,A744)+SUMIFS(Füllstände!$B$17:$B$299,Füllstände!$A$17:$A$299,A744)-SUMIFS(Füllstände!$C$17:$C$299,Füllstände!$A$17:$A$299,A744))</f>
        <v/>
      </c>
      <c r="D744" s="164" t="str">
        <f>IF(ISBLANK('Beladung des Speichers'!A744),"",C744*'Beladung des Speichers'!C744/SUMIFS('Beladung des Speichers'!$C$17:$C$300,'Beladung des Speichers'!$A$17:$A$300,A744))</f>
        <v/>
      </c>
      <c r="E744" s="165" t="str">
        <f>IF(ISBLANK('Beladung des Speichers'!A744),"",1/SUMIFS('Beladung des Speichers'!$C$17:$C$300,'Beladung des Speichers'!$A$17:$A$300,A744)*C744*SUMIF($A$17:$A$300,A744,'Beladung des Speichers'!$E$17:$E$300))</f>
        <v/>
      </c>
      <c r="F744" s="166" t="str">
        <f>IF(ISBLANK('Beladung des Speichers'!A744),"",IF(C744=0,"0,00",D744/C744*E744))</f>
        <v/>
      </c>
      <c r="G744" s="167" t="str">
        <f>IF(ISBLANK('Beladung des Speichers'!A744),"",SUMIFS('Beladung des Speichers'!$C$17:$C$300,'Beladung des Speichers'!$A$17:$A$300,A744))</f>
        <v/>
      </c>
      <c r="H744" s="124" t="str">
        <f>IF(ISBLANK('Beladung des Speichers'!A744),"",'Beladung des Speichers'!C744)</f>
        <v/>
      </c>
      <c r="I744" s="168" t="str">
        <f>IF(ISBLANK('Beladung des Speichers'!A744),"",SUMIFS('Beladung des Speichers'!$E$17:$E$1001,'Beladung des Speichers'!$A$17:$A$1001,'Ergebnis (detailliert)'!A744))</f>
        <v/>
      </c>
      <c r="J744" s="125" t="str">
        <f>IF(ISBLANK('Beladung des Speichers'!A744),"",'Beladung des Speichers'!E744)</f>
        <v/>
      </c>
      <c r="K744" s="168" t="str">
        <f>IF(ISBLANK('Beladung des Speichers'!A744),"",SUMIFS('Entladung des Speichers'!$C$17:$C$1001,'Entladung des Speichers'!$A$17:$A$1001,'Ergebnis (detailliert)'!A744))</f>
        <v/>
      </c>
      <c r="L744" s="169" t="str">
        <f t="shared" si="46"/>
        <v/>
      </c>
      <c r="M744" s="169" t="str">
        <f>IF(ISBLANK('Entladung des Speichers'!A744),"",'Entladung des Speichers'!C744)</f>
        <v/>
      </c>
      <c r="N744" s="168" t="str">
        <f>IF(ISBLANK('Beladung des Speichers'!A744),"",SUMIFS('Entladung des Speichers'!$E$17:$E$1001,'Entladung des Speichers'!$A$17:$A$1001,'Ergebnis (detailliert)'!$A$17:$A$300))</f>
        <v/>
      </c>
      <c r="O744" s="125" t="str">
        <f t="shared" si="47"/>
        <v/>
      </c>
      <c r="P744" s="20" t="str">
        <f>IFERROR(IF(A744="","",N744*'Ergebnis (detailliert)'!J744/'Ergebnis (detailliert)'!I744),0)</f>
        <v/>
      </c>
      <c r="Q744" s="106" t="str">
        <f t="shared" si="48"/>
        <v/>
      </c>
      <c r="R744" s="107" t="str">
        <f t="shared" si="49"/>
        <v/>
      </c>
      <c r="S744" s="108" t="str">
        <f>IF(A744="","",IF(LOOKUP(A744,Stammdaten!$A$17:$A$1001,Stammdaten!$G$17:$G$1001)="Nein",0,IF(ISBLANK('Beladung des Speichers'!A744),"",ROUND(MIN(J744,Q744)*-1,2))))</f>
        <v/>
      </c>
    </row>
    <row r="745" spans="1:19" x14ac:dyDescent="0.2">
      <c r="A745" s="109" t="str">
        <f>IF('Beladung des Speichers'!A745="","",'Beladung des Speichers'!A745)</f>
        <v/>
      </c>
      <c r="B745" s="109" t="str">
        <f>IF('Beladung des Speichers'!B745="","",'Beladung des Speichers'!B745)</f>
        <v/>
      </c>
      <c r="C745" s="163" t="str">
        <f>IF(ISBLANK('Beladung des Speichers'!A745),"",SUMIFS('Beladung des Speichers'!$C$17:$C$300,'Beladung des Speichers'!$A$17:$A$300,A745)-SUMIFS('Entladung des Speichers'!$C$17:$C$300,'Entladung des Speichers'!$A$17:$A$300,A745)+SUMIFS(Füllstände!$B$17:$B$299,Füllstände!$A$17:$A$299,A745)-SUMIFS(Füllstände!$C$17:$C$299,Füllstände!$A$17:$A$299,A745))</f>
        <v/>
      </c>
      <c r="D745" s="164" t="str">
        <f>IF(ISBLANK('Beladung des Speichers'!A745),"",C745*'Beladung des Speichers'!C745/SUMIFS('Beladung des Speichers'!$C$17:$C$300,'Beladung des Speichers'!$A$17:$A$300,A745))</f>
        <v/>
      </c>
      <c r="E745" s="165" t="str">
        <f>IF(ISBLANK('Beladung des Speichers'!A745),"",1/SUMIFS('Beladung des Speichers'!$C$17:$C$300,'Beladung des Speichers'!$A$17:$A$300,A745)*C745*SUMIF($A$17:$A$300,A745,'Beladung des Speichers'!$E$17:$E$300))</f>
        <v/>
      </c>
      <c r="F745" s="166" t="str">
        <f>IF(ISBLANK('Beladung des Speichers'!A745),"",IF(C745=0,"0,00",D745/C745*E745))</f>
        <v/>
      </c>
      <c r="G745" s="167" t="str">
        <f>IF(ISBLANK('Beladung des Speichers'!A745),"",SUMIFS('Beladung des Speichers'!$C$17:$C$300,'Beladung des Speichers'!$A$17:$A$300,A745))</f>
        <v/>
      </c>
      <c r="H745" s="124" t="str">
        <f>IF(ISBLANK('Beladung des Speichers'!A745),"",'Beladung des Speichers'!C745)</f>
        <v/>
      </c>
      <c r="I745" s="168" t="str">
        <f>IF(ISBLANK('Beladung des Speichers'!A745),"",SUMIFS('Beladung des Speichers'!$E$17:$E$1001,'Beladung des Speichers'!$A$17:$A$1001,'Ergebnis (detailliert)'!A745))</f>
        <v/>
      </c>
      <c r="J745" s="125" t="str">
        <f>IF(ISBLANK('Beladung des Speichers'!A745),"",'Beladung des Speichers'!E745)</f>
        <v/>
      </c>
      <c r="K745" s="168" t="str">
        <f>IF(ISBLANK('Beladung des Speichers'!A745),"",SUMIFS('Entladung des Speichers'!$C$17:$C$1001,'Entladung des Speichers'!$A$17:$A$1001,'Ergebnis (detailliert)'!A745))</f>
        <v/>
      </c>
      <c r="L745" s="169" t="str">
        <f t="shared" si="46"/>
        <v/>
      </c>
      <c r="M745" s="169" t="str">
        <f>IF(ISBLANK('Entladung des Speichers'!A745),"",'Entladung des Speichers'!C745)</f>
        <v/>
      </c>
      <c r="N745" s="168" t="str">
        <f>IF(ISBLANK('Beladung des Speichers'!A745),"",SUMIFS('Entladung des Speichers'!$E$17:$E$1001,'Entladung des Speichers'!$A$17:$A$1001,'Ergebnis (detailliert)'!$A$17:$A$300))</f>
        <v/>
      </c>
      <c r="O745" s="125" t="str">
        <f t="shared" si="47"/>
        <v/>
      </c>
      <c r="P745" s="20" t="str">
        <f>IFERROR(IF(A745="","",N745*'Ergebnis (detailliert)'!J745/'Ergebnis (detailliert)'!I745),0)</f>
        <v/>
      </c>
      <c r="Q745" s="106" t="str">
        <f t="shared" si="48"/>
        <v/>
      </c>
      <c r="R745" s="107" t="str">
        <f t="shared" si="49"/>
        <v/>
      </c>
      <c r="S745" s="108" t="str">
        <f>IF(A745="","",IF(LOOKUP(A745,Stammdaten!$A$17:$A$1001,Stammdaten!$G$17:$G$1001)="Nein",0,IF(ISBLANK('Beladung des Speichers'!A745),"",ROUND(MIN(J745,Q745)*-1,2))))</f>
        <v/>
      </c>
    </row>
    <row r="746" spans="1:19" x14ac:dyDescent="0.2">
      <c r="A746" s="109" t="str">
        <f>IF('Beladung des Speichers'!A746="","",'Beladung des Speichers'!A746)</f>
        <v/>
      </c>
      <c r="B746" s="109" t="str">
        <f>IF('Beladung des Speichers'!B746="","",'Beladung des Speichers'!B746)</f>
        <v/>
      </c>
      <c r="C746" s="163" t="str">
        <f>IF(ISBLANK('Beladung des Speichers'!A746),"",SUMIFS('Beladung des Speichers'!$C$17:$C$300,'Beladung des Speichers'!$A$17:$A$300,A746)-SUMIFS('Entladung des Speichers'!$C$17:$C$300,'Entladung des Speichers'!$A$17:$A$300,A746)+SUMIFS(Füllstände!$B$17:$B$299,Füllstände!$A$17:$A$299,A746)-SUMIFS(Füllstände!$C$17:$C$299,Füllstände!$A$17:$A$299,A746))</f>
        <v/>
      </c>
      <c r="D746" s="164" t="str">
        <f>IF(ISBLANK('Beladung des Speichers'!A746),"",C746*'Beladung des Speichers'!C746/SUMIFS('Beladung des Speichers'!$C$17:$C$300,'Beladung des Speichers'!$A$17:$A$300,A746))</f>
        <v/>
      </c>
      <c r="E746" s="165" t="str">
        <f>IF(ISBLANK('Beladung des Speichers'!A746),"",1/SUMIFS('Beladung des Speichers'!$C$17:$C$300,'Beladung des Speichers'!$A$17:$A$300,A746)*C746*SUMIF($A$17:$A$300,A746,'Beladung des Speichers'!$E$17:$E$300))</f>
        <v/>
      </c>
      <c r="F746" s="166" t="str">
        <f>IF(ISBLANK('Beladung des Speichers'!A746),"",IF(C746=0,"0,00",D746/C746*E746))</f>
        <v/>
      </c>
      <c r="G746" s="167" t="str">
        <f>IF(ISBLANK('Beladung des Speichers'!A746),"",SUMIFS('Beladung des Speichers'!$C$17:$C$300,'Beladung des Speichers'!$A$17:$A$300,A746))</f>
        <v/>
      </c>
      <c r="H746" s="124" t="str">
        <f>IF(ISBLANK('Beladung des Speichers'!A746),"",'Beladung des Speichers'!C746)</f>
        <v/>
      </c>
      <c r="I746" s="168" t="str">
        <f>IF(ISBLANK('Beladung des Speichers'!A746),"",SUMIFS('Beladung des Speichers'!$E$17:$E$1001,'Beladung des Speichers'!$A$17:$A$1001,'Ergebnis (detailliert)'!A746))</f>
        <v/>
      </c>
      <c r="J746" s="125" t="str">
        <f>IF(ISBLANK('Beladung des Speichers'!A746),"",'Beladung des Speichers'!E746)</f>
        <v/>
      </c>
      <c r="K746" s="168" t="str">
        <f>IF(ISBLANK('Beladung des Speichers'!A746),"",SUMIFS('Entladung des Speichers'!$C$17:$C$1001,'Entladung des Speichers'!$A$17:$A$1001,'Ergebnis (detailliert)'!A746))</f>
        <v/>
      </c>
      <c r="L746" s="169" t="str">
        <f t="shared" si="46"/>
        <v/>
      </c>
      <c r="M746" s="169" t="str">
        <f>IF(ISBLANK('Entladung des Speichers'!A746),"",'Entladung des Speichers'!C746)</f>
        <v/>
      </c>
      <c r="N746" s="168" t="str">
        <f>IF(ISBLANK('Beladung des Speichers'!A746),"",SUMIFS('Entladung des Speichers'!$E$17:$E$1001,'Entladung des Speichers'!$A$17:$A$1001,'Ergebnis (detailliert)'!$A$17:$A$300))</f>
        <v/>
      </c>
      <c r="O746" s="125" t="str">
        <f t="shared" si="47"/>
        <v/>
      </c>
      <c r="P746" s="20" t="str">
        <f>IFERROR(IF(A746="","",N746*'Ergebnis (detailliert)'!J746/'Ergebnis (detailliert)'!I746),0)</f>
        <v/>
      </c>
      <c r="Q746" s="106" t="str">
        <f t="shared" si="48"/>
        <v/>
      </c>
      <c r="R746" s="107" t="str">
        <f t="shared" si="49"/>
        <v/>
      </c>
      <c r="S746" s="108" t="str">
        <f>IF(A746="","",IF(LOOKUP(A746,Stammdaten!$A$17:$A$1001,Stammdaten!$G$17:$G$1001)="Nein",0,IF(ISBLANK('Beladung des Speichers'!A746),"",ROUND(MIN(J746,Q746)*-1,2))))</f>
        <v/>
      </c>
    </row>
    <row r="747" spans="1:19" x14ac:dyDescent="0.2">
      <c r="A747" s="109" t="str">
        <f>IF('Beladung des Speichers'!A747="","",'Beladung des Speichers'!A747)</f>
        <v/>
      </c>
      <c r="B747" s="109" t="str">
        <f>IF('Beladung des Speichers'!B747="","",'Beladung des Speichers'!B747)</f>
        <v/>
      </c>
      <c r="C747" s="163" t="str">
        <f>IF(ISBLANK('Beladung des Speichers'!A747),"",SUMIFS('Beladung des Speichers'!$C$17:$C$300,'Beladung des Speichers'!$A$17:$A$300,A747)-SUMIFS('Entladung des Speichers'!$C$17:$C$300,'Entladung des Speichers'!$A$17:$A$300,A747)+SUMIFS(Füllstände!$B$17:$B$299,Füllstände!$A$17:$A$299,A747)-SUMIFS(Füllstände!$C$17:$C$299,Füllstände!$A$17:$A$299,A747))</f>
        <v/>
      </c>
      <c r="D747" s="164" t="str">
        <f>IF(ISBLANK('Beladung des Speichers'!A747),"",C747*'Beladung des Speichers'!C747/SUMIFS('Beladung des Speichers'!$C$17:$C$300,'Beladung des Speichers'!$A$17:$A$300,A747))</f>
        <v/>
      </c>
      <c r="E747" s="165" t="str">
        <f>IF(ISBLANK('Beladung des Speichers'!A747),"",1/SUMIFS('Beladung des Speichers'!$C$17:$C$300,'Beladung des Speichers'!$A$17:$A$300,A747)*C747*SUMIF($A$17:$A$300,A747,'Beladung des Speichers'!$E$17:$E$300))</f>
        <v/>
      </c>
      <c r="F747" s="166" t="str">
        <f>IF(ISBLANK('Beladung des Speichers'!A747),"",IF(C747=0,"0,00",D747/C747*E747))</f>
        <v/>
      </c>
      <c r="G747" s="167" t="str">
        <f>IF(ISBLANK('Beladung des Speichers'!A747),"",SUMIFS('Beladung des Speichers'!$C$17:$C$300,'Beladung des Speichers'!$A$17:$A$300,A747))</f>
        <v/>
      </c>
      <c r="H747" s="124" t="str">
        <f>IF(ISBLANK('Beladung des Speichers'!A747),"",'Beladung des Speichers'!C747)</f>
        <v/>
      </c>
      <c r="I747" s="168" t="str">
        <f>IF(ISBLANK('Beladung des Speichers'!A747),"",SUMIFS('Beladung des Speichers'!$E$17:$E$1001,'Beladung des Speichers'!$A$17:$A$1001,'Ergebnis (detailliert)'!A747))</f>
        <v/>
      </c>
      <c r="J747" s="125" t="str">
        <f>IF(ISBLANK('Beladung des Speichers'!A747),"",'Beladung des Speichers'!E747)</f>
        <v/>
      </c>
      <c r="K747" s="168" t="str">
        <f>IF(ISBLANK('Beladung des Speichers'!A747),"",SUMIFS('Entladung des Speichers'!$C$17:$C$1001,'Entladung des Speichers'!$A$17:$A$1001,'Ergebnis (detailliert)'!A747))</f>
        <v/>
      </c>
      <c r="L747" s="169" t="str">
        <f t="shared" si="46"/>
        <v/>
      </c>
      <c r="M747" s="169" t="str">
        <f>IF(ISBLANK('Entladung des Speichers'!A747),"",'Entladung des Speichers'!C747)</f>
        <v/>
      </c>
      <c r="N747" s="168" t="str">
        <f>IF(ISBLANK('Beladung des Speichers'!A747),"",SUMIFS('Entladung des Speichers'!$E$17:$E$1001,'Entladung des Speichers'!$A$17:$A$1001,'Ergebnis (detailliert)'!$A$17:$A$300))</f>
        <v/>
      </c>
      <c r="O747" s="125" t="str">
        <f t="shared" si="47"/>
        <v/>
      </c>
      <c r="P747" s="20" t="str">
        <f>IFERROR(IF(A747="","",N747*'Ergebnis (detailliert)'!J747/'Ergebnis (detailliert)'!I747),0)</f>
        <v/>
      </c>
      <c r="Q747" s="106" t="str">
        <f t="shared" si="48"/>
        <v/>
      </c>
      <c r="R747" s="107" t="str">
        <f t="shared" si="49"/>
        <v/>
      </c>
      <c r="S747" s="108" t="str">
        <f>IF(A747="","",IF(LOOKUP(A747,Stammdaten!$A$17:$A$1001,Stammdaten!$G$17:$G$1001)="Nein",0,IF(ISBLANK('Beladung des Speichers'!A747),"",ROUND(MIN(J747,Q747)*-1,2))))</f>
        <v/>
      </c>
    </row>
    <row r="748" spans="1:19" x14ac:dyDescent="0.2">
      <c r="A748" s="109" t="str">
        <f>IF('Beladung des Speichers'!A748="","",'Beladung des Speichers'!A748)</f>
        <v/>
      </c>
      <c r="B748" s="109" t="str">
        <f>IF('Beladung des Speichers'!B748="","",'Beladung des Speichers'!B748)</f>
        <v/>
      </c>
      <c r="C748" s="163" t="str">
        <f>IF(ISBLANK('Beladung des Speichers'!A748),"",SUMIFS('Beladung des Speichers'!$C$17:$C$300,'Beladung des Speichers'!$A$17:$A$300,A748)-SUMIFS('Entladung des Speichers'!$C$17:$C$300,'Entladung des Speichers'!$A$17:$A$300,A748)+SUMIFS(Füllstände!$B$17:$B$299,Füllstände!$A$17:$A$299,A748)-SUMIFS(Füllstände!$C$17:$C$299,Füllstände!$A$17:$A$299,A748))</f>
        <v/>
      </c>
      <c r="D748" s="164" t="str">
        <f>IF(ISBLANK('Beladung des Speichers'!A748),"",C748*'Beladung des Speichers'!C748/SUMIFS('Beladung des Speichers'!$C$17:$C$300,'Beladung des Speichers'!$A$17:$A$300,A748))</f>
        <v/>
      </c>
      <c r="E748" s="165" t="str">
        <f>IF(ISBLANK('Beladung des Speichers'!A748),"",1/SUMIFS('Beladung des Speichers'!$C$17:$C$300,'Beladung des Speichers'!$A$17:$A$300,A748)*C748*SUMIF($A$17:$A$300,A748,'Beladung des Speichers'!$E$17:$E$300))</f>
        <v/>
      </c>
      <c r="F748" s="166" t="str">
        <f>IF(ISBLANK('Beladung des Speichers'!A748),"",IF(C748=0,"0,00",D748/C748*E748))</f>
        <v/>
      </c>
      <c r="G748" s="167" t="str">
        <f>IF(ISBLANK('Beladung des Speichers'!A748),"",SUMIFS('Beladung des Speichers'!$C$17:$C$300,'Beladung des Speichers'!$A$17:$A$300,A748))</f>
        <v/>
      </c>
      <c r="H748" s="124" t="str">
        <f>IF(ISBLANK('Beladung des Speichers'!A748),"",'Beladung des Speichers'!C748)</f>
        <v/>
      </c>
      <c r="I748" s="168" t="str">
        <f>IF(ISBLANK('Beladung des Speichers'!A748),"",SUMIFS('Beladung des Speichers'!$E$17:$E$1001,'Beladung des Speichers'!$A$17:$A$1001,'Ergebnis (detailliert)'!A748))</f>
        <v/>
      </c>
      <c r="J748" s="125" t="str">
        <f>IF(ISBLANK('Beladung des Speichers'!A748),"",'Beladung des Speichers'!E748)</f>
        <v/>
      </c>
      <c r="K748" s="168" t="str">
        <f>IF(ISBLANK('Beladung des Speichers'!A748),"",SUMIFS('Entladung des Speichers'!$C$17:$C$1001,'Entladung des Speichers'!$A$17:$A$1001,'Ergebnis (detailliert)'!A748))</f>
        <v/>
      </c>
      <c r="L748" s="169" t="str">
        <f t="shared" si="46"/>
        <v/>
      </c>
      <c r="M748" s="169" t="str">
        <f>IF(ISBLANK('Entladung des Speichers'!A748),"",'Entladung des Speichers'!C748)</f>
        <v/>
      </c>
      <c r="N748" s="168" t="str">
        <f>IF(ISBLANK('Beladung des Speichers'!A748),"",SUMIFS('Entladung des Speichers'!$E$17:$E$1001,'Entladung des Speichers'!$A$17:$A$1001,'Ergebnis (detailliert)'!$A$17:$A$300))</f>
        <v/>
      </c>
      <c r="O748" s="125" t="str">
        <f t="shared" si="47"/>
        <v/>
      </c>
      <c r="P748" s="20" t="str">
        <f>IFERROR(IF(A748="","",N748*'Ergebnis (detailliert)'!J748/'Ergebnis (detailliert)'!I748),0)</f>
        <v/>
      </c>
      <c r="Q748" s="106" t="str">
        <f t="shared" si="48"/>
        <v/>
      </c>
      <c r="R748" s="107" t="str">
        <f t="shared" si="49"/>
        <v/>
      </c>
      <c r="S748" s="108" t="str">
        <f>IF(A748="","",IF(LOOKUP(A748,Stammdaten!$A$17:$A$1001,Stammdaten!$G$17:$G$1001)="Nein",0,IF(ISBLANK('Beladung des Speichers'!A748),"",ROUND(MIN(J748,Q748)*-1,2))))</f>
        <v/>
      </c>
    </row>
    <row r="749" spans="1:19" x14ac:dyDescent="0.2">
      <c r="A749" s="109" t="str">
        <f>IF('Beladung des Speichers'!A749="","",'Beladung des Speichers'!A749)</f>
        <v/>
      </c>
      <c r="B749" s="109" t="str">
        <f>IF('Beladung des Speichers'!B749="","",'Beladung des Speichers'!B749)</f>
        <v/>
      </c>
      <c r="C749" s="163" t="str">
        <f>IF(ISBLANK('Beladung des Speichers'!A749),"",SUMIFS('Beladung des Speichers'!$C$17:$C$300,'Beladung des Speichers'!$A$17:$A$300,A749)-SUMIFS('Entladung des Speichers'!$C$17:$C$300,'Entladung des Speichers'!$A$17:$A$300,A749)+SUMIFS(Füllstände!$B$17:$B$299,Füllstände!$A$17:$A$299,A749)-SUMIFS(Füllstände!$C$17:$C$299,Füllstände!$A$17:$A$299,A749))</f>
        <v/>
      </c>
      <c r="D749" s="164" t="str">
        <f>IF(ISBLANK('Beladung des Speichers'!A749),"",C749*'Beladung des Speichers'!C749/SUMIFS('Beladung des Speichers'!$C$17:$C$300,'Beladung des Speichers'!$A$17:$A$300,A749))</f>
        <v/>
      </c>
      <c r="E749" s="165" t="str">
        <f>IF(ISBLANK('Beladung des Speichers'!A749),"",1/SUMIFS('Beladung des Speichers'!$C$17:$C$300,'Beladung des Speichers'!$A$17:$A$300,A749)*C749*SUMIF($A$17:$A$300,A749,'Beladung des Speichers'!$E$17:$E$300))</f>
        <v/>
      </c>
      <c r="F749" s="166" t="str">
        <f>IF(ISBLANK('Beladung des Speichers'!A749),"",IF(C749=0,"0,00",D749/C749*E749))</f>
        <v/>
      </c>
      <c r="G749" s="167" t="str">
        <f>IF(ISBLANK('Beladung des Speichers'!A749),"",SUMIFS('Beladung des Speichers'!$C$17:$C$300,'Beladung des Speichers'!$A$17:$A$300,A749))</f>
        <v/>
      </c>
      <c r="H749" s="124" t="str">
        <f>IF(ISBLANK('Beladung des Speichers'!A749),"",'Beladung des Speichers'!C749)</f>
        <v/>
      </c>
      <c r="I749" s="168" t="str">
        <f>IF(ISBLANK('Beladung des Speichers'!A749),"",SUMIFS('Beladung des Speichers'!$E$17:$E$1001,'Beladung des Speichers'!$A$17:$A$1001,'Ergebnis (detailliert)'!A749))</f>
        <v/>
      </c>
      <c r="J749" s="125" t="str">
        <f>IF(ISBLANK('Beladung des Speichers'!A749),"",'Beladung des Speichers'!E749)</f>
        <v/>
      </c>
      <c r="K749" s="168" t="str">
        <f>IF(ISBLANK('Beladung des Speichers'!A749),"",SUMIFS('Entladung des Speichers'!$C$17:$C$1001,'Entladung des Speichers'!$A$17:$A$1001,'Ergebnis (detailliert)'!A749))</f>
        <v/>
      </c>
      <c r="L749" s="169" t="str">
        <f t="shared" si="46"/>
        <v/>
      </c>
      <c r="M749" s="169" t="str">
        <f>IF(ISBLANK('Entladung des Speichers'!A749),"",'Entladung des Speichers'!C749)</f>
        <v/>
      </c>
      <c r="N749" s="168" t="str">
        <f>IF(ISBLANK('Beladung des Speichers'!A749),"",SUMIFS('Entladung des Speichers'!$E$17:$E$1001,'Entladung des Speichers'!$A$17:$A$1001,'Ergebnis (detailliert)'!$A$17:$A$300))</f>
        <v/>
      </c>
      <c r="O749" s="125" t="str">
        <f t="shared" si="47"/>
        <v/>
      </c>
      <c r="P749" s="20" t="str">
        <f>IFERROR(IF(A749="","",N749*'Ergebnis (detailliert)'!J749/'Ergebnis (detailliert)'!I749),0)</f>
        <v/>
      </c>
      <c r="Q749" s="106" t="str">
        <f t="shared" si="48"/>
        <v/>
      </c>
      <c r="R749" s="107" t="str">
        <f t="shared" si="49"/>
        <v/>
      </c>
      <c r="S749" s="108" t="str">
        <f>IF(A749="","",IF(LOOKUP(A749,Stammdaten!$A$17:$A$1001,Stammdaten!$G$17:$G$1001)="Nein",0,IF(ISBLANK('Beladung des Speichers'!A749),"",ROUND(MIN(J749,Q749)*-1,2))))</f>
        <v/>
      </c>
    </row>
    <row r="750" spans="1:19" x14ac:dyDescent="0.2">
      <c r="A750" s="109" t="str">
        <f>IF('Beladung des Speichers'!A750="","",'Beladung des Speichers'!A750)</f>
        <v/>
      </c>
      <c r="B750" s="109" t="str">
        <f>IF('Beladung des Speichers'!B750="","",'Beladung des Speichers'!B750)</f>
        <v/>
      </c>
      <c r="C750" s="163" t="str">
        <f>IF(ISBLANK('Beladung des Speichers'!A750),"",SUMIFS('Beladung des Speichers'!$C$17:$C$300,'Beladung des Speichers'!$A$17:$A$300,A750)-SUMIFS('Entladung des Speichers'!$C$17:$C$300,'Entladung des Speichers'!$A$17:$A$300,A750)+SUMIFS(Füllstände!$B$17:$B$299,Füllstände!$A$17:$A$299,A750)-SUMIFS(Füllstände!$C$17:$C$299,Füllstände!$A$17:$A$299,A750))</f>
        <v/>
      </c>
      <c r="D750" s="164" t="str">
        <f>IF(ISBLANK('Beladung des Speichers'!A750),"",C750*'Beladung des Speichers'!C750/SUMIFS('Beladung des Speichers'!$C$17:$C$300,'Beladung des Speichers'!$A$17:$A$300,A750))</f>
        <v/>
      </c>
      <c r="E750" s="165" t="str">
        <f>IF(ISBLANK('Beladung des Speichers'!A750),"",1/SUMIFS('Beladung des Speichers'!$C$17:$C$300,'Beladung des Speichers'!$A$17:$A$300,A750)*C750*SUMIF($A$17:$A$300,A750,'Beladung des Speichers'!$E$17:$E$300))</f>
        <v/>
      </c>
      <c r="F750" s="166" t="str">
        <f>IF(ISBLANK('Beladung des Speichers'!A750),"",IF(C750=0,"0,00",D750/C750*E750))</f>
        <v/>
      </c>
      <c r="G750" s="167" t="str">
        <f>IF(ISBLANK('Beladung des Speichers'!A750),"",SUMIFS('Beladung des Speichers'!$C$17:$C$300,'Beladung des Speichers'!$A$17:$A$300,A750))</f>
        <v/>
      </c>
      <c r="H750" s="124" t="str">
        <f>IF(ISBLANK('Beladung des Speichers'!A750),"",'Beladung des Speichers'!C750)</f>
        <v/>
      </c>
      <c r="I750" s="168" t="str">
        <f>IF(ISBLANK('Beladung des Speichers'!A750),"",SUMIFS('Beladung des Speichers'!$E$17:$E$1001,'Beladung des Speichers'!$A$17:$A$1001,'Ergebnis (detailliert)'!A750))</f>
        <v/>
      </c>
      <c r="J750" s="125" t="str">
        <f>IF(ISBLANK('Beladung des Speichers'!A750),"",'Beladung des Speichers'!E750)</f>
        <v/>
      </c>
      <c r="K750" s="168" t="str">
        <f>IF(ISBLANK('Beladung des Speichers'!A750),"",SUMIFS('Entladung des Speichers'!$C$17:$C$1001,'Entladung des Speichers'!$A$17:$A$1001,'Ergebnis (detailliert)'!A750))</f>
        <v/>
      </c>
      <c r="L750" s="169" t="str">
        <f t="shared" si="46"/>
        <v/>
      </c>
      <c r="M750" s="169" t="str">
        <f>IF(ISBLANK('Entladung des Speichers'!A750),"",'Entladung des Speichers'!C750)</f>
        <v/>
      </c>
      <c r="N750" s="168" t="str">
        <f>IF(ISBLANK('Beladung des Speichers'!A750),"",SUMIFS('Entladung des Speichers'!$E$17:$E$1001,'Entladung des Speichers'!$A$17:$A$1001,'Ergebnis (detailliert)'!$A$17:$A$300))</f>
        <v/>
      </c>
      <c r="O750" s="125" t="str">
        <f t="shared" si="47"/>
        <v/>
      </c>
      <c r="P750" s="20" t="str">
        <f>IFERROR(IF(A750="","",N750*'Ergebnis (detailliert)'!J750/'Ergebnis (detailliert)'!I750),0)</f>
        <v/>
      </c>
      <c r="Q750" s="106" t="str">
        <f t="shared" si="48"/>
        <v/>
      </c>
      <c r="R750" s="107" t="str">
        <f t="shared" si="49"/>
        <v/>
      </c>
      <c r="S750" s="108" t="str">
        <f>IF(A750="","",IF(LOOKUP(A750,Stammdaten!$A$17:$A$1001,Stammdaten!$G$17:$G$1001)="Nein",0,IF(ISBLANK('Beladung des Speichers'!A750),"",ROUND(MIN(J750,Q750)*-1,2))))</f>
        <v/>
      </c>
    </row>
    <row r="751" spans="1:19" x14ac:dyDescent="0.2">
      <c r="A751" s="109" t="str">
        <f>IF('Beladung des Speichers'!A751="","",'Beladung des Speichers'!A751)</f>
        <v/>
      </c>
      <c r="B751" s="109" t="str">
        <f>IF('Beladung des Speichers'!B751="","",'Beladung des Speichers'!B751)</f>
        <v/>
      </c>
      <c r="C751" s="163" t="str">
        <f>IF(ISBLANK('Beladung des Speichers'!A751),"",SUMIFS('Beladung des Speichers'!$C$17:$C$300,'Beladung des Speichers'!$A$17:$A$300,A751)-SUMIFS('Entladung des Speichers'!$C$17:$C$300,'Entladung des Speichers'!$A$17:$A$300,A751)+SUMIFS(Füllstände!$B$17:$B$299,Füllstände!$A$17:$A$299,A751)-SUMIFS(Füllstände!$C$17:$C$299,Füllstände!$A$17:$A$299,A751))</f>
        <v/>
      </c>
      <c r="D751" s="164" t="str">
        <f>IF(ISBLANK('Beladung des Speichers'!A751),"",C751*'Beladung des Speichers'!C751/SUMIFS('Beladung des Speichers'!$C$17:$C$300,'Beladung des Speichers'!$A$17:$A$300,A751))</f>
        <v/>
      </c>
      <c r="E751" s="165" t="str">
        <f>IF(ISBLANK('Beladung des Speichers'!A751),"",1/SUMIFS('Beladung des Speichers'!$C$17:$C$300,'Beladung des Speichers'!$A$17:$A$300,A751)*C751*SUMIF($A$17:$A$300,A751,'Beladung des Speichers'!$E$17:$E$300))</f>
        <v/>
      </c>
      <c r="F751" s="166" t="str">
        <f>IF(ISBLANK('Beladung des Speichers'!A751),"",IF(C751=0,"0,00",D751/C751*E751))</f>
        <v/>
      </c>
      <c r="G751" s="167" t="str">
        <f>IF(ISBLANK('Beladung des Speichers'!A751),"",SUMIFS('Beladung des Speichers'!$C$17:$C$300,'Beladung des Speichers'!$A$17:$A$300,A751))</f>
        <v/>
      </c>
      <c r="H751" s="124" t="str">
        <f>IF(ISBLANK('Beladung des Speichers'!A751),"",'Beladung des Speichers'!C751)</f>
        <v/>
      </c>
      <c r="I751" s="168" t="str">
        <f>IF(ISBLANK('Beladung des Speichers'!A751),"",SUMIFS('Beladung des Speichers'!$E$17:$E$1001,'Beladung des Speichers'!$A$17:$A$1001,'Ergebnis (detailliert)'!A751))</f>
        <v/>
      </c>
      <c r="J751" s="125" t="str">
        <f>IF(ISBLANK('Beladung des Speichers'!A751),"",'Beladung des Speichers'!E751)</f>
        <v/>
      </c>
      <c r="K751" s="168" t="str">
        <f>IF(ISBLANK('Beladung des Speichers'!A751),"",SUMIFS('Entladung des Speichers'!$C$17:$C$1001,'Entladung des Speichers'!$A$17:$A$1001,'Ergebnis (detailliert)'!A751))</f>
        <v/>
      </c>
      <c r="L751" s="169" t="str">
        <f t="shared" si="46"/>
        <v/>
      </c>
      <c r="M751" s="169" t="str">
        <f>IF(ISBLANK('Entladung des Speichers'!A751),"",'Entladung des Speichers'!C751)</f>
        <v/>
      </c>
      <c r="N751" s="168" t="str">
        <f>IF(ISBLANK('Beladung des Speichers'!A751),"",SUMIFS('Entladung des Speichers'!$E$17:$E$1001,'Entladung des Speichers'!$A$17:$A$1001,'Ergebnis (detailliert)'!$A$17:$A$300))</f>
        <v/>
      </c>
      <c r="O751" s="125" t="str">
        <f t="shared" si="47"/>
        <v/>
      </c>
      <c r="P751" s="20" t="str">
        <f>IFERROR(IF(A751="","",N751*'Ergebnis (detailliert)'!J751/'Ergebnis (detailliert)'!I751),0)</f>
        <v/>
      </c>
      <c r="Q751" s="106" t="str">
        <f t="shared" si="48"/>
        <v/>
      </c>
      <c r="R751" s="107" t="str">
        <f t="shared" si="49"/>
        <v/>
      </c>
      <c r="S751" s="108" t="str">
        <f>IF(A751="","",IF(LOOKUP(A751,Stammdaten!$A$17:$A$1001,Stammdaten!$G$17:$G$1001)="Nein",0,IF(ISBLANK('Beladung des Speichers'!A751),"",ROUND(MIN(J751,Q751)*-1,2))))</f>
        <v/>
      </c>
    </row>
    <row r="752" spans="1:19" x14ac:dyDescent="0.2">
      <c r="A752" s="109" t="str">
        <f>IF('Beladung des Speichers'!A752="","",'Beladung des Speichers'!A752)</f>
        <v/>
      </c>
      <c r="B752" s="109" t="str">
        <f>IF('Beladung des Speichers'!B752="","",'Beladung des Speichers'!B752)</f>
        <v/>
      </c>
      <c r="C752" s="163" t="str">
        <f>IF(ISBLANK('Beladung des Speichers'!A752),"",SUMIFS('Beladung des Speichers'!$C$17:$C$300,'Beladung des Speichers'!$A$17:$A$300,A752)-SUMIFS('Entladung des Speichers'!$C$17:$C$300,'Entladung des Speichers'!$A$17:$A$300,A752)+SUMIFS(Füllstände!$B$17:$B$299,Füllstände!$A$17:$A$299,A752)-SUMIFS(Füllstände!$C$17:$C$299,Füllstände!$A$17:$A$299,A752))</f>
        <v/>
      </c>
      <c r="D752" s="164" t="str">
        <f>IF(ISBLANK('Beladung des Speichers'!A752),"",C752*'Beladung des Speichers'!C752/SUMIFS('Beladung des Speichers'!$C$17:$C$300,'Beladung des Speichers'!$A$17:$A$300,A752))</f>
        <v/>
      </c>
      <c r="E752" s="165" t="str">
        <f>IF(ISBLANK('Beladung des Speichers'!A752),"",1/SUMIFS('Beladung des Speichers'!$C$17:$C$300,'Beladung des Speichers'!$A$17:$A$300,A752)*C752*SUMIF($A$17:$A$300,A752,'Beladung des Speichers'!$E$17:$E$300))</f>
        <v/>
      </c>
      <c r="F752" s="166" t="str">
        <f>IF(ISBLANK('Beladung des Speichers'!A752),"",IF(C752=0,"0,00",D752/C752*E752))</f>
        <v/>
      </c>
      <c r="G752" s="167" t="str">
        <f>IF(ISBLANK('Beladung des Speichers'!A752),"",SUMIFS('Beladung des Speichers'!$C$17:$C$300,'Beladung des Speichers'!$A$17:$A$300,A752))</f>
        <v/>
      </c>
      <c r="H752" s="124" t="str">
        <f>IF(ISBLANK('Beladung des Speichers'!A752),"",'Beladung des Speichers'!C752)</f>
        <v/>
      </c>
      <c r="I752" s="168" t="str">
        <f>IF(ISBLANK('Beladung des Speichers'!A752),"",SUMIFS('Beladung des Speichers'!$E$17:$E$1001,'Beladung des Speichers'!$A$17:$A$1001,'Ergebnis (detailliert)'!A752))</f>
        <v/>
      </c>
      <c r="J752" s="125" t="str">
        <f>IF(ISBLANK('Beladung des Speichers'!A752),"",'Beladung des Speichers'!E752)</f>
        <v/>
      </c>
      <c r="K752" s="168" t="str">
        <f>IF(ISBLANK('Beladung des Speichers'!A752),"",SUMIFS('Entladung des Speichers'!$C$17:$C$1001,'Entladung des Speichers'!$A$17:$A$1001,'Ergebnis (detailliert)'!A752))</f>
        <v/>
      </c>
      <c r="L752" s="169" t="str">
        <f t="shared" si="46"/>
        <v/>
      </c>
      <c r="M752" s="169" t="str">
        <f>IF(ISBLANK('Entladung des Speichers'!A752),"",'Entladung des Speichers'!C752)</f>
        <v/>
      </c>
      <c r="N752" s="168" t="str">
        <f>IF(ISBLANK('Beladung des Speichers'!A752),"",SUMIFS('Entladung des Speichers'!$E$17:$E$1001,'Entladung des Speichers'!$A$17:$A$1001,'Ergebnis (detailliert)'!$A$17:$A$300))</f>
        <v/>
      </c>
      <c r="O752" s="125" t="str">
        <f t="shared" si="47"/>
        <v/>
      </c>
      <c r="P752" s="20" t="str">
        <f>IFERROR(IF(A752="","",N752*'Ergebnis (detailliert)'!J752/'Ergebnis (detailliert)'!I752),0)</f>
        <v/>
      </c>
      <c r="Q752" s="106" t="str">
        <f t="shared" si="48"/>
        <v/>
      </c>
      <c r="R752" s="107" t="str">
        <f t="shared" si="49"/>
        <v/>
      </c>
      <c r="S752" s="108" t="str">
        <f>IF(A752="","",IF(LOOKUP(A752,Stammdaten!$A$17:$A$1001,Stammdaten!$G$17:$G$1001)="Nein",0,IF(ISBLANK('Beladung des Speichers'!A752),"",ROUND(MIN(J752,Q752)*-1,2))))</f>
        <v/>
      </c>
    </row>
    <row r="753" spans="1:19" x14ac:dyDescent="0.2">
      <c r="A753" s="109" t="str">
        <f>IF('Beladung des Speichers'!A753="","",'Beladung des Speichers'!A753)</f>
        <v/>
      </c>
      <c r="B753" s="109" t="str">
        <f>IF('Beladung des Speichers'!B753="","",'Beladung des Speichers'!B753)</f>
        <v/>
      </c>
      <c r="C753" s="163" t="str">
        <f>IF(ISBLANK('Beladung des Speichers'!A753),"",SUMIFS('Beladung des Speichers'!$C$17:$C$300,'Beladung des Speichers'!$A$17:$A$300,A753)-SUMIFS('Entladung des Speichers'!$C$17:$C$300,'Entladung des Speichers'!$A$17:$A$300,A753)+SUMIFS(Füllstände!$B$17:$B$299,Füllstände!$A$17:$A$299,A753)-SUMIFS(Füllstände!$C$17:$C$299,Füllstände!$A$17:$A$299,A753))</f>
        <v/>
      </c>
      <c r="D753" s="164" t="str">
        <f>IF(ISBLANK('Beladung des Speichers'!A753),"",C753*'Beladung des Speichers'!C753/SUMIFS('Beladung des Speichers'!$C$17:$C$300,'Beladung des Speichers'!$A$17:$A$300,A753))</f>
        <v/>
      </c>
      <c r="E753" s="165" t="str">
        <f>IF(ISBLANK('Beladung des Speichers'!A753),"",1/SUMIFS('Beladung des Speichers'!$C$17:$C$300,'Beladung des Speichers'!$A$17:$A$300,A753)*C753*SUMIF($A$17:$A$300,A753,'Beladung des Speichers'!$E$17:$E$300))</f>
        <v/>
      </c>
      <c r="F753" s="166" t="str">
        <f>IF(ISBLANK('Beladung des Speichers'!A753),"",IF(C753=0,"0,00",D753/C753*E753))</f>
        <v/>
      </c>
      <c r="G753" s="167" t="str">
        <f>IF(ISBLANK('Beladung des Speichers'!A753),"",SUMIFS('Beladung des Speichers'!$C$17:$C$300,'Beladung des Speichers'!$A$17:$A$300,A753))</f>
        <v/>
      </c>
      <c r="H753" s="124" t="str">
        <f>IF(ISBLANK('Beladung des Speichers'!A753),"",'Beladung des Speichers'!C753)</f>
        <v/>
      </c>
      <c r="I753" s="168" t="str">
        <f>IF(ISBLANK('Beladung des Speichers'!A753),"",SUMIFS('Beladung des Speichers'!$E$17:$E$1001,'Beladung des Speichers'!$A$17:$A$1001,'Ergebnis (detailliert)'!A753))</f>
        <v/>
      </c>
      <c r="J753" s="125" t="str">
        <f>IF(ISBLANK('Beladung des Speichers'!A753),"",'Beladung des Speichers'!E753)</f>
        <v/>
      </c>
      <c r="K753" s="168" t="str">
        <f>IF(ISBLANK('Beladung des Speichers'!A753),"",SUMIFS('Entladung des Speichers'!$C$17:$C$1001,'Entladung des Speichers'!$A$17:$A$1001,'Ergebnis (detailliert)'!A753))</f>
        <v/>
      </c>
      <c r="L753" s="169" t="str">
        <f t="shared" si="46"/>
        <v/>
      </c>
      <c r="M753" s="169" t="str">
        <f>IF(ISBLANK('Entladung des Speichers'!A753),"",'Entladung des Speichers'!C753)</f>
        <v/>
      </c>
      <c r="N753" s="168" t="str">
        <f>IF(ISBLANK('Beladung des Speichers'!A753),"",SUMIFS('Entladung des Speichers'!$E$17:$E$1001,'Entladung des Speichers'!$A$17:$A$1001,'Ergebnis (detailliert)'!$A$17:$A$300))</f>
        <v/>
      </c>
      <c r="O753" s="125" t="str">
        <f t="shared" si="47"/>
        <v/>
      </c>
      <c r="P753" s="20" t="str">
        <f>IFERROR(IF(A753="","",N753*'Ergebnis (detailliert)'!J753/'Ergebnis (detailliert)'!I753),0)</f>
        <v/>
      </c>
      <c r="Q753" s="106" t="str">
        <f t="shared" si="48"/>
        <v/>
      </c>
      <c r="R753" s="107" t="str">
        <f t="shared" si="49"/>
        <v/>
      </c>
      <c r="S753" s="108" t="str">
        <f>IF(A753="","",IF(LOOKUP(A753,Stammdaten!$A$17:$A$1001,Stammdaten!$G$17:$G$1001)="Nein",0,IF(ISBLANK('Beladung des Speichers'!A753),"",ROUND(MIN(J753,Q753)*-1,2))))</f>
        <v/>
      </c>
    </row>
    <row r="754" spans="1:19" x14ac:dyDescent="0.2">
      <c r="A754" s="109" t="str">
        <f>IF('Beladung des Speichers'!A754="","",'Beladung des Speichers'!A754)</f>
        <v/>
      </c>
      <c r="B754" s="109" t="str">
        <f>IF('Beladung des Speichers'!B754="","",'Beladung des Speichers'!B754)</f>
        <v/>
      </c>
      <c r="C754" s="163" t="str">
        <f>IF(ISBLANK('Beladung des Speichers'!A754),"",SUMIFS('Beladung des Speichers'!$C$17:$C$300,'Beladung des Speichers'!$A$17:$A$300,A754)-SUMIFS('Entladung des Speichers'!$C$17:$C$300,'Entladung des Speichers'!$A$17:$A$300,A754)+SUMIFS(Füllstände!$B$17:$B$299,Füllstände!$A$17:$A$299,A754)-SUMIFS(Füllstände!$C$17:$C$299,Füllstände!$A$17:$A$299,A754))</f>
        <v/>
      </c>
      <c r="D754" s="164" t="str">
        <f>IF(ISBLANK('Beladung des Speichers'!A754),"",C754*'Beladung des Speichers'!C754/SUMIFS('Beladung des Speichers'!$C$17:$C$300,'Beladung des Speichers'!$A$17:$A$300,A754))</f>
        <v/>
      </c>
      <c r="E754" s="165" t="str">
        <f>IF(ISBLANK('Beladung des Speichers'!A754),"",1/SUMIFS('Beladung des Speichers'!$C$17:$C$300,'Beladung des Speichers'!$A$17:$A$300,A754)*C754*SUMIF($A$17:$A$300,A754,'Beladung des Speichers'!$E$17:$E$300))</f>
        <v/>
      </c>
      <c r="F754" s="166" t="str">
        <f>IF(ISBLANK('Beladung des Speichers'!A754),"",IF(C754=0,"0,00",D754/C754*E754))</f>
        <v/>
      </c>
      <c r="G754" s="167" t="str">
        <f>IF(ISBLANK('Beladung des Speichers'!A754),"",SUMIFS('Beladung des Speichers'!$C$17:$C$300,'Beladung des Speichers'!$A$17:$A$300,A754))</f>
        <v/>
      </c>
      <c r="H754" s="124" t="str">
        <f>IF(ISBLANK('Beladung des Speichers'!A754),"",'Beladung des Speichers'!C754)</f>
        <v/>
      </c>
      <c r="I754" s="168" t="str">
        <f>IF(ISBLANK('Beladung des Speichers'!A754),"",SUMIFS('Beladung des Speichers'!$E$17:$E$1001,'Beladung des Speichers'!$A$17:$A$1001,'Ergebnis (detailliert)'!A754))</f>
        <v/>
      </c>
      <c r="J754" s="125" t="str">
        <f>IF(ISBLANK('Beladung des Speichers'!A754),"",'Beladung des Speichers'!E754)</f>
        <v/>
      </c>
      <c r="K754" s="168" t="str">
        <f>IF(ISBLANK('Beladung des Speichers'!A754),"",SUMIFS('Entladung des Speichers'!$C$17:$C$1001,'Entladung des Speichers'!$A$17:$A$1001,'Ergebnis (detailliert)'!A754))</f>
        <v/>
      </c>
      <c r="L754" s="169" t="str">
        <f t="shared" si="46"/>
        <v/>
      </c>
      <c r="M754" s="169" t="str">
        <f>IF(ISBLANK('Entladung des Speichers'!A754),"",'Entladung des Speichers'!C754)</f>
        <v/>
      </c>
      <c r="N754" s="168" t="str">
        <f>IF(ISBLANK('Beladung des Speichers'!A754),"",SUMIFS('Entladung des Speichers'!$E$17:$E$1001,'Entladung des Speichers'!$A$17:$A$1001,'Ergebnis (detailliert)'!$A$17:$A$300))</f>
        <v/>
      </c>
      <c r="O754" s="125" t="str">
        <f t="shared" si="47"/>
        <v/>
      </c>
      <c r="P754" s="20" t="str">
        <f>IFERROR(IF(A754="","",N754*'Ergebnis (detailliert)'!J754/'Ergebnis (detailliert)'!I754),0)</f>
        <v/>
      </c>
      <c r="Q754" s="106" t="str">
        <f t="shared" si="48"/>
        <v/>
      </c>
      <c r="R754" s="107" t="str">
        <f t="shared" si="49"/>
        <v/>
      </c>
      <c r="S754" s="108" t="str">
        <f>IF(A754="","",IF(LOOKUP(A754,Stammdaten!$A$17:$A$1001,Stammdaten!$G$17:$G$1001)="Nein",0,IF(ISBLANK('Beladung des Speichers'!A754),"",ROUND(MIN(J754,Q754)*-1,2))))</f>
        <v/>
      </c>
    </row>
    <row r="755" spans="1:19" x14ac:dyDescent="0.2">
      <c r="A755" s="109" t="str">
        <f>IF('Beladung des Speichers'!A755="","",'Beladung des Speichers'!A755)</f>
        <v/>
      </c>
      <c r="B755" s="109" t="str">
        <f>IF('Beladung des Speichers'!B755="","",'Beladung des Speichers'!B755)</f>
        <v/>
      </c>
      <c r="C755" s="163" t="str">
        <f>IF(ISBLANK('Beladung des Speichers'!A755),"",SUMIFS('Beladung des Speichers'!$C$17:$C$300,'Beladung des Speichers'!$A$17:$A$300,A755)-SUMIFS('Entladung des Speichers'!$C$17:$C$300,'Entladung des Speichers'!$A$17:$A$300,A755)+SUMIFS(Füllstände!$B$17:$B$299,Füllstände!$A$17:$A$299,A755)-SUMIFS(Füllstände!$C$17:$C$299,Füllstände!$A$17:$A$299,A755))</f>
        <v/>
      </c>
      <c r="D755" s="164" t="str">
        <f>IF(ISBLANK('Beladung des Speichers'!A755),"",C755*'Beladung des Speichers'!C755/SUMIFS('Beladung des Speichers'!$C$17:$C$300,'Beladung des Speichers'!$A$17:$A$300,A755))</f>
        <v/>
      </c>
      <c r="E755" s="165" t="str">
        <f>IF(ISBLANK('Beladung des Speichers'!A755),"",1/SUMIFS('Beladung des Speichers'!$C$17:$C$300,'Beladung des Speichers'!$A$17:$A$300,A755)*C755*SUMIF($A$17:$A$300,A755,'Beladung des Speichers'!$E$17:$E$300))</f>
        <v/>
      </c>
      <c r="F755" s="166" t="str">
        <f>IF(ISBLANK('Beladung des Speichers'!A755),"",IF(C755=0,"0,00",D755/C755*E755))</f>
        <v/>
      </c>
      <c r="G755" s="167" t="str">
        <f>IF(ISBLANK('Beladung des Speichers'!A755),"",SUMIFS('Beladung des Speichers'!$C$17:$C$300,'Beladung des Speichers'!$A$17:$A$300,A755))</f>
        <v/>
      </c>
      <c r="H755" s="124" t="str">
        <f>IF(ISBLANK('Beladung des Speichers'!A755),"",'Beladung des Speichers'!C755)</f>
        <v/>
      </c>
      <c r="I755" s="168" t="str">
        <f>IF(ISBLANK('Beladung des Speichers'!A755),"",SUMIFS('Beladung des Speichers'!$E$17:$E$1001,'Beladung des Speichers'!$A$17:$A$1001,'Ergebnis (detailliert)'!A755))</f>
        <v/>
      </c>
      <c r="J755" s="125" t="str">
        <f>IF(ISBLANK('Beladung des Speichers'!A755),"",'Beladung des Speichers'!E755)</f>
        <v/>
      </c>
      <c r="K755" s="168" t="str">
        <f>IF(ISBLANK('Beladung des Speichers'!A755),"",SUMIFS('Entladung des Speichers'!$C$17:$C$1001,'Entladung des Speichers'!$A$17:$A$1001,'Ergebnis (detailliert)'!A755))</f>
        <v/>
      </c>
      <c r="L755" s="169" t="str">
        <f t="shared" si="46"/>
        <v/>
      </c>
      <c r="M755" s="169" t="str">
        <f>IF(ISBLANK('Entladung des Speichers'!A755),"",'Entladung des Speichers'!C755)</f>
        <v/>
      </c>
      <c r="N755" s="168" t="str">
        <f>IF(ISBLANK('Beladung des Speichers'!A755),"",SUMIFS('Entladung des Speichers'!$E$17:$E$1001,'Entladung des Speichers'!$A$17:$A$1001,'Ergebnis (detailliert)'!$A$17:$A$300))</f>
        <v/>
      </c>
      <c r="O755" s="125" t="str">
        <f t="shared" si="47"/>
        <v/>
      </c>
      <c r="P755" s="20" t="str">
        <f>IFERROR(IF(A755="","",N755*'Ergebnis (detailliert)'!J755/'Ergebnis (detailliert)'!I755),0)</f>
        <v/>
      </c>
      <c r="Q755" s="106" t="str">
        <f t="shared" si="48"/>
        <v/>
      </c>
      <c r="R755" s="107" t="str">
        <f t="shared" si="49"/>
        <v/>
      </c>
      <c r="S755" s="108" t="str">
        <f>IF(A755="","",IF(LOOKUP(A755,Stammdaten!$A$17:$A$1001,Stammdaten!$G$17:$G$1001)="Nein",0,IF(ISBLANK('Beladung des Speichers'!A755),"",ROUND(MIN(J755,Q755)*-1,2))))</f>
        <v/>
      </c>
    </row>
    <row r="756" spans="1:19" x14ac:dyDescent="0.2">
      <c r="A756" s="109" t="str">
        <f>IF('Beladung des Speichers'!A756="","",'Beladung des Speichers'!A756)</f>
        <v/>
      </c>
      <c r="B756" s="109" t="str">
        <f>IF('Beladung des Speichers'!B756="","",'Beladung des Speichers'!B756)</f>
        <v/>
      </c>
      <c r="C756" s="163" t="str">
        <f>IF(ISBLANK('Beladung des Speichers'!A756),"",SUMIFS('Beladung des Speichers'!$C$17:$C$300,'Beladung des Speichers'!$A$17:$A$300,A756)-SUMIFS('Entladung des Speichers'!$C$17:$C$300,'Entladung des Speichers'!$A$17:$A$300,A756)+SUMIFS(Füllstände!$B$17:$B$299,Füllstände!$A$17:$A$299,A756)-SUMIFS(Füllstände!$C$17:$C$299,Füllstände!$A$17:$A$299,A756))</f>
        <v/>
      </c>
      <c r="D756" s="164" t="str">
        <f>IF(ISBLANK('Beladung des Speichers'!A756),"",C756*'Beladung des Speichers'!C756/SUMIFS('Beladung des Speichers'!$C$17:$C$300,'Beladung des Speichers'!$A$17:$A$300,A756))</f>
        <v/>
      </c>
      <c r="E756" s="165" t="str">
        <f>IF(ISBLANK('Beladung des Speichers'!A756),"",1/SUMIFS('Beladung des Speichers'!$C$17:$C$300,'Beladung des Speichers'!$A$17:$A$300,A756)*C756*SUMIF($A$17:$A$300,A756,'Beladung des Speichers'!$E$17:$E$300))</f>
        <v/>
      </c>
      <c r="F756" s="166" t="str">
        <f>IF(ISBLANK('Beladung des Speichers'!A756),"",IF(C756=0,"0,00",D756/C756*E756))</f>
        <v/>
      </c>
      <c r="G756" s="167" t="str">
        <f>IF(ISBLANK('Beladung des Speichers'!A756),"",SUMIFS('Beladung des Speichers'!$C$17:$C$300,'Beladung des Speichers'!$A$17:$A$300,A756))</f>
        <v/>
      </c>
      <c r="H756" s="124" t="str">
        <f>IF(ISBLANK('Beladung des Speichers'!A756),"",'Beladung des Speichers'!C756)</f>
        <v/>
      </c>
      <c r="I756" s="168" t="str">
        <f>IF(ISBLANK('Beladung des Speichers'!A756),"",SUMIFS('Beladung des Speichers'!$E$17:$E$1001,'Beladung des Speichers'!$A$17:$A$1001,'Ergebnis (detailliert)'!A756))</f>
        <v/>
      </c>
      <c r="J756" s="125" t="str">
        <f>IF(ISBLANK('Beladung des Speichers'!A756),"",'Beladung des Speichers'!E756)</f>
        <v/>
      </c>
      <c r="K756" s="168" t="str">
        <f>IF(ISBLANK('Beladung des Speichers'!A756),"",SUMIFS('Entladung des Speichers'!$C$17:$C$1001,'Entladung des Speichers'!$A$17:$A$1001,'Ergebnis (detailliert)'!A756))</f>
        <v/>
      </c>
      <c r="L756" s="169" t="str">
        <f t="shared" si="46"/>
        <v/>
      </c>
      <c r="M756" s="169" t="str">
        <f>IF(ISBLANK('Entladung des Speichers'!A756),"",'Entladung des Speichers'!C756)</f>
        <v/>
      </c>
      <c r="N756" s="168" t="str">
        <f>IF(ISBLANK('Beladung des Speichers'!A756),"",SUMIFS('Entladung des Speichers'!$E$17:$E$1001,'Entladung des Speichers'!$A$17:$A$1001,'Ergebnis (detailliert)'!$A$17:$A$300))</f>
        <v/>
      </c>
      <c r="O756" s="125" t="str">
        <f t="shared" si="47"/>
        <v/>
      </c>
      <c r="P756" s="20" t="str">
        <f>IFERROR(IF(A756="","",N756*'Ergebnis (detailliert)'!J756/'Ergebnis (detailliert)'!I756),0)</f>
        <v/>
      </c>
      <c r="Q756" s="106" t="str">
        <f t="shared" si="48"/>
        <v/>
      </c>
      <c r="R756" s="107" t="str">
        <f t="shared" si="49"/>
        <v/>
      </c>
      <c r="S756" s="108" t="str">
        <f>IF(A756="","",IF(LOOKUP(A756,Stammdaten!$A$17:$A$1001,Stammdaten!$G$17:$G$1001)="Nein",0,IF(ISBLANK('Beladung des Speichers'!A756),"",ROUND(MIN(J756,Q756)*-1,2))))</f>
        <v/>
      </c>
    </row>
    <row r="757" spans="1:19" x14ac:dyDescent="0.2">
      <c r="A757" s="109" t="str">
        <f>IF('Beladung des Speichers'!A757="","",'Beladung des Speichers'!A757)</f>
        <v/>
      </c>
      <c r="B757" s="109" t="str">
        <f>IF('Beladung des Speichers'!B757="","",'Beladung des Speichers'!B757)</f>
        <v/>
      </c>
      <c r="C757" s="163" t="str">
        <f>IF(ISBLANK('Beladung des Speichers'!A757),"",SUMIFS('Beladung des Speichers'!$C$17:$C$300,'Beladung des Speichers'!$A$17:$A$300,A757)-SUMIFS('Entladung des Speichers'!$C$17:$C$300,'Entladung des Speichers'!$A$17:$A$300,A757)+SUMIFS(Füllstände!$B$17:$B$299,Füllstände!$A$17:$A$299,A757)-SUMIFS(Füllstände!$C$17:$C$299,Füllstände!$A$17:$A$299,A757))</f>
        <v/>
      </c>
      <c r="D757" s="164" t="str">
        <f>IF(ISBLANK('Beladung des Speichers'!A757),"",C757*'Beladung des Speichers'!C757/SUMIFS('Beladung des Speichers'!$C$17:$C$300,'Beladung des Speichers'!$A$17:$A$300,A757))</f>
        <v/>
      </c>
      <c r="E757" s="165" t="str">
        <f>IF(ISBLANK('Beladung des Speichers'!A757),"",1/SUMIFS('Beladung des Speichers'!$C$17:$C$300,'Beladung des Speichers'!$A$17:$A$300,A757)*C757*SUMIF($A$17:$A$300,A757,'Beladung des Speichers'!$E$17:$E$300))</f>
        <v/>
      </c>
      <c r="F757" s="166" t="str">
        <f>IF(ISBLANK('Beladung des Speichers'!A757),"",IF(C757=0,"0,00",D757/C757*E757))</f>
        <v/>
      </c>
      <c r="G757" s="167" t="str">
        <f>IF(ISBLANK('Beladung des Speichers'!A757),"",SUMIFS('Beladung des Speichers'!$C$17:$C$300,'Beladung des Speichers'!$A$17:$A$300,A757))</f>
        <v/>
      </c>
      <c r="H757" s="124" t="str">
        <f>IF(ISBLANK('Beladung des Speichers'!A757),"",'Beladung des Speichers'!C757)</f>
        <v/>
      </c>
      <c r="I757" s="168" t="str">
        <f>IF(ISBLANK('Beladung des Speichers'!A757),"",SUMIFS('Beladung des Speichers'!$E$17:$E$1001,'Beladung des Speichers'!$A$17:$A$1001,'Ergebnis (detailliert)'!A757))</f>
        <v/>
      </c>
      <c r="J757" s="125" t="str">
        <f>IF(ISBLANK('Beladung des Speichers'!A757),"",'Beladung des Speichers'!E757)</f>
        <v/>
      </c>
      <c r="K757" s="168" t="str">
        <f>IF(ISBLANK('Beladung des Speichers'!A757),"",SUMIFS('Entladung des Speichers'!$C$17:$C$1001,'Entladung des Speichers'!$A$17:$A$1001,'Ergebnis (detailliert)'!A757))</f>
        <v/>
      </c>
      <c r="L757" s="169" t="str">
        <f t="shared" si="46"/>
        <v/>
      </c>
      <c r="M757" s="169" t="str">
        <f>IF(ISBLANK('Entladung des Speichers'!A757),"",'Entladung des Speichers'!C757)</f>
        <v/>
      </c>
      <c r="N757" s="168" t="str">
        <f>IF(ISBLANK('Beladung des Speichers'!A757),"",SUMIFS('Entladung des Speichers'!$E$17:$E$1001,'Entladung des Speichers'!$A$17:$A$1001,'Ergebnis (detailliert)'!$A$17:$A$300))</f>
        <v/>
      </c>
      <c r="O757" s="125" t="str">
        <f t="shared" si="47"/>
        <v/>
      </c>
      <c r="P757" s="20" t="str">
        <f>IFERROR(IF(A757="","",N757*'Ergebnis (detailliert)'!J757/'Ergebnis (detailliert)'!I757),0)</f>
        <v/>
      </c>
      <c r="Q757" s="106" t="str">
        <f t="shared" si="48"/>
        <v/>
      </c>
      <c r="R757" s="107" t="str">
        <f t="shared" si="49"/>
        <v/>
      </c>
      <c r="S757" s="108" t="str">
        <f>IF(A757="","",IF(LOOKUP(A757,Stammdaten!$A$17:$A$1001,Stammdaten!$G$17:$G$1001)="Nein",0,IF(ISBLANK('Beladung des Speichers'!A757),"",ROUND(MIN(J757,Q757)*-1,2))))</f>
        <v/>
      </c>
    </row>
    <row r="758" spans="1:19" x14ac:dyDescent="0.2">
      <c r="A758" s="109" t="str">
        <f>IF('Beladung des Speichers'!A758="","",'Beladung des Speichers'!A758)</f>
        <v/>
      </c>
      <c r="B758" s="109" t="str">
        <f>IF('Beladung des Speichers'!B758="","",'Beladung des Speichers'!B758)</f>
        <v/>
      </c>
      <c r="C758" s="163" t="str">
        <f>IF(ISBLANK('Beladung des Speichers'!A758),"",SUMIFS('Beladung des Speichers'!$C$17:$C$300,'Beladung des Speichers'!$A$17:$A$300,A758)-SUMIFS('Entladung des Speichers'!$C$17:$C$300,'Entladung des Speichers'!$A$17:$A$300,A758)+SUMIFS(Füllstände!$B$17:$B$299,Füllstände!$A$17:$A$299,A758)-SUMIFS(Füllstände!$C$17:$C$299,Füllstände!$A$17:$A$299,A758))</f>
        <v/>
      </c>
      <c r="D758" s="164" t="str">
        <f>IF(ISBLANK('Beladung des Speichers'!A758),"",C758*'Beladung des Speichers'!C758/SUMIFS('Beladung des Speichers'!$C$17:$C$300,'Beladung des Speichers'!$A$17:$A$300,A758))</f>
        <v/>
      </c>
      <c r="E758" s="165" t="str">
        <f>IF(ISBLANK('Beladung des Speichers'!A758),"",1/SUMIFS('Beladung des Speichers'!$C$17:$C$300,'Beladung des Speichers'!$A$17:$A$300,A758)*C758*SUMIF($A$17:$A$300,A758,'Beladung des Speichers'!$E$17:$E$300))</f>
        <v/>
      </c>
      <c r="F758" s="166" t="str">
        <f>IF(ISBLANK('Beladung des Speichers'!A758),"",IF(C758=0,"0,00",D758/C758*E758))</f>
        <v/>
      </c>
      <c r="G758" s="167" t="str">
        <f>IF(ISBLANK('Beladung des Speichers'!A758),"",SUMIFS('Beladung des Speichers'!$C$17:$C$300,'Beladung des Speichers'!$A$17:$A$300,A758))</f>
        <v/>
      </c>
      <c r="H758" s="124" t="str">
        <f>IF(ISBLANK('Beladung des Speichers'!A758),"",'Beladung des Speichers'!C758)</f>
        <v/>
      </c>
      <c r="I758" s="168" t="str">
        <f>IF(ISBLANK('Beladung des Speichers'!A758),"",SUMIFS('Beladung des Speichers'!$E$17:$E$1001,'Beladung des Speichers'!$A$17:$A$1001,'Ergebnis (detailliert)'!A758))</f>
        <v/>
      </c>
      <c r="J758" s="125" t="str">
        <f>IF(ISBLANK('Beladung des Speichers'!A758),"",'Beladung des Speichers'!E758)</f>
        <v/>
      </c>
      <c r="K758" s="168" t="str">
        <f>IF(ISBLANK('Beladung des Speichers'!A758),"",SUMIFS('Entladung des Speichers'!$C$17:$C$1001,'Entladung des Speichers'!$A$17:$A$1001,'Ergebnis (detailliert)'!A758))</f>
        <v/>
      </c>
      <c r="L758" s="169" t="str">
        <f t="shared" si="46"/>
        <v/>
      </c>
      <c r="M758" s="169" t="str">
        <f>IF(ISBLANK('Entladung des Speichers'!A758),"",'Entladung des Speichers'!C758)</f>
        <v/>
      </c>
      <c r="N758" s="168" t="str">
        <f>IF(ISBLANK('Beladung des Speichers'!A758),"",SUMIFS('Entladung des Speichers'!$E$17:$E$1001,'Entladung des Speichers'!$A$17:$A$1001,'Ergebnis (detailliert)'!$A$17:$A$300))</f>
        <v/>
      </c>
      <c r="O758" s="125" t="str">
        <f t="shared" si="47"/>
        <v/>
      </c>
      <c r="P758" s="20" t="str">
        <f>IFERROR(IF(A758="","",N758*'Ergebnis (detailliert)'!J758/'Ergebnis (detailliert)'!I758),0)</f>
        <v/>
      </c>
      <c r="Q758" s="106" t="str">
        <f t="shared" si="48"/>
        <v/>
      </c>
      <c r="R758" s="107" t="str">
        <f t="shared" si="49"/>
        <v/>
      </c>
      <c r="S758" s="108" t="str">
        <f>IF(A758="","",IF(LOOKUP(A758,Stammdaten!$A$17:$A$1001,Stammdaten!$G$17:$G$1001)="Nein",0,IF(ISBLANK('Beladung des Speichers'!A758),"",ROUND(MIN(J758,Q758)*-1,2))))</f>
        <v/>
      </c>
    </row>
    <row r="759" spans="1:19" x14ac:dyDescent="0.2">
      <c r="A759" s="109" t="str">
        <f>IF('Beladung des Speichers'!A759="","",'Beladung des Speichers'!A759)</f>
        <v/>
      </c>
      <c r="B759" s="109" t="str">
        <f>IF('Beladung des Speichers'!B759="","",'Beladung des Speichers'!B759)</f>
        <v/>
      </c>
      <c r="C759" s="163" t="str">
        <f>IF(ISBLANK('Beladung des Speichers'!A759),"",SUMIFS('Beladung des Speichers'!$C$17:$C$300,'Beladung des Speichers'!$A$17:$A$300,A759)-SUMIFS('Entladung des Speichers'!$C$17:$C$300,'Entladung des Speichers'!$A$17:$A$300,A759)+SUMIFS(Füllstände!$B$17:$B$299,Füllstände!$A$17:$A$299,A759)-SUMIFS(Füllstände!$C$17:$C$299,Füllstände!$A$17:$A$299,A759))</f>
        <v/>
      </c>
      <c r="D759" s="164" t="str">
        <f>IF(ISBLANK('Beladung des Speichers'!A759),"",C759*'Beladung des Speichers'!C759/SUMIFS('Beladung des Speichers'!$C$17:$C$300,'Beladung des Speichers'!$A$17:$A$300,A759))</f>
        <v/>
      </c>
      <c r="E759" s="165" t="str">
        <f>IF(ISBLANK('Beladung des Speichers'!A759),"",1/SUMIFS('Beladung des Speichers'!$C$17:$C$300,'Beladung des Speichers'!$A$17:$A$300,A759)*C759*SUMIF($A$17:$A$300,A759,'Beladung des Speichers'!$E$17:$E$300))</f>
        <v/>
      </c>
      <c r="F759" s="166" t="str">
        <f>IF(ISBLANK('Beladung des Speichers'!A759),"",IF(C759=0,"0,00",D759/C759*E759))</f>
        <v/>
      </c>
      <c r="G759" s="167" t="str">
        <f>IF(ISBLANK('Beladung des Speichers'!A759),"",SUMIFS('Beladung des Speichers'!$C$17:$C$300,'Beladung des Speichers'!$A$17:$A$300,A759))</f>
        <v/>
      </c>
      <c r="H759" s="124" t="str">
        <f>IF(ISBLANK('Beladung des Speichers'!A759),"",'Beladung des Speichers'!C759)</f>
        <v/>
      </c>
      <c r="I759" s="168" t="str">
        <f>IF(ISBLANK('Beladung des Speichers'!A759),"",SUMIFS('Beladung des Speichers'!$E$17:$E$1001,'Beladung des Speichers'!$A$17:$A$1001,'Ergebnis (detailliert)'!A759))</f>
        <v/>
      </c>
      <c r="J759" s="125" t="str">
        <f>IF(ISBLANK('Beladung des Speichers'!A759),"",'Beladung des Speichers'!E759)</f>
        <v/>
      </c>
      <c r="K759" s="168" t="str">
        <f>IF(ISBLANK('Beladung des Speichers'!A759),"",SUMIFS('Entladung des Speichers'!$C$17:$C$1001,'Entladung des Speichers'!$A$17:$A$1001,'Ergebnis (detailliert)'!A759))</f>
        <v/>
      </c>
      <c r="L759" s="169" t="str">
        <f t="shared" si="46"/>
        <v/>
      </c>
      <c r="M759" s="169" t="str">
        <f>IF(ISBLANK('Entladung des Speichers'!A759),"",'Entladung des Speichers'!C759)</f>
        <v/>
      </c>
      <c r="N759" s="168" t="str">
        <f>IF(ISBLANK('Beladung des Speichers'!A759),"",SUMIFS('Entladung des Speichers'!$E$17:$E$1001,'Entladung des Speichers'!$A$17:$A$1001,'Ergebnis (detailliert)'!$A$17:$A$300))</f>
        <v/>
      </c>
      <c r="O759" s="125" t="str">
        <f t="shared" si="47"/>
        <v/>
      </c>
      <c r="P759" s="20" t="str">
        <f>IFERROR(IF(A759="","",N759*'Ergebnis (detailliert)'!J759/'Ergebnis (detailliert)'!I759),0)</f>
        <v/>
      </c>
      <c r="Q759" s="106" t="str">
        <f t="shared" si="48"/>
        <v/>
      </c>
      <c r="R759" s="107" t="str">
        <f t="shared" si="49"/>
        <v/>
      </c>
      <c r="S759" s="108" t="str">
        <f>IF(A759="","",IF(LOOKUP(A759,Stammdaten!$A$17:$A$1001,Stammdaten!$G$17:$G$1001)="Nein",0,IF(ISBLANK('Beladung des Speichers'!A759),"",ROUND(MIN(J759,Q759)*-1,2))))</f>
        <v/>
      </c>
    </row>
    <row r="760" spans="1:19" x14ac:dyDescent="0.2">
      <c r="A760" s="109" t="str">
        <f>IF('Beladung des Speichers'!A760="","",'Beladung des Speichers'!A760)</f>
        <v/>
      </c>
      <c r="B760" s="109" t="str">
        <f>IF('Beladung des Speichers'!B760="","",'Beladung des Speichers'!B760)</f>
        <v/>
      </c>
      <c r="C760" s="163" t="str">
        <f>IF(ISBLANK('Beladung des Speichers'!A760),"",SUMIFS('Beladung des Speichers'!$C$17:$C$300,'Beladung des Speichers'!$A$17:$A$300,A760)-SUMIFS('Entladung des Speichers'!$C$17:$C$300,'Entladung des Speichers'!$A$17:$A$300,A760)+SUMIFS(Füllstände!$B$17:$B$299,Füllstände!$A$17:$A$299,A760)-SUMIFS(Füllstände!$C$17:$C$299,Füllstände!$A$17:$A$299,A760))</f>
        <v/>
      </c>
      <c r="D760" s="164" t="str">
        <f>IF(ISBLANK('Beladung des Speichers'!A760),"",C760*'Beladung des Speichers'!C760/SUMIFS('Beladung des Speichers'!$C$17:$C$300,'Beladung des Speichers'!$A$17:$A$300,A760))</f>
        <v/>
      </c>
      <c r="E760" s="165" t="str">
        <f>IF(ISBLANK('Beladung des Speichers'!A760),"",1/SUMIFS('Beladung des Speichers'!$C$17:$C$300,'Beladung des Speichers'!$A$17:$A$300,A760)*C760*SUMIF($A$17:$A$300,A760,'Beladung des Speichers'!$E$17:$E$300))</f>
        <v/>
      </c>
      <c r="F760" s="166" t="str">
        <f>IF(ISBLANK('Beladung des Speichers'!A760),"",IF(C760=0,"0,00",D760/C760*E760))</f>
        <v/>
      </c>
      <c r="G760" s="167" t="str">
        <f>IF(ISBLANK('Beladung des Speichers'!A760),"",SUMIFS('Beladung des Speichers'!$C$17:$C$300,'Beladung des Speichers'!$A$17:$A$300,A760))</f>
        <v/>
      </c>
      <c r="H760" s="124" t="str">
        <f>IF(ISBLANK('Beladung des Speichers'!A760),"",'Beladung des Speichers'!C760)</f>
        <v/>
      </c>
      <c r="I760" s="168" t="str">
        <f>IF(ISBLANK('Beladung des Speichers'!A760),"",SUMIFS('Beladung des Speichers'!$E$17:$E$1001,'Beladung des Speichers'!$A$17:$A$1001,'Ergebnis (detailliert)'!A760))</f>
        <v/>
      </c>
      <c r="J760" s="125" t="str">
        <f>IF(ISBLANK('Beladung des Speichers'!A760),"",'Beladung des Speichers'!E760)</f>
        <v/>
      </c>
      <c r="K760" s="168" t="str">
        <f>IF(ISBLANK('Beladung des Speichers'!A760),"",SUMIFS('Entladung des Speichers'!$C$17:$C$1001,'Entladung des Speichers'!$A$17:$A$1001,'Ergebnis (detailliert)'!A760))</f>
        <v/>
      </c>
      <c r="L760" s="169" t="str">
        <f t="shared" si="46"/>
        <v/>
      </c>
      <c r="M760" s="169" t="str">
        <f>IF(ISBLANK('Entladung des Speichers'!A760),"",'Entladung des Speichers'!C760)</f>
        <v/>
      </c>
      <c r="N760" s="168" t="str">
        <f>IF(ISBLANK('Beladung des Speichers'!A760),"",SUMIFS('Entladung des Speichers'!$E$17:$E$1001,'Entladung des Speichers'!$A$17:$A$1001,'Ergebnis (detailliert)'!$A$17:$A$300))</f>
        <v/>
      </c>
      <c r="O760" s="125" t="str">
        <f t="shared" si="47"/>
        <v/>
      </c>
      <c r="P760" s="20" t="str">
        <f>IFERROR(IF(A760="","",N760*'Ergebnis (detailliert)'!J760/'Ergebnis (detailliert)'!I760),0)</f>
        <v/>
      </c>
      <c r="Q760" s="106" t="str">
        <f t="shared" si="48"/>
        <v/>
      </c>
      <c r="R760" s="107" t="str">
        <f t="shared" si="49"/>
        <v/>
      </c>
      <c r="S760" s="108" t="str">
        <f>IF(A760="","",IF(LOOKUP(A760,Stammdaten!$A$17:$A$1001,Stammdaten!$G$17:$G$1001)="Nein",0,IF(ISBLANK('Beladung des Speichers'!A760),"",ROUND(MIN(J760,Q760)*-1,2))))</f>
        <v/>
      </c>
    </row>
    <row r="761" spans="1:19" x14ac:dyDescent="0.2">
      <c r="A761" s="109" t="str">
        <f>IF('Beladung des Speichers'!A761="","",'Beladung des Speichers'!A761)</f>
        <v/>
      </c>
      <c r="B761" s="109" t="str">
        <f>IF('Beladung des Speichers'!B761="","",'Beladung des Speichers'!B761)</f>
        <v/>
      </c>
      <c r="C761" s="163" t="str">
        <f>IF(ISBLANK('Beladung des Speichers'!A761),"",SUMIFS('Beladung des Speichers'!$C$17:$C$300,'Beladung des Speichers'!$A$17:$A$300,A761)-SUMIFS('Entladung des Speichers'!$C$17:$C$300,'Entladung des Speichers'!$A$17:$A$300,A761)+SUMIFS(Füllstände!$B$17:$B$299,Füllstände!$A$17:$A$299,A761)-SUMIFS(Füllstände!$C$17:$C$299,Füllstände!$A$17:$A$299,A761))</f>
        <v/>
      </c>
      <c r="D761" s="164" t="str">
        <f>IF(ISBLANK('Beladung des Speichers'!A761),"",C761*'Beladung des Speichers'!C761/SUMIFS('Beladung des Speichers'!$C$17:$C$300,'Beladung des Speichers'!$A$17:$A$300,A761))</f>
        <v/>
      </c>
      <c r="E761" s="165" t="str">
        <f>IF(ISBLANK('Beladung des Speichers'!A761),"",1/SUMIFS('Beladung des Speichers'!$C$17:$C$300,'Beladung des Speichers'!$A$17:$A$300,A761)*C761*SUMIF($A$17:$A$300,A761,'Beladung des Speichers'!$E$17:$E$300))</f>
        <v/>
      </c>
      <c r="F761" s="166" t="str">
        <f>IF(ISBLANK('Beladung des Speichers'!A761),"",IF(C761=0,"0,00",D761/C761*E761))</f>
        <v/>
      </c>
      <c r="G761" s="167" t="str">
        <f>IF(ISBLANK('Beladung des Speichers'!A761),"",SUMIFS('Beladung des Speichers'!$C$17:$C$300,'Beladung des Speichers'!$A$17:$A$300,A761))</f>
        <v/>
      </c>
      <c r="H761" s="124" t="str">
        <f>IF(ISBLANK('Beladung des Speichers'!A761),"",'Beladung des Speichers'!C761)</f>
        <v/>
      </c>
      <c r="I761" s="168" t="str">
        <f>IF(ISBLANK('Beladung des Speichers'!A761),"",SUMIFS('Beladung des Speichers'!$E$17:$E$1001,'Beladung des Speichers'!$A$17:$A$1001,'Ergebnis (detailliert)'!A761))</f>
        <v/>
      </c>
      <c r="J761" s="125" t="str">
        <f>IF(ISBLANK('Beladung des Speichers'!A761),"",'Beladung des Speichers'!E761)</f>
        <v/>
      </c>
      <c r="K761" s="168" t="str">
        <f>IF(ISBLANK('Beladung des Speichers'!A761),"",SUMIFS('Entladung des Speichers'!$C$17:$C$1001,'Entladung des Speichers'!$A$17:$A$1001,'Ergebnis (detailliert)'!A761))</f>
        <v/>
      </c>
      <c r="L761" s="169" t="str">
        <f t="shared" si="46"/>
        <v/>
      </c>
      <c r="M761" s="169" t="str">
        <f>IF(ISBLANK('Entladung des Speichers'!A761),"",'Entladung des Speichers'!C761)</f>
        <v/>
      </c>
      <c r="N761" s="168" t="str">
        <f>IF(ISBLANK('Beladung des Speichers'!A761),"",SUMIFS('Entladung des Speichers'!$E$17:$E$1001,'Entladung des Speichers'!$A$17:$A$1001,'Ergebnis (detailliert)'!$A$17:$A$300))</f>
        <v/>
      </c>
      <c r="O761" s="125" t="str">
        <f t="shared" si="47"/>
        <v/>
      </c>
      <c r="P761" s="20" t="str">
        <f>IFERROR(IF(A761="","",N761*'Ergebnis (detailliert)'!J761/'Ergebnis (detailliert)'!I761),0)</f>
        <v/>
      </c>
      <c r="Q761" s="106" t="str">
        <f t="shared" si="48"/>
        <v/>
      </c>
      <c r="R761" s="107" t="str">
        <f t="shared" si="49"/>
        <v/>
      </c>
      <c r="S761" s="108" t="str">
        <f>IF(A761="","",IF(LOOKUP(A761,Stammdaten!$A$17:$A$1001,Stammdaten!$G$17:$G$1001)="Nein",0,IF(ISBLANK('Beladung des Speichers'!A761),"",ROUND(MIN(J761,Q761)*-1,2))))</f>
        <v/>
      </c>
    </row>
    <row r="762" spans="1:19" x14ac:dyDescent="0.2">
      <c r="A762" s="109" t="str">
        <f>IF('Beladung des Speichers'!A762="","",'Beladung des Speichers'!A762)</f>
        <v/>
      </c>
      <c r="B762" s="109" t="str">
        <f>IF('Beladung des Speichers'!B762="","",'Beladung des Speichers'!B762)</f>
        <v/>
      </c>
      <c r="C762" s="163" t="str">
        <f>IF(ISBLANK('Beladung des Speichers'!A762),"",SUMIFS('Beladung des Speichers'!$C$17:$C$300,'Beladung des Speichers'!$A$17:$A$300,A762)-SUMIFS('Entladung des Speichers'!$C$17:$C$300,'Entladung des Speichers'!$A$17:$A$300,A762)+SUMIFS(Füllstände!$B$17:$B$299,Füllstände!$A$17:$A$299,A762)-SUMIFS(Füllstände!$C$17:$C$299,Füllstände!$A$17:$A$299,A762))</f>
        <v/>
      </c>
      <c r="D762" s="164" t="str">
        <f>IF(ISBLANK('Beladung des Speichers'!A762),"",C762*'Beladung des Speichers'!C762/SUMIFS('Beladung des Speichers'!$C$17:$C$300,'Beladung des Speichers'!$A$17:$A$300,A762))</f>
        <v/>
      </c>
      <c r="E762" s="165" t="str">
        <f>IF(ISBLANK('Beladung des Speichers'!A762),"",1/SUMIFS('Beladung des Speichers'!$C$17:$C$300,'Beladung des Speichers'!$A$17:$A$300,A762)*C762*SUMIF($A$17:$A$300,A762,'Beladung des Speichers'!$E$17:$E$300))</f>
        <v/>
      </c>
      <c r="F762" s="166" t="str">
        <f>IF(ISBLANK('Beladung des Speichers'!A762),"",IF(C762=0,"0,00",D762/C762*E762))</f>
        <v/>
      </c>
      <c r="G762" s="167" t="str">
        <f>IF(ISBLANK('Beladung des Speichers'!A762),"",SUMIFS('Beladung des Speichers'!$C$17:$C$300,'Beladung des Speichers'!$A$17:$A$300,A762))</f>
        <v/>
      </c>
      <c r="H762" s="124" t="str">
        <f>IF(ISBLANK('Beladung des Speichers'!A762),"",'Beladung des Speichers'!C762)</f>
        <v/>
      </c>
      <c r="I762" s="168" t="str">
        <f>IF(ISBLANK('Beladung des Speichers'!A762),"",SUMIFS('Beladung des Speichers'!$E$17:$E$1001,'Beladung des Speichers'!$A$17:$A$1001,'Ergebnis (detailliert)'!A762))</f>
        <v/>
      </c>
      <c r="J762" s="125" t="str">
        <f>IF(ISBLANK('Beladung des Speichers'!A762),"",'Beladung des Speichers'!E762)</f>
        <v/>
      </c>
      <c r="K762" s="168" t="str">
        <f>IF(ISBLANK('Beladung des Speichers'!A762),"",SUMIFS('Entladung des Speichers'!$C$17:$C$1001,'Entladung des Speichers'!$A$17:$A$1001,'Ergebnis (detailliert)'!A762))</f>
        <v/>
      </c>
      <c r="L762" s="169" t="str">
        <f t="shared" si="46"/>
        <v/>
      </c>
      <c r="M762" s="169" t="str">
        <f>IF(ISBLANK('Entladung des Speichers'!A762),"",'Entladung des Speichers'!C762)</f>
        <v/>
      </c>
      <c r="N762" s="168" t="str">
        <f>IF(ISBLANK('Beladung des Speichers'!A762),"",SUMIFS('Entladung des Speichers'!$E$17:$E$1001,'Entladung des Speichers'!$A$17:$A$1001,'Ergebnis (detailliert)'!$A$17:$A$300))</f>
        <v/>
      </c>
      <c r="O762" s="125" t="str">
        <f t="shared" si="47"/>
        <v/>
      </c>
      <c r="P762" s="20" t="str">
        <f>IFERROR(IF(A762="","",N762*'Ergebnis (detailliert)'!J762/'Ergebnis (detailliert)'!I762),0)</f>
        <v/>
      </c>
      <c r="Q762" s="106" t="str">
        <f t="shared" si="48"/>
        <v/>
      </c>
      <c r="R762" s="107" t="str">
        <f t="shared" si="49"/>
        <v/>
      </c>
      <c r="S762" s="108" t="str">
        <f>IF(A762="","",IF(LOOKUP(A762,Stammdaten!$A$17:$A$1001,Stammdaten!$G$17:$G$1001)="Nein",0,IF(ISBLANK('Beladung des Speichers'!A762),"",ROUND(MIN(J762,Q762)*-1,2))))</f>
        <v/>
      </c>
    </row>
    <row r="763" spans="1:19" x14ac:dyDescent="0.2">
      <c r="A763" s="109" t="str">
        <f>IF('Beladung des Speichers'!A763="","",'Beladung des Speichers'!A763)</f>
        <v/>
      </c>
      <c r="B763" s="109" t="str">
        <f>IF('Beladung des Speichers'!B763="","",'Beladung des Speichers'!B763)</f>
        <v/>
      </c>
      <c r="C763" s="163" t="str">
        <f>IF(ISBLANK('Beladung des Speichers'!A763),"",SUMIFS('Beladung des Speichers'!$C$17:$C$300,'Beladung des Speichers'!$A$17:$A$300,A763)-SUMIFS('Entladung des Speichers'!$C$17:$C$300,'Entladung des Speichers'!$A$17:$A$300,A763)+SUMIFS(Füllstände!$B$17:$B$299,Füllstände!$A$17:$A$299,A763)-SUMIFS(Füllstände!$C$17:$C$299,Füllstände!$A$17:$A$299,A763))</f>
        <v/>
      </c>
      <c r="D763" s="164" t="str">
        <f>IF(ISBLANK('Beladung des Speichers'!A763),"",C763*'Beladung des Speichers'!C763/SUMIFS('Beladung des Speichers'!$C$17:$C$300,'Beladung des Speichers'!$A$17:$A$300,A763))</f>
        <v/>
      </c>
      <c r="E763" s="165" t="str">
        <f>IF(ISBLANK('Beladung des Speichers'!A763),"",1/SUMIFS('Beladung des Speichers'!$C$17:$C$300,'Beladung des Speichers'!$A$17:$A$300,A763)*C763*SUMIF($A$17:$A$300,A763,'Beladung des Speichers'!$E$17:$E$300))</f>
        <v/>
      </c>
      <c r="F763" s="166" t="str">
        <f>IF(ISBLANK('Beladung des Speichers'!A763),"",IF(C763=0,"0,00",D763/C763*E763))</f>
        <v/>
      </c>
      <c r="G763" s="167" t="str">
        <f>IF(ISBLANK('Beladung des Speichers'!A763),"",SUMIFS('Beladung des Speichers'!$C$17:$C$300,'Beladung des Speichers'!$A$17:$A$300,A763))</f>
        <v/>
      </c>
      <c r="H763" s="124" t="str">
        <f>IF(ISBLANK('Beladung des Speichers'!A763),"",'Beladung des Speichers'!C763)</f>
        <v/>
      </c>
      <c r="I763" s="168" t="str">
        <f>IF(ISBLANK('Beladung des Speichers'!A763),"",SUMIFS('Beladung des Speichers'!$E$17:$E$1001,'Beladung des Speichers'!$A$17:$A$1001,'Ergebnis (detailliert)'!A763))</f>
        <v/>
      </c>
      <c r="J763" s="125" t="str">
        <f>IF(ISBLANK('Beladung des Speichers'!A763),"",'Beladung des Speichers'!E763)</f>
        <v/>
      </c>
      <c r="K763" s="168" t="str">
        <f>IF(ISBLANK('Beladung des Speichers'!A763),"",SUMIFS('Entladung des Speichers'!$C$17:$C$1001,'Entladung des Speichers'!$A$17:$A$1001,'Ergebnis (detailliert)'!A763))</f>
        <v/>
      </c>
      <c r="L763" s="169" t="str">
        <f t="shared" si="46"/>
        <v/>
      </c>
      <c r="M763" s="169" t="str">
        <f>IF(ISBLANK('Entladung des Speichers'!A763),"",'Entladung des Speichers'!C763)</f>
        <v/>
      </c>
      <c r="N763" s="168" t="str">
        <f>IF(ISBLANK('Beladung des Speichers'!A763),"",SUMIFS('Entladung des Speichers'!$E$17:$E$1001,'Entladung des Speichers'!$A$17:$A$1001,'Ergebnis (detailliert)'!$A$17:$A$300))</f>
        <v/>
      </c>
      <c r="O763" s="125" t="str">
        <f t="shared" si="47"/>
        <v/>
      </c>
      <c r="P763" s="20" t="str">
        <f>IFERROR(IF(A763="","",N763*'Ergebnis (detailliert)'!J763/'Ergebnis (detailliert)'!I763),0)</f>
        <v/>
      </c>
      <c r="Q763" s="106" t="str">
        <f t="shared" si="48"/>
        <v/>
      </c>
      <c r="R763" s="107" t="str">
        <f t="shared" si="49"/>
        <v/>
      </c>
      <c r="S763" s="108" t="str">
        <f>IF(A763="","",IF(LOOKUP(A763,Stammdaten!$A$17:$A$1001,Stammdaten!$G$17:$G$1001)="Nein",0,IF(ISBLANK('Beladung des Speichers'!A763),"",ROUND(MIN(J763,Q763)*-1,2))))</f>
        <v/>
      </c>
    </row>
    <row r="764" spans="1:19" x14ac:dyDescent="0.2">
      <c r="A764" s="109" t="str">
        <f>IF('Beladung des Speichers'!A764="","",'Beladung des Speichers'!A764)</f>
        <v/>
      </c>
      <c r="B764" s="109" t="str">
        <f>IF('Beladung des Speichers'!B764="","",'Beladung des Speichers'!B764)</f>
        <v/>
      </c>
      <c r="C764" s="163" t="str">
        <f>IF(ISBLANK('Beladung des Speichers'!A764),"",SUMIFS('Beladung des Speichers'!$C$17:$C$300,'Beladung des Speichers'!$A$17:$A$300,A764)-SUMIFS('Entladung des Speichers'!$C$17:$C$300,'Entladung des Speichers'!$A$17:$A$300,A764)+SUMIFS(Füllstände!$B$17:$B$299,Füllstände!$A$17:$A$299,A764)-SUMIFS(Füllstände!$C$17:$C$299,Füllstände!$A$17:$A$299,A764))</f>
        <v/>
      </c>
      <c r="D764" s="164" t="str">
        <f>IF(ISBLANK('Beladung des Speichers'!A764),"",C764*'Beladung des Speichers'!C764/SUMIFS('Beladung des Speichers'!$C$17:$C$300,'Beladung des Speichers'!$A$17:$A$300,A764))</f>
        <v/>
      </c>
      <c r="E764" s="165" t="str">
        <f>IF(ISBLANK('Beladung des Speichers'!A764),"",1/SUMIFS('Beladung des Speichers'!$C$17:$C$300,'Beladung des Speichers'!$A$17:$A$300,A764)*C764*SUMIF($A$17:$A$300,A764,'Beladung des Speichers'!$E$17:$E$300))</f>
        <v/>
      </c>
      <c r="F764" s="166" t="str">
        <f>IF(ISBLANK('Beladung des Speichers'!A764),"",IF(C764=0,"0,00",D764/C764*E764))</f>
        <v/>
      </c>
      <c r="G764" s="167" t="str">
        <f>IF(ISBLANK('Beladung des Speichers'!A764),"",SUMIFS('Beladung des Speichers'!$C$17:$C$300,'Beladung des Speichers'!$A$17:$A$300,A764))</f>
        <v/>
      </c>
      <c r="H764" s="124" t="str">
        <f>IF(ISBLANK('Beladung des Speichers'!A764),"",'Beladung des Speichers'!C764)</f>
        <v/>
      </c>
      <c r="I764" s="168" t="str">
        <f>IF(ISBLANK('Beladung des Speichers'!A764),"",SUMIFS('Beladung des Speichers'!$E$17:$E$1001,'Beladung des Speichers'!$A$17:$A$1001,'Ergebnis (detailliert)'!A764))</f>
        <v/>
      </c>
      <c r="J764" s="125" t="str">
        <f>IF(ISBLANK('Beladung des Speichers'!A764),"",'Beladung des Speichers'!E764)</f>
        <v/>
      </c>
      <c r="K764" s="168" t="str">
        <f>IF(ISBLANK('Beladung des Speichers'!A764),"",SUMIFS('Entladung des Speichers'!$C$17:$C$1001,'Entladung des Speichers'!$A$17:$A$1001,'Ergebnis (detailliert)'!A764))</f>
        <v/>
      </c>
      <c r="L764" s="169" t="str">
        <f t="shared" si="46"/>
        <v/>
      </c>
      <c r="M764" s="169" t="str">
        <f>IF(ISBLANK('Entladung des Speichers'!A764),"",'Entladung des Speichers'!C764)</f>
        <v/>
      </c>
      <c r="N764" s="168" t="str">
        <f>IF(ISBLANK('Beladung des Speichers'!A764),"",SUMIFS('Entladung des Speichers'!$E$17:$E$1001,'Entladung des Speichers'!$A$17:$A$1001,'Ergebnis (detailliert)'!$A$17:$A$300))</f>
        <v/>
      </c>
      <c r="O764" s="125" t="str">
        <f t="shared" si="47"/>
        <v/>
      </c>
      <c r="P764" s="20" t="str">
        <f>IFERROR(IF(A764="","",N764*'Ergebnis (detailliert)'!J764/'Ergebnis (detailliert)'!I764),0)</f>
        <v/>
      </c>
      <c r="Q764" s="106" t="str">
        <f t="shared" si="48"/>
        <v/>
      </c>
      <c r="R764" s="107" t="str">
        <f t="shared" si="49"/>
        <v/>
      </c>
      <c r="S764" s="108" t="str">
        <f>IF(A764="","",IF(LOOKUP(A764,Stammdaten!$A$17:$A$1001,Stammdaten!$G$17:$G$1001)="Nein",0,IF(ISBLANK('Beladung des Speichers'!A764),"",ROUND(MIN(J764,Q764)*-1,2))))</f>
        <v/>
      </c>
    </row>
    <row r="765" spans="1:19" x14ac:dyDescent="0.2">
      <c r="A765" s="109" t="str">
        <f>IF('Beladung des Speichers'!A765="","",'Beladung des Speichers'!A765)</f>
        <v/>
      </c>
      <c r="B765" s="109" t="str">
        <f>IF('Beladung des Speichers'!B765="","",'Beladung des Speichers'!B765)</f>
        <v/>
      </c>
      <c r="C765" s="163" t="str">
        <f>IF(ISBLANK('Beladung des Speichers'!A765),"",SUMIFS('Beladung des Speichers'!$C$17:$C$300,'Beladung des Speichers'!$A$17:$A$300,A765)-SUMIFS('Entladung des Speichers'!$C$17:$C$300,'Entladung des Speichers'!$A$17:$A$300,A765)+SUMIFS(Füllstände!$B$17:$B$299,Füllstände!$A$17:$A$299,A765)-SUMIFS(Füllstände!$C$17:$C$299,Füllstände!$A$17:$A$299,A765))</f>
        <v/>
      </c>
      <c r="D765" s="164" t="str">
        <f>IF(ISBLANK('Beladung des Speichers'!A765),"",C765*'Beladung des Speichers'!C765/SUMIFS('Beladung des Speichers'!$C$17:$C$300,'Beladung des Speichers'!$A$17:$A$300,A765))</f>
        <v/>
      </c>
      <c r="E765" s="165" t="str">
        <f>IF(ISBLANK('Beladung des Speichers'!A765),"",1/SUMIFS('Beladung des Speichers'!$C$17:$C$300,'Beladung des Speichers'!$A$17:$A$300,A765)*C765*SUMIF($A$17:$A$300,A765,'Beladung des Speichers'!$E$17:$E$300))</f>
        <v/>
      </c>
      <c r="F765" s="166" t="str">
        <f>IF(ISBLANK('Beladung des Speichers'!A765),"",IF(C765=0,"0,00",D765/C765*E765))</f>
        <v/>
      </c>
      <c r="G765" s="167" t="str">
        <f>IF(ISBLANK('Beladung des Speichers'!A765),"",SUMIFS('Beladung des Speichers'!$C$17:$C$300,'Beladung des Speichers'!$A$17:$A$300,A765))</f>
        <v/>
      </c>
      <c r="H765" s="124" t="str">
        <f>IF(ISBLANK('Beladung des Speichers'!A765),"",'Beladung des Speichers'!C765)</f>
        <v/>
      </c>
      <c r="I765" s="168" t="str">
        <f>IF(ISBLANK('Beladung des Speichers'!A765),"",SUMIFS('Beladung des Speichers'!$E$17:$E$1001,'Beladung des Speichers'!$A$17:$A$1001,'Ergebnis (detailliert)'!A765))</f>
        <v/>
      </c>
      <c r="J765" s="125" t="str">
        <f>IF(ISBLANK('Beladung des Speichers'!A765),"",'Beladung des Speichers'!E765)</f>
        <v/>
      </c>
      <c r="K765" s="168" t="str">
        <f>IF(ISBLANK('Beladung des Speichers'!A765),"",SUMIFS('Entladung des Speichers'!$C$17:$C$1001,'Entladung des Speichers'!$A$17:$A$1001,'Ergebnis (detailliert)'!A765))</f>
        <v/>
      </c>
      <c r="L765" s="169" t="str">
        <f t="shared" si="46"/>
        <v/>
      </c>
      <c r="M765" s="169" t="str">
        <f>IF(ISBLANK('Entladung des Speichers'!A765),"",'Entladung des Speichers'!C765)</f>
        <v/>
      </c>
      <c r="N765" s="168" t="str">
        <f>IF(ISBLANK('Beladung des Speichers'!A765),"",SUMIFS('Entladung des Speichers'!$E$17:$E$1001,'Entladung des Speichers'!$A$17:$A$1001,'Ergebnis (detailliert)'!$A$17:$A$300))</f>
        <v/>
      </c>
      <c r="O765" s="125" t="str">
        <f t="shared" si="47"/>
        <v/>
      </c>
      <c r="P765" s="20" t="str">
        <f>IFERROR(IF(A765="","",N765*'Ergebnis (detailliert)'!J765/'Ergebnis (detailliert)'!I765),0)</f>
        <v/>
      </c>
      <c r="Q765" s="106" t="str">
        <f t="shared" si="48"/>
        <v/>
      </c>
      <c r="R765" s="107" t="str">
        <f t="shared" si="49"/>
        <v/>
      </c>
      <c r="S765" s="108" t="str">
        <f>IF(A765="","",IF(LOOKUP(A765,Stammdaten!$A$17:$A$1001,Stammdaten!$G$17:$G$1001)="Nein",0,IF(ISBLANK('Beladung des Speichers'!A765),"",ROUND(MIN(J765,Q765)*-1,2))))</f>
        <v/>
      </c>
    </row>
    <row r="766" spans="1:19" x14ac:dyDescent="0.2">
      <c r="A766" s="109" t="str">
        <f>IF('Beladung des Speichers'!A766="","",'Beladung des Speichers'!A766)</f>
        <v/>
      </c>
      <c r="B766" s="109" t="str">
        <f>IF('Beladung des Speichers'!B766="","",'Beladung des Speichers'!B766)</f>
        <v/>
      </c>
      <c r="C766" s="163" t="str">
        <f>IF(ISBLANK('Beladung des Speichers'!A766),"",SUMIFS('Beladung des Speichers'!$C$17:$C$300,'Beladung des Speichers'!$A$17:$A$300,A766)-SUMIFS('Entladung des Speichers'!$C$17:$C$300,'Entladung des Speichers'!$A$17:$A$300,A766)+SUMIFS(Füllstände!$B$17:$B$299,Füllstände!$A$17:$A$299,A766)-SUMIFS(Füllstände!$C$17:$C$299,Füllstände!$A$17:$A$299,A766))</f>
        <v/>
      </c>
      <c r="D766" s="164" t="str">
        <f>IF(ISBLANK('Beladung des Speichers'!A766),"",C766*'Beladung des Speichers'!C766/SUMIFS('Beladung des Speichers'!$C$17:$C$300,'Beladung des Speichers'!$A$17:$A$300,A766))</f>
        <v/>
      </c>
      <c r="E766" s="165" t="str">
        <f>IF(ISBLANK('Beladung des Speichers'!A766),"",1/SUMIFS('Beladung des Speichers'!$C$17:$C$300,'Beladung des Speichers'!$A$17:$A$300,A766)*C766*SUMIF($A$17:$A$300,A766,'Beladung des Speichers'!$E$17:$E$300))</f>
        <v/>
      </c>
      <c r="F766" s="166" t="str">
        <f>IF(ISBLANK('Beladung des Speichers'!A766),"",IF(C766=0,"0,00",D766/C766*E766))</f>
        <v/>
      </c>
      <c r="G766" s="167" t="str">
        <f>IF(ISBLANK('Beladung des Speichers'!A766),"",SUMIFS('Beladung des Speichers'!$C$17:$C$300,'Beladung des Speichers'!$A$17:$A$300,A766))</f>
        <v/>
      </c>
      <c r="H766" s="124" t="str">
        <f>IF(ISBLANK('Beladung des Speichers'!A766),"",'Beladung des Speichers'!C766)</f>
        <v/>
      </c>
      <c r="I766" s="168" t="str">
        <f>IF(ISBLANK('Beladung des Speichers'!A766),"",SUMIFS('Beladung des Speichers'!$E$17:$E$1001,'Beladung des Speichers'!$A$17:$A$1001,'Ergebnis (detailliert)'!A766))</f>
        <v/>
      </c>
      <c r="J766" s="125" t="str">
        <f>IF(ISBLANK('Beladung des Speichers'!A766),"",'Beladung des Speichers'!E766)</f>
        <v/>
      </c>
      <c r="K766" s="168" t="str">
        <f>IF(ISBLANK('Beladung des Speichers'!A766),"",SUMIFS('Entladung des Speichers'!$C$17:$C$1001,'Entladung des Speichers'!$A$17:$A$1001,'Ergebnis (detailliert)'!A766))</f>
        <v/>
      </c>
      <c r="L766" s="169" t="str">
        <f t="shared" si="46"/>
        <v/>
      </c>
      <c r="M766" s="169" t="str">
        <f>IF(ISBLANK('Entladung des Speichers'!A766),"",'Entladung des Speichers'!C766)</f>
        <v/>
      </c>
      <c r="N766" s="168" t="str">
        <f>IF(ISBLANK('Beladung des Speichers'!A766),"",SUMIFS('Entladung des Speichers'!$E$17:$E$1001,'Entladung des Speichers'!$A$17:$A$1001,'Ergebnis (detailliert)'!$A$17:$A$300))</f>
        <v/>
      </c>
      <c r="O766" s="125" t="str">
        <f t="shared" si="47"/>
        <v/>
      </c>
      <c r="P766" s="20" t="str">
        <f>IFERROR(IF(A766="","",N766*'Ergebnis (detailliert)'!J766/'Ergebnis (detailliert)'!I766),0)</f>
        <v/>
      </c>
      <c r="Q766" s="106" t="str">
        <f t="shared" si="48"/>
        <v/>
      </c>
      <c r="R766" s="107" t="str">
        <f t="shared" si="49"/>
        <v/>
      </c>
      <c r="S766" s="108" t="str">
        <f>IF(A766="","",IF(LOOKUP(A766,Stammdaten!$A$17:$A$1001,Stammdaten!$G$17:$G$1001)="Nein",0,IF(ISBLANK('Beladung des Speichers'!A766),"",ROUND(MIN(J766,Q766)*-1,2))))</f>
        <v/>
      </c>
    </row>
    <row r="767" spans="1:19" x14ac:dyDescent="0.2">
      <c r="A767" s="109" t="str">
        <f>IF('Beladung des Speichers'!A767="","",'Beladung des Speichers'!A767)</f>
        <v/>
      </c>
      <c r="B767" s="109" t="str">
        <f>IF('Beladung des Speichers'!B767="","",'Beladung des Speichers'!B767)</f>
        <v/>
      </c>
      <c r="C767" s="163" t="str">
        <f>IF(ISBLANK('Beladung des Speichers'!A767),"",SUMIFS('Beladung des Speichers'!$C$17:$C$300,'Beladung des Speichers'!$A$17:$A$300,A767)-SUMIFS('Entladung des Speichers'!$C$17:$C$300,'Entladung des Speichers'!$A$17:$A$300,A767)+SUMIFS(Füllstände!$B$17:$B$299,Füllstände!$A$17:$A$299,A767)-SUMIFS(Füllstände!$C$17:$C$299,Füllstände!$A$17:$A$299,A767))</f>
        <v/>
      </c>
      <c r="D767" s="164" t="str">
        <f>IF(ISBLANK('Beladung des Speichers'!A767),"",C767*'Beladung des Speichers'!C767/SUMIFS('Beladung des Speichers'!$C$17:$C$300,'Beladung des Speichers'!$A$17:$A$300,A767))</f>
        <v/>
      </c>
      <c r="E767" s="165" t="str">
        <f>IF(ISBLANK('Beladung des Speichers'!A767),"",1/SUMIFS('Beladung des Speichers'!$C$17:$C$300,'Beladung des Speichers'!$A$17:$A$300,A767)*C767*SUMIF($A$17:$A$300,A767,'Beladung des Speichers'!$E$17:$E$300))</f>
        <v/>
      </c>
      <c r="F767" s="166" t="str">
        <f>IF(ISBLANK('Beladung des Speichers'!A767),"",IF(C767=0,"0,00",D767/C767*E767))</f>
        <v/>
      </c>
      <c r="G767" s="167" t="str">
        <f>IF(ISBLANK('Beladung des Speichers'!A767),"",SUMIFS('Beladung des Speichers'!$C$17:$C$300,'Beladung des Speichers'!$A$17:$A$300,A767))</f>
        <v/>
      </c>
      <c r="H767" s="124" t="str">
        <f>IF(ISBLANK('Beladung des Speichers'!A767),"",'Beladung des Speichers'!C767)</f>
        <v/>
      </c>
      <c r="I767" s="168" t="str">
        <f>IF(ISBLANK('Beladung des Speichers'!A767),"",SUMIFS('Beladung des Speichers'!$E$17:$E$1001,'Beladung des Speichers'!$A$17:$A$1001,'Ergebnis (detailliert)'!A767))</f>
        <v/>
      </c>
      <c r="J767" s="125" t="str">
        <f>IF(ISBLANK('Beladung des Speichers'!A767),"",'Beladung des Speichers'!E767)</f>
        <v/>
      </c>
      <c r="K767" s="168" t="str">
        <f>IF(ISBLANK('Beladung des Speichers'!A767),"",SUMIFS('Entladung des Speichers'!$C$17:$C$1001,'Entladung des Speichers'!$A$17:$A$1001,'Ergebnis (detailliert)'!A767))</f>
        <v/>
      </c>
      <c r="L767" s="169" t="str">
        <f t="shared" si="46"/>
        <v/>
      </c>
      <c r="M767" s="169" t="str">
        <f>IF(ISBLANK('Entladung des Speichers'!A767),"",'Entladung des Speichers'!C767)</f>
        <v/>
      </c>
      <c r="N767" s="168" t="str">
        <f>IF(ISBLANK('Beladung des Speichers'!A767),"",SUMIFS('Entladung des Speichers'!$E$17:$E$1001,'Entladung des Speichers'!$A$17:$A$1001,'Ergebnis (detailliert)'!$A$17:$A$300))</f>
        <v/>
      </c>
      <c r="O767" s="125" t="str">
        <f t="shared" si="47"/>
        <v/>
      </c>
      <c r="P767" s="20" t="str">
        <f>IFERROR(IF(A767="","",N767*'Ergebnis (detailliert)'!J767/'Ergebnis (detailliert)'!I767),0)</f>
        <v/>
      </c>
      <c r="Q767" s="106" t="str">
        <f t="shared" si="48"/>
        <v/>
      </c>
      <c r="R767" s="107" t="str">
        <f t="shared" si="49"/>
        <v/>
      </c>
      <c r="S767" s="108" t="str">
        <f>IF(A767="","",IF(LOOKUP(A767,Stammdaten!$A$17:$A$1001,Stammdaten!$G$17:$G$1001)="Nein",0,IF(ISBLANK('Beladung des Speichers'!A767),"",ROUND(MIN(J767,Q767)*-1,2))))</f>
        <v/>
      </c>
    </row>
    <row r="768" spans="1:19" x14ac:dyDescent="0.2">
      <c r="A768" s="109" t="str">
        <f>IF('Beladung des Speichers'!A768="","",'Beladung des Speichers'!A768)</f>
        <v/>
      </c>
      <c r="B768" s="109" t="str">
        <f>IF('Beladung des Speichers'!B768="","",'Beladung des Speichers'!B768)</f>
        <v/>
      </c>
      <c r="C768" s="163" t="str">
        <f>IF(ISBLANK('Beladung des Speichers'!A768),"",SUMIFS('Beladung des Speichers'!$C$17:$C$300,'Beladung des Speichers'!$A$17:$A$300,A768)-SUMIFS('Entladung des Speichers'!$C$17:$C$300,'Entladung des Speichers'!$A$17:$A$300,A768)+SUMIFS(Füllstände!$B$17:$B$299,Füllstände!$A$17:$A$299,A768)-SUMIFS(Füllstände!$C$17:$C$299,Füllstände!$A$17:$A$299,A768))</f>
        <v/>
      </c>
      <c r="D768" s="164" t="str">
        <f>IF(ISBLANK('Beladung des Speichers'!A768),"",C768*'Beladung des Speichers'!C768/SUMIFS('Beladung des Speichers'!$C$17:$C$300,'Beladung des Speichers'!$A$17:$A$300,A768))</f>
        <v/>
      </c>
      <c r="E768" s="165" t="str">
        <f>IF(ISBLANK('Beladung des Speichers'!A768),"",1/SUMIFS('Beladung des Speichers'!$C$17:$C$300,'Beladung des Speichers'!$A$17:$A$300,A768)*C768*SUMIF($A$17:$A$300,A768,'Beladung des Speichers'!$E$17:$E$300))</f>
        <v/>
      </c>
      <c r="F768" s="166" t="str">
        <f>IF(ISBLANK('Beladung des Speichers'!A768),"",IF(C768=0,"0,00",D768/C768*E768))</f>
        <v/>
      </c>
      <c r="G768" s="167" t="str">
        <f>IF(ISBLANK('Beladung des Speichers'!A768),"",SUMIFS('Beladung des Speichers'!$C$17:$C$300,'Beladung des Speichers'!$A$17:$A$300,A768))</f>
        <v/>
      </c>
      <c r="H768" s="124" t="str">
        <f>IF(ISBLANK('Beladung des Speichers'!A768),"",'Beladung des Speichers'!C768)</f>
        <v/>
      </c>
      <c r="I768" s="168" t="str">
        <f>IF(ISBLANK('Beladung des Speichers'!A768),"",SUMIFS('Beladung des Speichers'!$E$17:$E$1001,'Beladung des Speichers'!$A$17:$A$1001,'Ergebnis (detailliert)'!A768))</f>
        <v/>
      </c>
      <c r="J768" s="125" t="str">
        <f>IF(ISBLANK('Beladung des Speichers'!A768),"",'Beladung des Speichers'!E768)</f>
        <v/>
      </c>
      <c r="K768" s="168" t="str">
        <f>IF(ISBLANK('Beladung des Speichers'!A768),"",SUMIFS('Entladung des Speichers'!$C$17:$C$1001,'Entladung des Speichers'!$A$17:$A$1001,'Ergebnis (detailliert)'!A768))</f>
        <v/>
      </c>
      <c r="L768" s="169" t="str">
        <f t="shared" si="46"/>
        <v/>
      </c>
      <c r="M768" s="169" t="str">
        <f>IF(ISBLANK('Entladung des Speichers'!A768),"",'Entladung des Speichers'!C768)</f>
        <v/>
      </c>
      <c r="N768" s="168" t="str">
        <f>IF(ISBLANK('Beladung des Speichers'!A768),"",SUMIFS('Entladung des Speichers'!$E$17:$E$1001,'Entladung des Speichers'!$A$17:$A$1001,'Ergebnis (detailliert)'!$A$17:$A$300))</f>
        <v/>
      </c>
      <c r="O768" s="125" t="str">
        <f t="shared" si="47"/>
        <v/>
      </c>
      <c r="P768" s="20" t="str">
        <f>IFERROR(IF(A768="","",N768*'Ergebnis (detailliert)'!J768/'Ergebnis (detailliert)'!I768),0)</f>
        <v/>
      </c>
      <c r="Q768" s="106" t="str">
        <f t="shared" si="48"/>
        <v/>
      </c>
      <c r="R768" s="107" t="str">
        <f t="shared" si="49"/>
        <v/>
      </c>
      <c r="S768" s="108" t="str">
        <f>IF(A768="","",IF(LOOKUP(A768,Stammdaten!$A$17:$A$1001,Stammdaten!$G$17:$G$1001)="Nein",0,IF(ISBLANK('Beladung des Speichers'!A768),"",ROUND(MIN(J768,Q768)*-1,2))))</f>
        <v/>
      </c>
    </row>
    <row r="769" spans="1:19" x14ac:dyDescent="0.2">
      <c r="A769" s="109" t="str">
        <f>IF('Beladung des Speichers'!A769="","",'Beladung des Speichers'!A769)</f>
        <v/>
      </c>
      <c r="B769" s="109" t="str">
        <f>IF('Beladung des Speichers'!B769="","",'Beladung des Speichers'!B769)</f>
        <v/>
      </c>
      <c r="C769" s="163" t="str">
        <f>IF(ISBLANK('Beladung des Speichers'!A769),"",SUMIFS('Beladung des Speichers'!$C$17:$C$300,'Beladung des Speichers'!$A$17:$A$300,A769)-SUMIFS('Entladung des Speichers'!$C$17:$C$300,'Entladung des Speichers'!$A$17:$A$300,A769)+SUMIFS(Füllstände!$B$17:$B$299,Füllstände!$A$17:$A$299,A769)-SUMIFS(Füllstände!$C$17:$C$299,Füllstände!$A$17:$A$299,A769))</f>
        <v/>
      </c>
      <c r="D769" s="164" t="str">
        <f>IF(ISBLANK('Beladung des Speichers'!A769),"",C769*'Beladung des Speichers'!C769/SUMIFS('Beladung des Speichers'!$C$17:$C$300,'Beladung des Speichers'!$A$17:$A$300,A769))</f>
        <v/>
      </c>
      <c r="E769" s="165" t="str">
        <f>IF(ISBLANK('Beladung des Speichers'!A769),"",1/SUMIFS('Beladung des Speichers'!$C$17:$C$300,'Beladung des Speichers'!$A$17:$A$300,A769)*C769*SUMIF($A$17:$A$300,A769,'Beladung des Speichers'!$E$17:$E$300))</f>
        <v/>
      </c>
      <c r="F769" s="166" t="str">
        <f>IF(ISBLANK('Beladung des Speichers'!A769),"",IF(C769=0,"0,00",D769/C769*E769))</f>
        <v/>
      </c>
      <c r="G769" s="167" t="str">
        <f>IF(ISBLANK('Beladung des Speichers'!A769),"",SUMIFS('Beladung des Speichers'!$C$17:$C$300,'Beladung des Speichers'!$A$17:$A$300,A769))</f>
        <v/>
      </c>
      <c r="H769" s="124" t="str">
        <f>IF(ISBLANK('Beladung des Speichers'!A769),"",'Beladung des Speichers'!C769)</f>
        <v/>
      </c>
      <c r="I769" s="168" t="str">
        <f>IF(ISBLANK('Beladung des Speichers'!A769),"",SUMIFS('Beladung des Speichers'!$E$17:$E$1001,'Beladung des Speichers'!$A$17:$A$1001,'Ergebnis (detailliert)'!A769))</f>
        <v/>
      </c>
      <c r="J769" s="125" t="str">
        <f>IF(ISBLANK('Beladung des Speichers'!A769),"",'Beladung des Speichers'!E769)</f>
        <v/>
      </c>
      <c r="K769" s="168" t="str">
        <f>IF(ISBLANK('Beladung des Speichers'!A769),"",SUMIFS('Entladung des Speichers'!$C$17:$C$1001,'Entladung des Speichers'!$A$17:$A$1001,'Ergebnis (detailliert)'!A769))</f>
        <v/>
      </c>
      <c r="L769" s="169" t="str">
        <f t="shared" si="46"/>
        <v/>
      </c>
      <c r="M769" s="169" t="str">
        <f>IF(ISBLANK('Entladung des Speichers'!A769),"",'Entladung des Speichers'!C769)</f>
        <v/>
      </c>
      <c r="N769" s="168" t="str">
        <f>IF(ISBLANK('Beladung des Speichers'!A769),"",SUMIFS('Entladung des Speichers'!$E$17:$E$1001,'Entladung des Speichers'!$A$17:$A$1001,'Ergebnis (detailliert)'!$A$17:$A$300))</f>
        <v/>
      </c>
      <c r="O769" s="125" t="str">
        <f t="shared" si="47"/>
        <v/>
      </c>
      <c r="P769" s="20" t="str">
        <f>IFERROR(IF(A769="","",N769*'Ergebnis (detailliert)'!J769/'Ergebnis (detailliert)'!I769),0)</f>
        <v/>
      </c>
      <c r="Q769" s="106" t="str">
        <f t="shared" si="48"/>
        <v/>
      </c>
      <c r="R769" s="107" t="str">
        <f t="shared" si="49"/>
        <v/>
      </c>
      <c r="S769" s="108" t="str">
        <f>IF(A769="","",IF(LOOKUP(A769,Stammdaten!$A$17:$A$1001,Stammdaten!$G$17:$G$1001)="Nein",0,IF(ISBLANK('Beladung des Speichers'!A769),"",ROUND(MIN(J769,Q769)*-1,2))))</f>
        <v/>
      </c>
    </row>
    <row r="770" spans="1:19" x14ac:dyDescent="0.2">
      <c r="A770" s="109" t="str">
        <f>IF('Beladung des Speichers'!A770="","",'Beladung des Speichers'!A770)</f>
        <v/>
      </c>
      <c r="B770" s="109" t="str">
        <f>IF('Beladung des Speichers'!B770="","",'Beladung des Speichers'!B770)</f>
        <v/>
      </c>
      <c r="C770" s="163" t="str">
        <f>IF(ISBLANK('Beladung des Speichers'!A770),"",SUMIFS('Beladung des Speichers'!$C$17:$C$300,'Beladung des Speichers'!$A$17:$A$300,A770)-SUMIFS('Entladung des Speichers'!$C$17:$C$300,'Entladung des Speichers'!$A$17:$A$300,A770)+SUMIFS(Füllstände!$B$17:$B$299,Füllstände!$A$17:$A$299,A770)-SUMIFS(Füllstände!$C$17:$C$299,Füllstände!$A$17:$A$299,A770))</f>
        <v/>
      </c>
      <c r="D770" s="164" t="str">
        <f>IF(ISBLANK('Beladung des Speichers'!A770),"",C770*'Beladung des Speichers'!C770/SUMIFS('Beladung des Speichers'!$C$17:$C$300,'Beladung des Speichers'!$A$17:$A$300,A770))</f>
        <v/>
      </c>
      <c r="E770" s="165" t="str">
        <f>IF(ISBLANK('Beladung des Speichers'!A770),"",1/SUMIFS('Beladung des Speichers'!$C$17:$C$300,'Beladung des Speichers'!$A$17:$A$300,A770)*C770*SUMIF($A$17:$A$300,A770,'Beladung des Speichers'!$E$17:$E$300))</f>
        <v/>
      </c>
      <c r="F770" s="166" t="str">
        <f>IF(ISBLANK('Beladung des Speichers'!A770),"",IF(C770=0,"0,00",D770/C770*E770))</f>
        <v/>
      </c>
      <c r="G770" s="167" t="str">
        <f>IF(ISBLANK('Beladung des Speichers'!A770),"",SUMIFS('Beladung des Speichers'!$C$17:$C$300,'Beladung des Speichers'!$A$17:$A$300,A770))</f>
        <v/>
      </c>
      <c r="H770" s="124" t="str">
        <f>IF(ISBLANK('Beladung des Speichers'!A770),"",'Beladung des Speichers'!C770)</f>
        <v/>
      </c>
      <c r="I770" s="168" t="str">
        <f>IF(ISBLANK('Beladung des Speichers'!A770),"",SUMIFS('Beladung des Speichers'!$E$17:$E$1001,'Beladung des Speichers'!$A$17:$A$1001,'Ergebnis (detailliert)'!A770))</f>
        <v/>
      </c>
      <c r="J770" s="125" t="str">
        <f>IF(ISBLANK('Beladung des Speichers'!A770),"",'Beladung des Speichers'!E770)</f>
        <v/>
      </c>
      <c r="K770" s="168" t="str">
        <f>IF(ISBLANK('Beladung des Speichers'!A770),"",SUMIFS('Entladung des Speichers'!$C$17:$C$1001,'Entladung des Speichers'!$A$17:$A$1001,'Ergebnis (detailliert)'!A770))</f>
        <v/>
      </c>
      <c r="L770" s="169" t="str">
        <f t="shared" si="46"/>
        <v/>
      </c>
      <c r="M770" s="169" t="str">
        <f>IF(ISBLANK('Entladung des Speichers'!A770),"",'Entladung des Speichers'!C770)</f>
        <v/>
      </c>
      <c r="N770" s="168" t="str">
        <f>IF(ISBLANK('Beladung des Speichers'!A770),"",SUMIFS('Entladung des Speichers'!$E$17:$E$1001,'Entladung des Speichers'!$A$17:$A$1001,'Ergebnis (detailliert)'!$A$17:$A$300))</f>
        <v/>
      </c>
      <c r="O770" s="125" t="str">
        <f t="shared" si="47"/>
        <v/>
      </c>
      <c r="P770" s="20" t="str">
        <f>IFERROR(IF(A770="","",N770*'Ergebnis (detailliert)'!J770/'Ergebnis (detailliert)'!I770),0)</f>
        <v/>
      </c>
      <c r="Q770" s="106" t="str">
        <f t="shared" si="48"/>
        <v/>
      </c>
      <c r="R770" s="107" t="str">
        <f t="shared" si="49"/>
        <v/>
      </c>
      <c r="S770" s="108" t="str">
        <f>IF(A770="","",IF(LOOKUP(A770,Stammdaten!$A$17:$A$1001,Stammdaten!$G$17:$G$1001)="Nein",0,IF(ISBLANK('Beladung des Speichers'!A770),"",ROUND(MIN(J770,Q770)*-1,2))))</f>
        <v/>
      </c>
    </row>
    <row r="771" spans="1:19" x14ac:dyDescent="0.2">
      <c r="A771" s="109" t="str">
        <f>IF('Beladung des Speichers'!A771="","",'Beladung des Speichers'!A771)</f>
        <v/>
      </c>
      <c r="B771" s="109" t="str">
        <f>IF('Beladung des Speichers'!B771="","",'Beladung des Speichers'!B771)</f>
        <v/>
      </c>
      <c r="C771" s="163" t="str">
        <f>IF(ISBLANK('Beladung des Speichers'!A771),"",SUMIFS('Beladung des Speichers'!$C$17:$C$300,'Beladung des Speichers'!$A$17:$A$300,A771)-SUMIFS('Entladung des Speichers'!$C$17:$C$300,'Entladung des Speichers'!$A$17:$A$300,A771)+SUMIFS(Füllstände!$B$17:$B$299,Füllstände!$A$17:$A$299,A771)-SUMIFS(Füllstände!$C$17:$C$299,Füllstände!$A$17:$A$299,A771))</f>
        <v/>
      </c>
      <c r="D771" s="164" t="str">
        <f>IF(ISBLANK('Beladung des Speichers'!A771),"",C771*'Beladung des Speichers'!C771/SUMIFS('Beladung des Speichers'!$C$17:$C$300,'Beladung des Speichers'!$A$17:$A$300,A771))</f>
        <v/>
      </c>
      <c r="E771" s="165" t="str">
        <f>IF(ISBLANK('Beladung des Speichers'!A771),"",1/SUMIFS('Beladung des Speichers'!$C$17:$C$300,'Beladung des Speichers'!$A$17:$A$300,A771)*C771*SUMIF($A$17:$A$300,A771,'Beladung des Speichers'!$E$17:$E$300))</f>
        <v/>
      </c>
      <c r="F771" s="166" t="str">
        <f>IF(ISBLANK('Beladung des Speichers'!A771),"",IF(C771=0,"0,00",D771/C771*E771))</f>
        <v/>
      </c>
      <c r="G771" s="167" t="str">
        <f>IF(ISBLANK('Beladung des Speichers'!A771),"",SUMIFS('Beladung des Speichers'!$C$17:$C$300,'Beladung des Speichers'!$A$17:$A$300,A771))</f>
        <v/>
      </c>
      <c r="H771" s="124" t="str">
        <f>IF(ISBLANK('Beladung des Speichers'!A771),"",'Beladung des Speichers'!C771)</f>
        <v/>
      </c>
      <c r="I771" s="168" t="str">
        <f>IF(ISBLANK('Beladung des Speichers'!A771),"",SUMIFS('Beladung des Speichers'!$E$17:$E$1001,'Beladung des Speichers'!$A$17:$A$1001,'Ergebnis (detailliert)'!A771))</f>
        <v/>
      </c>
      <c r="J771" s="125" t="str">
        <f>IF(ISBLANK('Beladung des Speichers'!A771),"",'Beladung des Speichers'!E771)</f>
        <v/>
      </c>
      <c r="K771" s="168" t="str">
        <f>IF(ISBLANK('Beladung des Speichers'!A771),"",SUMIFS('Entladung des Speichers'!$C$17:$C$1001,'Entladung des Speichers'!$A$17:$A$1001,'Ergebnis (detailliert)'!A771))</f>
        <v/>
      </c>
      <c r="L771" s="169" t="str">
        <f t="shared" si="46"/>
        <v/>
      </c>
      <c r="M771" s="169" t="str">
        <f>IF(ISBLANK('Entladung des Speichers'!A771),"",'Entladung des Speichers'!C771)</f>
        <v/>
      </c>
      <c r="N771" s="168" t="str">
        <f>IF(ISBLANK('Beladung des Speichers'!A771),"",SUMIFS('Entladung des Speichers'!$E$17:$E$1001,'Entladung des Speichers'!$A$17:$A$1001,'Ergebnis (detailliert)'!$A$17:$A$300))</f>
        <v/>
      </c>
      <c r="O771" s="125" t="str">
        <f t="shared" si="47"/>
        <v/>
      </c>
      <c r="P771" s="20" t="str">
        <f>IFERROR(IF(A771="","",N771*'Ergebnis (detailliert)'!J771/'Ergebnis (detailliert)'!I771),0)</f>
        <v/>
      </c>
      <c r="Q771" s="106" t="str">
        <f t="shared" si="48"/>
        <v/>
      </c>
      <c r="R771" s="107" t="str">
        <f t="shared" si="49"/>
        <v/>
      </c>
      <c r="S771" s="108" t="str">
        <f>IF(A771="","",IF(LOOKUP(A771,Stammdaten!$A$17:$A$1001,Stammdaten!$G$17:$G$1001)="Nein",0,IF(ISBLANK('Beladung des Speichers'!A771),"",ROUND(MIN(J771,Q771)*-1,2))))</f>
        <v/>
      </c>
    </row>
    <row r="772" spans="1:19" x14ac:dyDescent="0.2">
      <c r="A772" s="109" t="str">
        <f>IF('Beladung des Speichers'!A772="","",'Beladung des Speichers'!A772)</f>
        <v/>
      </c>
      <c r="B772" s="109" t="str">
        <f>IF('Beladung des Speichers'!B772="","",'Beladung des Speichers'!B772)</f>
        <v/>
      </c>
      <c r="C772" s="163" t="str">
        <f>IF(ISBLANK('Beladung des Speichers'!A772),"",SUMIFS('Beladung des Speichers'!$C$17:$C$300,'Beladung des Speichers'!$A$17:$A$300,A772)-SUMIFS('Entladung des Speichers'!$C$17:$C$300,'Entladung des Speichers'!$A$17:$A$300,A772)+SUMIFS(Füllstände!$B$17:$B$299,Füllstände!$A$17:$A$299,A772)-SUMIFS(Füllstände!$C$17:$C$299,Füllstände!$A$17:$A$299,A772))</f>
        <v/>
      </c>
      <c r="D772" s="164" t="str">
        <f>IF(ISBLANK('Beladung des Speichers'!A772),"",C772*'Beladung des Speichers'!C772/SUMIFS('Beladung des Speichers'!$C$17:$C$300,'Beladung des Speichers'!$A$17:$A$300,A772))</f>
        <v/>
      </c>
      <c r="E772" s="165" t="str">
        <f>IF(ISBLANK('Beladung des Speichers'!A772),"",1/SUMIFS('Beladung des Speichers'!$C$17:$C$300,'Beladung des Speichers'!$A$17:$A$300,A772)*C772*SUMIF($A$17:$A$300,A772,'Beladung des Speichers'!$E$17:$E$300))</f>
        <v/>
      </c>
      <c r="F772" s="166" t="str">
        <f>IF(ISBLANK('Beladung des Speichers'!A772),"",IF(C772=0,"0,00",D772/C772*E772))</f>
        <v/>
      </c>
      <c r="G772" s="167" t="str">
        <f>IF(ISBLANK('Beladung des Speichers'!A772),"",SUMIFS('Beladung des Speichers'!$C$17:$C$300,'Beladung des Speichers'!$A$17:$A$300,A772))</f>
        <v/>
      </c>
      <c r="H772" s="124" t="str">
        <f>IF(ISBLANK('Beladung des Speichers'!A772),"",'Beladung des Speichers'!C772)</f>
        <v/>
      </c>
      <c r="I772" s="168" t="str">
        <f>IF(ISBLANK('Beladung des Speichers'!A772),"",SUMIFS('Beladung des Speichers'!$E$17:$E$1001,'Beladung des Speichers'!$A$17:$A$1001,'Ergebnis (detailliert)'!A772))</f>
        <v/>
      </c>
      <c r="J772" s="125" t="str">
        <f>IF(ISBLANK('Beladung des Speichers'!A772),"",'Beladung des Speichers'!E772)</f>
        <v/>
      </c>
      <c r="K772" s="168" t="str">
        <f>IF(ISBLANK('Beladung des Speichers'!A772),"",SUMIFS('Entladung des Speichers'!$C$17:$C$1001,'Entladung des Speichers'!$A$17:$A$1001,'Ergebnis (detailliert)'!A772))</f>
        <v/>
      </c>
      <c r="L772" s="169" t="str">
        <f t="shared" si="46"/>
        <v/>
      </c>
      <c r="M772" s="169" t="str">
        <f>IF(ISBLANK('Entladung des Speichers'!A772),"",'Entladung des Speichers'!C772)</f>
        <v/>
      </c>
      <c r="N772" s="168" t="str">
        <f>IF(ISBLANK('Beladung des Speichers'!A772),"",SUMIFS('Entladung des Speichers'!$E$17:$E$1001,'Entladung des Speichers'!$A$17:$A$1001,'Ergebnis (detailliert)'!$A$17:$A$300))</f>
        <v/>
      </c>
      <c r="O772" s="125" t="str">
        <f t="shared" si="47"/>
        <v/>
      </c>
      <c r="P772" s="20" t="str">
        <f>IFERROR(IF(A772="","",N772*'Ergebnis (detailliert)'!J772/'Ergebnis (detailliert)'!I772),0)</f>
        <v/>
      </c>
      <c r="Q772" s="106" t="str">
        <f t="shared" si="48"/>
        <v/>
      </c>
      <c r="R772" s="107" t="str">
        <f t="shared" si="49"/>
        <v/>
      </c>
      <c r="S772" s="108" t="str">
        <f>IF(A772="","",IF(LOOKUP(A772,Stammdaten!$A$17:$A$1001,Stammdaten!$G$17:$G$1001)="Nein",0,IF(ISBLANK('Beladung des Speichers'!A772),"",ROUND(MIN(J772,Q772)*-1,2))))</f>
        <v/>
      </c>
    </row>
    <row r="773" spans="1:19" x14ac:dyDescent="0.2">
      <c r="A773" s="109" t="str">
        <f>IF('Beladung des Speichers'!A773="","",'Beladung des Speichers'!A773)</f>
        <v/>
      </c>
      <c r="B773" s="109" t="str">
        <f>IF('Beladung des Speichers'!B773="","",'Beladung des Speichers'!B773)</f>
        <v/>
      </c>
      <c r="C773" s="163" t="str">
        <f>IF(ISBLANK('Beladung des Speichers'!A773),"",SUMIFS('Beladung des Speichers'!$C$17:$C$300,'Beladung des Speichers'!$A$17:$A$300,A773)-SUMIFS('Entladung des Speichers'!$C$17:$C$300,'Entladung des Speichers'!$A$17:$A$300,A773)+SUMIFS(Füllstände!$B$17:$B$299,Füllstände!$A$17:$A$299,A773)-SUMIFS(Füllstände!$C$17:$C$299,Füllstände!$A$17:$A$299,A773))</f>
        <v/>
      </c>
      <c r="D773" s="164" t="str">
        <f>IF(ISBLANK('Beladung des Speichers'!A773),"",C773*'Beladung des Speichers'!C773/SUMIFS('Beladung des Speichers'!$C$17:$C$300,'Beladung des Speichers'!$A$17:$A$300,A773))</f>
        <v/>
      </c>
      <c r="E773" s="165" t="str">
        <f>IF(ISBLANK('Beladung des Speichers'!A773),"",1/SUMIFS('Beladung des Speichers'!$C$17:$C$300,'Beladung des Speichers'!$A$17:$A$300,A773)*C773*SUMIF($A$17:$A$300,A773,'Beladung des Speichers'!$E$17:$E$300))</f>
        <v/>
      </c>
      <c r="F773" s="166" t="str">
        <f>IF(ISBLANK('Beladung des Speichers'!A773),"",IF(C773=0,"0,00",D773/C773*E773))</f>
        <v/>
      </c>
      <c r="G773" s="167" t="str">
        <f>IF(ISBLANK('Beladung des Speichers'!A773),"",SUMIFS('Beladung des Speichers'!$C$17:$C$300,'Beladung des Speichers'!$A$17:$A$300,A773))</f>
        <v/>
      </c>
      <c r="H773" s="124" t="str">
        <f>IF(ISBLANK('Beladung des Speichers'!A773),"",'Beladung des Speichers'!C773)</f>
        <v/>
      </c>
      <c r="I773" s="168" t="str">
        <f>IF(ISBLANK('Beladung des Speichers'!A773),"",SUMIFS('Beladung des Speichers'!$E$17:$E$1001,'Beladung des Speichers'!$A$17:$A$1001,'Ergebnis (detailliert)'!A773))</f>
        <v/>
      </c>
      <c r="J773" s="125" t="str">
        <f>IF(ISBLANK('Beladung des Speichers'!A773),"",'Beladung des Speichers'!E773)</f>
        <v/>
      </c>
      <c r="K773" s="168" t="str">
        <f>IF(ISBLANK('Beladung des Speichers'!A773),"",SUMIFS('Entladung des Speichers'!$C$17:$C$1001,'Entladung des Speichers'!$A$17:$A$1001,'Ergebnis (detailliert)'!A773))</f>
        <v/>
      </c>
      <c r="L773" s="169" t="str">
        <f t="shared" si="46"/>
        <v/>
      </c>
      <c r="M773" s="169" t="str">
        <f>IF(ISBLANK('Entladung des Speichers'!A773),"",'Entladung des Speichers'!C773)</f>
        <v/>
      </c>
      <c r="N773" s="168" t="str">
        <f>IF(ISBLANK('Beladung des Speichers'!A773),"",SUMIFS('Entladung des Speichers'!$E$17:$E$1001,'Entladung des Speichers'!$A$17:$A$1001,'Ergebnis (detailliert)'!$A$17:$A$300))</f>
        <v/>
      </c>
      <c r="O773" s="125" t="str">
        <f t="shared" si="47"/>
        <v/>
      </c>
      <c r="P773" s="20" t="str">
        <f>IFERROR(IF(A773="","",N773*'Ergebnis (detailliert)'!J773/'Ergebnis (detailliert)'!I773),0)</f>
        <v/>
      </c>
      <c r="Q773" s="106" t="str">
        <f t="shared" si="48"/>
        <v/>
      </c>
      <c r="R773" s="107" t="str">
        <f t="shared" si="49"/>
        <v/>
      </c>
      <c r="S773" s="108" t="str">
        <f>IF(A773="","",IF(LOOKUP(A773,Stammdaten!$A$17:$A$1001,Stammdaten!$G$17:$G$1001)="Nein",0,IF(ISBLANK('Beladung des Speichers'!A773),"",ROUND(MIN(J773,Q773)*-1,2))))</f>
        <v/>
      </c>
    </row>
    <row r="774" spans="1:19" x14ac:dyDescent="0.2">
      <c r="A774" s="109" t="str">
        <f>IF('Beladung des Speichers'!A774="","",'Beladung des Speichers'!A774)</f>
        <v/>
      </c>
      <c r="B774" s="109" t="str">
        <f>IF('Beladung des Speichers'!B774="","",'Beladung des Speichers'!B774)</f>
        <v/>
      </c>
      <c r="C774" s="163" t="str">
        <f>IF(ISBLANK('Beladung des Speichers'!A774),"",SUMIFS('Beladung des Speichers'!$C$17:$C$300,'Beladung des Speichers'!$A$17:$A$300,A774)-SUMIFS('Entladung des Speichers'!$C$17:$C$300,'Entladung des Speichers'!$A$17:$A$300,A774)+SUMIFS(Füllstände!$B$17:$B$299,Füllstände!$A$17:$A$299,A774)-SUMIFS(Füllstände!$C$17:$C$299,Füllstände!$A$17:$A$299,A774))</f>
        <v/>
      </c>
      <c r="D774" s="164" t="str">
        <f>IF(ISBLANK('Beladung des Speichers'!A774),"",C774*'Beladung des Speichers'!C774/SUMIFS('Beladung des Speichers'!$C$17:$C$300,'Beladung des Speichers'!$A$17:$A$300,A774))</f>
        <v/>
      </c>
      <c r="E774" s="165" t="str">
        <f>IF(ISBLANK('Beladung des Speichers'!A774),"",1/SUMIFS('Beladung des Speichers'!$C$17:$C$300,'Beladung des Speichers'!$A$17:$A$300,A774)*C774*SUMIF($A$17:$A$300,A774,'Beladung des Speichers'!$E$17:$E$300))</f>
        <v/>
      </c>
      <c r="F774" s="166" t="str">
        <f>IF(ISBLANK('Beladung des Speichers'!A774),"",IF(C774=0,"0,00",D774/C774*E774))</f>
        <v/>
      </c>
      <c r="G774" s="167" t="str">
        <f>IF(ISBLANK('Beladung des Speichers'!A774),"",SUMIFS('Beladung des Speichers'!$C$17:$C$300,'Beladung des Speichers'!$A$17:$A$300,A774))</f>
        <v/>
      </c>
      <c r="H774" s="124" t="str">
        <f>IF(ISBLANK('Beladung des Speichers'!A774),"",'Beladung des Speichers'!C774)</f>
        <v/>
      </c>
      <c r="I774" s="168" t="str">
        <f>IF(ISBLANK('Beladung des Speichers'!A774),"",SUMIFS('Beladung des Speichers'!$E$17:$E$1001,'Beladung des Speichers'!$A$17:$A$1001,'Ergebnis (detailliert)'!A774))</f>
        <v/>
      </c>
      <c r="J774" s="125" t="str">
        <f>IF(ISBLANK('Beladung des Speichers'!A774),"",'Beladung des Speichers'!E774)</f>
        <v/>
      </c>
      <c r="K774" s="168" t="str">
        <f>IF(ISBLANK('Beladung des Speichers'!A774),"",SUMIFS('Entladung des Speichers'!$C$17:$C$1001,'Entladung des Speichers'!$A$17:$A$1001,'Ergebnis (detailliert)'!A774))</f>
        <v/>
      </c>
      <c r="L774" s="169" t="str">
        <f t="shared" si="46"/>
        <v/>
      </c>
      <c r="M774" s="169" t="str">
        <f>IF(ISBLANK('Entladung des Speichers'!A774),"",'Entladung des Speichers'!C774)</f>
        <v/>
      </c>
      <c r="N774" s="168" t="str">
        <f>IF(ISBLANK('Beladung des Speichers'!A774),"",SUMIFS('Entladung des Speichers'!$E$17:$E$1001,'Entladung des Speichers'!$A$17:$A$1001,'Ergebnis (detailliert)'!$A$17:$A$300))</f>
        <v/>
      </c>
      <c r="O774" s="125" t="str">
        <f t="shared" si="47"/>
        <v/>
      </c>
      <c r="P774" s="20" t="str">
        <f>IFERROR(IF(A774="","",N774*'Ergebnis (detailliert)'!J774/'Ergebnis (detailliert)'!I774),0)</f>
        <v/>
      </c>
      <c r="Q774" s="106" t="str">
        <f t="shared" si="48"/>
        <v/>
      </c>
      <c r="R774" s="107" t="str">
        <f t="shared" si="49"/>
        <v/>
      </c>
      <c r="S774" s="108" t="str">
        <f>IF(A774="","",IF(LOOKUP(A774,Stammdaten!$A$17:$A$1001,Stammdaten!$G$17:$G$1001)="Nein",0,IF(ISBLANK('Beladung des Speichers'!A774),"",ROUND(MIN(J774,Q774)*-1,2))))</f>
        <v/>
      </c>
    </row>
    <row r="775" spans="1:19" x14ac:dyDescent="0.2">
      <c r="A775" s="109" t="str">
        <f>IF('Beladung des Speichers'!A775="","",'Beladung des Speichers'!A775)</f>
        <v/>
      </c>
      <c r="B775" s="109" t="str">
        <f>IF('Beladung des Speichers'!B775="","",'Beladung des Speichers'!B775)</f>
        <v/>
      </c>
      <c r="C775" s="163" t="str">
        <f>IF(ISBLANK('Beladung des Speichers'!A775),"",SUMIFS('Beladung des Speichers'!$C$17:$C$300,'Beladung des Speichers'!$A$17:$A$300,A775)-SUMIFS('Entladung des Speichers'!$C$17:$C$300,'Entladung des Speichers'!$A$17:$A$300,A775)+SUMIFS(Füllstände!$B$17:$B$299,Füllstände!$A$17:$A$299,A775)-SUMIFS(Füllstände!$C$17:$C$299,Füllstände!$A$17:$A$299,A775))</f>
        <v/>
      </c>
      <c r="D775" s="164" t="str">
        <f>IF(ISBLANK('Beladung des Speichers'!A775),"",C775*'Beladung des Speichers'!C775/SUMIFS('Beladung des Speichers'!$C$17:$C$300,'Beladung des Speichers'!$A$17:$A$300,A775))</f>
        <v/>
      </c>
      <c r="E775" s="165" t="str">
        <f>IF(ISBLANK('Beladung des Speichers'!A775),"",1/SUMIFS('Beladung des Speichers'!$C$17:$C$300,'Beladung des Speichers'!$A$17:$A$300,A775)*C775*SUMIF($A$17:$A$300,A775,'Beladung des Speichers'!$E$17:$E$300))</f>
        <v/>
      </c>
      <c r="F775" s="166" t="str">
        <f>IF(ISBLANK('Beladung des Speichers'!A775),"",IF(C775=0,"0,00",D775/C775*E775))</f>
        <v/>
      </c>
      <c r="G775" s="167" t="str">
        <f>IF(ISBLANK('Beladung des Speichers'!A775),"",SUMIFS('Beladung des Speichers'!$C$17:$C$300,'Beladung des Speichers'!$A$17:$A$300,A775))</f>
        <v/>
      </c>
      <c r="H775" s="124" t="str">
        <f>IF(ISBLANK('Beladung des Speichers'!A775),"",'Beladung des Speichers'!C775)</f>
        <v/>
      </c>
      <c r="I775" s="168" t="str">
        <f>IF(ISBLANK('Beladung des Speichers'!A775),"",SUMIFS('Beladung des Speichers'!$E$17:$E$1001,'Beladung des Speichers'!$A$17:$A$1001,'Ergebnis (detailliert)'!A775))</f>
        <v/>
      </c>
      <c r="J775" s="125" t="str">
        <f>IF(ISBLANK('Beladung des Speichers'!A775),"",'Beladung des Speichers'!E775)</f>
        <v/>
      </c>
      <c r="K775" s="168" t="str">
        <f>IF(ISBLANK('Beladung des Speichers'!A775),"",SUMIFS('Entladung des Speichers'!$C$17:$C$1001,'Entladung des Speichers'!$A$17:$A$1001,'Ergebnis (detailliert)'!A775))</f>
        <v/>
      </c>
      <c r="L775" s="169" t="str">
        <f t="shared" si="46"/>
        <v/>
      </c>
      <c r="M775" s="169" t="str">
        <f>IF(ISBLANK('Entladung des Speichers'!A775),"",'Entladung des Speichers'!C775)</f>
        <v/>
      </c>
      <c r="N775" s="168" t="str">
        <f>IF(ISBLANK('Beladung des Speichers'!A775),"",SUMIFS('Entladung des Speichers'!$E$17:$E$1001,'Entladung des Speichers'!$A$17:$A$1001,'Ergebnis (detailliert)'!$A$17:$A$300))</f>
        <v/>
      </c>
      <c r="O775" s="125" t="str">
        <f t="shared" si="47"/>
        <v/>
      </c>
      <c r="P775" s="20" t="str">
        <f>IFERROR(IF(A775="","",N775*'Ergebnis (detailliert)'!J775/'Ergebnis (detailliert)'!I775),0)</f>
        <v/>
      </c>
      <c r="Q775" s="106" t="str">
        <f t="shared" si="48"/>
        <v/>
      </c>
      <c r="R775" s="107" t="str">
        <f t="shared" si="49"/>
        <v/>
      </c>
      <c r="S775" s="108" t="str">
        <f>IF(A775="","",IF(LOOKUP(A775,Stammdaten!$A$17:$A$1001,Stammdaten!$G$17:$G$1001)="Nein",0,IF(ISBLANK('Beladung des Speichers'!A775),"",ROUND(MIN(J775,Q775)*-1,2))))</f>
        <v/>
      </c>
    </row>
    <row r="776" spans="1:19" x14ac:dyDescent="0.2">
      <c r="A776" s="109" t="str">
        <f>IF('Beladung des Speichers'!A776="","",'Beladung des Speichers'!A776)</f>
        <v/>
      </c>
      <c r="B776" s="109" t="str">
        <f>IF('Beladung des Speichers'!B776="","",'Beladung des Speichers'!B776)</f>
        <v/>
      </c>
      <c r="C776" s="163" t="str">
        <f>IF(ISBLANK('Beladung des Speichers'!A776),"",SUMIFS('Beladung des Speichers'!$C$17:$C$300,'Beladung des Speichers'!$A$17:$A$300,A776)-SUMIFS('Entladung des Speichers'!$C$17:$C$300,'Entladung des Speichers'!$A$17:$A$300,A776)+SUMIFS(Füllstände!$B$17:$B$299,Füllstände!$A$17:$A$299,A776)-SUMIFS(Füllstände!$C$17:$C$299,Füllstände!$A$17:$A$299,A776))</f>
        <v/>
      </c>
      <c r="D776" s="164" t="str">
        <f>IF(ISBLANK('Beladung des Speichers'!A776),"",C776*'Beladung des Speichers'!C776/SUMIFS('Beladung des Speichers'!$C$17:$C$300,'Beladung des Speichers'!$A$17:$A$300,A776))</f>
        <v/>
      </c>
      <c r="E776" s="165" t="str">
        <f>IF(ISBLANK('Beladung des Speichers'!A776),"",1/SUMIFS('Beladung des Speichers'!$C$17:$C$300,'Beladung des Speichers'!$A$17:$A$300,A776)*C776*SUMIF($A$17:$A$300,A776,'Beladung des Speichers'!$E$17:$E$300))</f>
        <v/>
      </c>
      <c r="F776" s="166" t="str">
        <f>IF(ISBLANK('Beladung des Speichers'!A776),"",IF(C776=0,"0,00",D776/C776*E776))</f>
        <v/>
      </c>
      <c r="G776" s="167" t="str">
        <f>IF(ISBLANK('Beladung des Speichers'!A776),"",SUMIFS('Beladung des Speichers'!$C$17:$C$300,'Beladung des Speichers'!$A$17:$A$300,A776))</f>
        <v/>
      </c>
      <c r="H776" s="124" t="str">
        <f>IF(ISBLANK('Beladung des Speichers'!A776),"",'Beladung des Speichers'!C776)</f>
        <v/>
      </c>
      <c r="I776" s="168" t="str">
        <f>IF(ISBLANK('Beladung des Speichers'!A776),"",SUMIFS('Beladung des Speichers'!$E$17:$E$1001,'Beladung des Speichers'!$A$17:$A$1001,'Ergebnis (detailliert)'!A776))</f>
        <v/>
      </c>
      <c r="J776" s="125" t="str">
        <f>IF(ISBLANK('Beladung des Speichers'!A776),"",'Beladung des Speichers'!E776)</f>
        <v/>
      </c>
      <c r="K776" s="168" t="str">
        <f>IF(ISBLANK('Beladung des Speichers'!A776),"",SUMIFS('Entladung des Speichers'!$C$17:$C$1001,'Entladung des Speichers'!$A$17:$A$1001,'Ergebnis (detailliert)'!A776))</f>
        <v/>
      </c>
      <c r="L776" s="169" t="str">
        <f t="shared" si="46"/>
        <v/>
      </c>
      <c r="M776" s="169" t="str">
        <f>IF(ISBLANK('Entladung des Speichers'!A776),"",'Entladung des Speichers'!C776)</f>
        <v/>
      </c>
      <c r="N776" s="168" t="str">
        <f>IF(ISBLANK('Beladung des Speichers'!A776),"",SUMIFS('Entladung des Speichers'!$E$17:$E$1001,'Entladung des Speichers'!$A$17:$A$1001,'Ergebnis (detailliert)'!$A$17:$A$300))</f>
        <v/>
      </c>
      <c r="O776" s="125" t="str">
        <f t="shared" si="47"/>
        <v/>
      </c>
      <c r="P776" s="20" t="str">
        <f>IFERROR(IF(A776="","",N776*'Ergebnis (detailliert)'!J776/'Ergebnis (detailliert)'!I776),0)</f>
        <v/>
      </c>
      <c r="Q776" s="106" t="str">
        <f t="shared" si="48"/>
        <v/>
      </c>
      <c r="R776" s="107" t="str">
        <f t="shared" si="49"/>
        <v/>
      </c>
      <c r="S776" s="108" t="str">
        <f>IF(A776="","",IF(LOOKUP(A776,Stammdaten!$A$17:$A$1001,Stammdaten!$G$17:$G$1001)="Nein",0,IF(ISBLANK('Beladung des Speichers'!A776),"",ROUND(MIN(J776,Q776)*-1,2))))</f>
        <v/>
      </c>
    </row>
    <row r="777" spans="1:19" x14ac:dyDescent="0.2">
      <c r="A777" s="109" t="str">
        <f>IF('Beladung des Speichers'!A777="","",'Beladung des Speichers'!A777)</f>
        <v/>
      </c>
      <c r="B777" s="109" t="str">
        <f>IF('Beladung des Speichers'!B777="","",'Beladung des Speichers'!B777)</f>
        <v/>
      </c>
      <c r="C777" s="163" t="str">
        <f>IF(ISBLANK('Beladung des Speichers'!A777),"",SUMIFS('Beladung des Speichers'!$C$17:$C$300,'Beladung des Speichers'!$A$17:$A$300,A777)-SUMIFS('Entladung des Speichers'!$C$17:$C$300,'Entladung des Speichers'!$A$17:$A$300,A777)+SUMIFS(Füllstände!$B$17:$B$299,Füllstände!$A$17:$A$299,A777)-SUMIFS(Füllstände!$C$17:$C$299,Füllstände!$A$17:$A$299,A777))</f>
        <v/>
      </c>
      <c r="D777" s="164" t="str">
        <f>IF(ISBLANK('Beladung des Speichers'!A777),"",C777*'Beladung des Speichers'!C777/SUMIFS('Beladung des Speichers'!$C$17:$C$300,'Beladung des Speichers'!$A$17:$A$300,A777))</f>
        <v/>
      </c>
      <c r="E777" s="165" t="str">
        <f>IF(ISBLANK('Beladung des Speichers'!A777),"",1/SUMIFS('Beladung des Speichers'!$C$17:$C$300,'Beladung des Speichers'!$A$17:$A$300,A777)*C777*SUMIF($A$17:$A$300,A777,'Beladung des Speichers'!$E$17:$E$300))</f>
        <v/>
      </c>
      <c r="F777" s="166" t="str">
        <f>IF(ISBLANK('Beladung des Speichers'!A777),"",IF(C777=0,"0,00",D777/C777*E777))</f>
        <v/>
      </c>
      <c r="G777" s="167" t="str">
        <f>IF(ISBLANK('Beladung des Speichers'!A777),"",SUMIFS('Beladung des Speichers'!$C$17:$C$300,'Beladung des Speichers'!$A$17:$A$300,A777))</f>
        <v/>
      </c>
      <c r="H777" s="124" t="str">
        <f>IF(ISBLANK('Beladung des Speichers'!A777),"",'Beladung des Speichers'!C777)</f>
        <v/>
      </c>
      <c r="I777" s="168" t="str">
        <f>IF(ISBLANK('Beladung des Speichers'!A777),"",SUMIFS('Beladung des Speichers'!$E$17:$E$1001,'Beladung des Speichers'!$A$17:$A$1001,'Ergebnis (detailliert)'!A777))</f>
        <v/>
      </c>
      <c r="J777" s="125" t="str">
        <f>IF(ISBLANK('Beladung des Speichers'!A777),"",'Beladung des Speichers'!E777)</f>
        <v/>
      </c>
      <c r="K777" s="168" t="str">
        <f>IF(ISBLANK('Beladung des Speichers'!A777),"",SUMIFS('Entladung des Speichers'!$C$17:$C$1001,'Entladung des Speichers'!$A$17:$A$1001,'Ergebnis (detailliert)'!A777))</f>
        <v/>
      </c>
      <c r="L777" s="169" t="str">
        <f t="shared" si="46"/>
        <v/>
      </c>
      <c r="M777" s="169" t="str">
        <f>IF(ISBLANK('Entladung des Speichers'!A777),"",'Entladung des Speichers'!C777)</f>
        <v/>
      </c>
      <c r="N777" s="168" t="str">
        <f>IF(ISBLANK('Beladung des Speichers'!A777),"",SUMIFS('Entladung des Speichers'!$E$17:$E$1001,'Entladung des Speichers'!$A$17:$A$1001,'Ergebnis (detailliert)'!$A$17:$A$300))</f>
        <v/>
      </c>
      <c r="O777" s="125" t="str">
        <f t="shared" si="47"/>
        <v/>
      </c>
      <c r="P777" s="20" t="str">
        <f>IFERROR(IF(A777="","",N777*'Ergebnis (detailliert)'!J777/'Ergebnis (detailliert)'!I777),0)</f>
        <v/>
      </c>
      <c r="Q777" s="106" t="str">
        <f t="shared" si="48"/>
        <v/>
      </c>
      <c r="R777" s="107" t="str">
        <f t="shared" si="49"/>
        <v/>
      </c>
      <c r="S777" s="108" t="str">
        <f>IF(A777="","",IF(LOOKUP(A777,Stammdaten!$A$17:$A$1001,Stammdaten!$G$17:$G$1001)="Nein",0,IF(ISBLANK('Beladung des Speichers'!A777),"",ROUND(MIN(J777,Q777)*-1,2))))</f>
        <v/>
      </c>
    </row>
    <row r="778" spans="1:19" x14ac:dyDescent="0.2">
      <c r="A778" s="109" t="str">
        <f>IF('Beladung des Speichers'!A778="","",'Beladung des Speichers'!A778)</f>
        <v/>
      </c>
      <c r="B778" s="109" t="str">
        <f>IF('Beladung des Speichers'!B778="","",'Beladung des Speichers'!B778)</f>
        <v/>
      </c>
      <c r="C778" s="163" t="str">
        <f>IF(ISBLANK('Beladung des Speichers'!A778),"",SUMIFS('Beladung des Speichers'!$C$17:$C$300,'Beladung des Speichers'!$A$17:$A$300,A778)-SUMIFS('Entladung des Speichers'!$C$17:$C$300,'Entladung des Speichers'!$A$17:$A$300,A778)+SUMIFS(Füllstände!$B$17:$B$299,Füllstände!$A$17:$A$299,A778)-SUMIFS(Füllstände!$C$17:$C$299,Füllstände!$A$17:$A$299,A778))</f>
        <v/>
      </c>
      <c r="D778" s="164" t="str">
        <f>IF(ISBLANK('Beladung des Speichers'!A778),"",C778*'Beladung des Speichers'!C778/SUMIFS('Beladung des Speichers'!$C$17:$C$300,'Beladung des Speichers'!$A$17:$A$300,A778))</f>
        <v/>
      </c>
      <c r="E778" s="165" t="str">
        <f>IF(ISBLANK('Beladung des Speichers'!A778),"",1/SUMIFS('Beladung des Speichers'!$C$17:$C$300,'Beladung des Speichers'!$A$17:$A$300,A778)*C778*SUMIF($A$17:$A$300,A778,'Beladung des Speichers'!$E$17:$E$300))</f>
        <v/>
      </c>
      <c r="F778" s="166" t="str">
        <f>IF(ISBLANK('Beladung des Speichers'!A778),"",IF(C778=0,"0,00",D778/C778*E778))</f>
        <v/>
      </c>
      <c r="G778" s="167" t="str">
        <f>IF(ISBLANK('Beladung des Speichers'!A778),"",SUMIFS('Beladung des Speichers'!$C$17:$C$300,'Beladung des Speichers'!$A$17:$A$300,A778))</f>
        <v/>
      </c>
      <c r="H778" s="124" t="str">
        <f>IF(ISBLANK('Beladung des Speichers'!A778),"",'Beladung des Speichers'!C778)</f>
        <v/>
      </c>
      <c r="I778" s="168" t="str">
        <f>IF(ISBLANK('Beladung des Speichers'!A778),"",SUMIFS('Beladung des Speichers'!$E$17:$E$1001,'Beladung des Speichers'!$A$17:$A$1001,'Ergebnis (detailliert)'!A778))</f>
        <v/>
      </c>
      <c r="J778" s="125" t="str">
        <f>IF(ISBLANK('Beladung des Speichers'!A778),"",'Beladung des Speichers'!E778)</f>
        <v/>
      </c>
      <c r="K778" s="168" t="str">
        <f>IF(ISBLANK('Beladung des Speichers'!A778),"",SUMIFS('Entladung des Speichers'!$C$17:$C$1001,'Entladung des Speichers'!$A$17:$A$1001,'Ergebnis (detailliert)'!A778))</f>
        <v/>
      </c>
      <c r="L778" s="169" t="str">
        <f t="shared" si="46"/>
        <v/>
      </c>
      <c r="M778" s="169" t="str">
        <f>IF(ISBLANK('Entladung des Speichers'!A778),"",'Entladung des Speichers'!C778)</f>
        <v/>
      </c>
      <c r="N778" s="168" t="str">
        <f>IF(ISBLANK('Beladung des Speichers'!A778),"",SUMIFS('Entladung des Speichers'!$E$17:$E$1001,'Entladung des Speichers'!$A$17:$A$1001,'Ergebnis (detailliert)'!$A$17:$A$300))</f>
        <v/>
      </c>
      <c r="O778" s="125" t="str">
        <f t="shared" si="47"/>
        <v/>
      </c>
      <c r="P778" s="20" t="str">
        <f>IFERROR(IF(A778="","",N778*'Ergebnis (detailliert)'!J778/'Ergebnis (detailliert)'!I778),0)</f>
        <v/>
      </c>
      <c r="Q778" s="106" t="str">
        <f t="shared" si="48"/>
        <v/>
      </c>
      <c r="R778" s="107" t="str">
        <f t="shared" si="49"/>
        <v/>
      </c>
      <c r="S778" s="108" t="str">
        <f>IF(A778="","",IF(LOOKUP(A778,Stammdaten!$A$17:$A$1001,Stammdaten!$G$17:$G$1001)="Nein",0,IF(ISBLANK('Beladung des Speichers'!A778),"",ROUND(MIN(J778,Q778)*-1,2))))</f>
        <v/>
      </c>
    </row>
    <row r="779" spans="1:19" x14ac:dyDescent="0.2">
      <c r="A779" s="109" t="str">
        <f>IF('Beladung des Speichers'!A779="","",'Beladung des Speichers'!A779)</f>
        <v/>
      </c>
      <c r="B779" s="109" t="str">
        <f>IF('Beladung des Speichers'!B779="","",'Beladung des Speichers'!B779)</f>
        <v/>
      </c>
      <c r="C779" s="163" t="str">
        <f>IF(ISBLANK('Beladung des Speichers'!A779),"",SUMIFS('Beladung des Speichers'!$C$17:$C$300,'Beladung des Speichers'!$A$17:$A$300,A779)-SUMIFS('Entladung des Speichers'!$C$17:$C$300,'Entladung des Speichers'!$A$17:$A$300,A779)+SUMIFS(Füllstände!$B$17:$B$299,Füllstände!$A$17:$A$299,A779)-SUMIFS(Füllstände!$C$17:$C$299,Füllstände!$A$17:$A$299,A779))</f>
        <v/>
      </c>
      <c r="D779" s="164" t="str">
        <f>IF(ISBLANK('Beladung des Speichers'!A779),"",C779*'Beladung des Speichers'!C779/SUMIFS('Beladung des Speichers'!$C$17:$C$300,'Beladung des Speichers'!$A$17:$A$300,A779))</f>
        <v/>
      </c>
      <c r="E779" s="165" t="str">
        <f>IF(ISBLANK('Beladung des Speichers'!A779),"",1/SUMIFS('Beladung des Speichers'!$C$17:$C$300,'Beladung des Speichers'!$A$17:$A$300,A779)*C779*SUMIF($A$17:$A$300,A779,'Beladung des Speichers'!$E$17:$E$300))</f>
        <v/>
      </c>
      <c r="F779" s="166" t="str">
        <f>IF(ISBLANK('Beladung des Speichers'!A779),"",IF(C779=0,"0,00",D779/C779*E779))</f>
        <v/>
      </c>
      <c r="G779" s="167" t="str">
        <f>IF(ISBLANK('Beladung des Speichers'!A779),"",SUMIFS('Beladung des Speichers'!$C$17:$C$300,'Beladung des Speichers'!$A$17:$A$300,A779))</f>
        <v/>
      </c>
      <c r="H779" s="124" t="str">
        <f>IF(ISBLANK('Beladung des Speichers'!A779),"",'Beladung des Speichers'!C779)</f>
        <v/>
      </c>
      <c r="I779" s="168" t="str">
        <f>IF(ISBLANK('Beladung des Speichers'!A779),"",SUMIFS('Beladung des Speichers'!$E$17:$E$1001,'Beladung des Speichers'!$A$17:$A$1001,'Ergebnis (detailliert)'!A779))</f>
        <v/>
      </c>
      <c r="J779" s="125" t="str">
        <f>IF(ISBLANK('Beladung des Speichers'!A779),"",'Beladung des Speichers'!E779)</f>
        <v/>
      </c>
      <c r="K779" s="168" t="str">
        <f>IF(ISBLANK('Beladung des Speichers'!A779),"",SUMIFS('Entladung des Speichers'!$C$17:$C$1001,'Entladung des Speichers'!$A$17:$A$1001,'Ergebnis (detailliert)'!A779))</f>
        <v/>
      </c>
      <c r="L779" s="169" t="str">
        <f t="shared" si="46"/>
        <v/>
      </c>
      <c r="M779" s="169" t="str">
        <f>IF(ISBLANK('Entladung des Speichers'!A779),"",'Entladung des Speichers'!C779)</f>
        <v/>
      </c>
      <c r="N779" s="168" t="str">
        <f>IF(ISBLANK('Beladung des Speichers'!A779),"",SUMIFS('Entladung des Speichers'!$E$17:$E$1001,'Entladung des Speichers'!$A$17:$A$1001,'Ergebnis (detailliert)'!$A$17:$A$300))</f>
        <v/>
      </c>
      <c r="O779" s="125" t="str">
        <f t="shared" si="47"/>
        <v/>
      </c>
      <c r="P779" s="20" t="str">
        <f>IFERROR(IF(A779="","",N779*'Ergebnis (detailliert)'!J779/'Ergebnis (detailliert)'!I779),0)</f>
        <v/>
      </c>
      <c r="Q779" s="106" t="str">
        <f t="shared" si="48"/>
        <v/>
      </c>
      <c r="R779" s="107" t="str">
        <f t="shared" si="49"/>
        <v/>
      </c>
      <c r="S779" s="108" t="str">
        <f>IF(A779="","",IF(LOOKUP(A779,Stammdaten!$A$17:$A$1001,Stammdaten!$G$17:$G$1001)="Nein",0,IF(ISBLANK('Beladung des Speichers'!A779),"",ROUND(MIN(J779,Q779)*-1,2))))</f>
        <v/>
      </c>
    </row>
    <row r="780" spans="1:19" x14ac:dyDescent="0.2">
      <c r="A780" s="109" t="str">
        <f>IF('Beladung des Speichers'!A780="","",'Beladung des Speichers'!A780)</f>
        <v/>
      </c>
      <c r="B780" s="109" t="str">
        <f>IF('Beladung des Speichers'!B780="","",'Beladung des Speichers'!B780)</f>
        <v/>
      </c>
      <c r="C780" s="163" t="str">
        <f>IF(ISBLANK('Beladung des Speichers'!A780),"",SUMIFS('Beladung des Speichers'!$C$17:$C$300,'Beladung des Speichers'!$A$17:$A$300,A780)-SUMIFS('Entladung des Speichers'!$C$17:$C$300,'Entladung des Speichers'!$A$17:$A$300,A780)+SUMIFS(Füllstände!$B$17:$B$299,Füllstände!$A$17:$A$299,A780)-SUMIFS(Füllstände!$C$17:$C$299,Füllstände!$A$17:$A$299,A780))</f>
        <v/>
      </c>
      <c r="D780" s="164" t="str">
        <f>IF(ISBLANK('Beladung des Speichers'!A780),"",C780*'Beladung des Speichers'!C780/SUMIFS('Beladung des Speichers'!$C$17:$C$300,'Beladung des Speichers'!$A$17:$A$300,A780))</f>
        <v/>
      </c>
      <c r="E780" s="165" t="str">
        <f>IF(ISBLANK('Beladung des Speichers'!A780),"",1/SUMIFS('Beladung des Speichers'!$C$17:$C$300,'Beladung des Speichers'!$A$17:$A$300,A780)*C780*SUMIF($A$17:$A$300,A780,'Beladung des Speichers'!$E$17:$E$300))</f>
        <v/>
      </c>
      <c r="F780" s="166" t="str">
        <f>IF(ISBLANK('Beladung des Speichers'!A780),"",IF(C780=0,"0,00",D780/C780*E780))</f>
        <v/>
      </c>
      <c r="G780" s="167" t="str">
        <f>IF(ISBLANK('Beladung des Speichers'!A780),"",SUMIFS('Beladung des Speichers'!$C$17:$C$300,'Beladung des Speichers'!$A$17:$A$300,A780))</f>
        <v/>
      </c>
      <c r="H780" s="124" t="str">
        <f>IF(ISBLANK('Beladung des Speichers'!A780),"",'Beladung des Speichers'!C780)</f>
        <v/>
      </c>
      <c r="I780" s="168" t="str">
        <f>IF(ISBLANK('Beladung des Speichers'!A780),"",SUMIFS('Beladung des Speichers'!$E$17:$E$1001,'Beladung des Speichers'!$A$17:$A$1001,'Ergebnis (detailliert)'!A780))</f>
        <v/>
      </c>
      <c r="J780" s="125" t="str">
        <f>IF(ISBLANK('Beladung des Speichers'!A780),"",'Beladung des Speichers'!E780)</f>
        <v/>
      </c>
      <c r="K780" s="168" t="str">
        <f>IF(ISBLANK('Beladung des Speichers'!A780),"",SUMIFS('Entladung des Speichers'!$C$17:$C$1001,'Entladung des Speichers'!$A$17:$A$1001,'Ergebnis (detailliert)'!A780))</f>
        <v/>
      </c>
      <c r="L780" s="169" t="str">
        <f t="shared" si="46"/>
        <v/>
      </c>
      <c r="M780" s="169" t="str">
        <f>IF(ISBLANK('Entladung des Speichers'!A780),"",'Entladung des Speichers'!C780)</f>
        <v/>
      </c>
      <c r="N780" s="168" t="str">
        <f>IF(ISBLANK('Beladung des Speichers'!A780),"",SUMIFS('Entladung des Speichers'!$E$17:$E$1001,'Entladung des Speichers'!$A$17:$A$1001,'Ergebnis (detailliert)'!$A$17:$A$300))</f>
        <v/>
      </c>
      <c r="O780" s="125" t="str">
        <f t="shared" si="47"/>
        <v/>
      </c>
      <c r="P780" s="20" t="str">
        <f>IFERROR(IF(A780="","",N780*'Ergebnis (detailliert)'!J780/'Ergebnis (detailliert)'!I780),0)</f>
        <v/>
      </c>
      <c r="Q780" s="106" t="str">
        <f t="shared" si="48"/>
        <v/>
      </c>
      <c r="R780" s="107" t="str">
        <f t="shared" si="49"/>
        <v/>
      </c>
      <c r="S780" s="108" t="str">
        <f>IF(A780="","",IF(LOOKUP(A780,Stammdaten!$A$17:$A$1001,Stammdaten!$G$17:$G$1001)="Nein",0,IF(ISBLANK('Beladung des Speichers'!A780),"",ROUND(MIN(J780,Q780)*-1,2))))</f>
        <v/>
      </c>
    </row>
    <row r="781" spans="1:19" x14ac:dyDescent="0.2">
      <c r="A781" s="109" t="str">
        <f>IF('Beladung des Speichers'!A781="","",'Beladung des Speichers'!A781)</f>
        <v/>
      </c>
      <c r="B781" s="109" t="str">
        <f>IF('Beladung des Speichers'!B781="","",'Beladung des Speichers'!B781)</f>
        <v/>
      </c>
      <c r="C781" s="163" t="str">
        <f>IF(ISBLANK('Beladung des Speichers'!A781),"",SUMIFS('Beladung des Speichers'!$C$17:$C$300,'Beladung des Speichers'!$A$17:$A$300,A781)-SUMIFS('Entladung des Speichers'!$C$17:$C$300,'Entladung des Speichers'!$A$17:$A$300,A781)+SUMIFS(Füllstände!$B$17:$B$299,Füllstände!$A$17:$A$299,A781)-SUMIFS(Füllstände!$C$17:$C$299,Füllstände!$A$17:$A$299,A781))</f>
        <v/>
      </c>
      <c r="D781" s="164" t="str">
        <f>IF(ISBLANK('Beladung des Speichers'!A781),"",C781*'Beladung des Speichers'!C781/SUMIFS('Beladung des Speichers'!$C$17:$C$300,'Beladung des Speichers'!$A$17:$A$300,A781))</f>
        <v/>
      </c>
      <c r="E781" s="165" t="str">
        <f>IF(ISBLANK('Beladung des Speichers'!A781),"",1/SUMIFS('Beladung des Speichers'!$C$17:$C$300,'Beladung des Speichers'!$A$17:$A$300,A781)*C781*SUMIF($A$17:$A$300,A781,'Beladung des Speichers'!$E$17:$E$300))</f>
        <v/>
      </c>
      <c r="F781" s="166" t="str">
        <f>IF(ISBLANK('Beladung des Speichers'!A781),"",IF(C781=0,"0,00",D781/C781*E781))</f>
        <v/>
      </c>
      <c r="G781" s="167" t="str">
        <f>IF(ISBLANK('Beladung des Speichers'!A781),"",SUMIFS('Beladung des Speichers'!$C$17:$C$300,'Beladung des Speichers'!$A$17:$A$300,A781))</f>
        <v/>
      </c>
      <c r="H781" s="124" t="str">
        <f>IF(ISBLANK('Beladung des Speichers'!A781),"",'Beladung des Speichers'!C781)</f>
        <v/>
      </c>
      <c r="I781" s="168" t="str">
        <f>IF(ISBLANK('Beladung des Speichers'!A781),"",SUMIFS('Beladung des Speichers'!$E$17:$E$1001,'Beladung des Speichers'!$A$17:$A$1001,'Ergebnis (detailliert)'!A781))</f>
        <v/>
      </c>
      <c r="J781" s="125" t="str">
        <f>IF(ISBLANK('Beladung des Speichers'!A781),"",'Beladung des Speichers'!E781)</f>
        <v/>
      </c>
      <c r="K781" s="168" t="str">
        <f>IF(ISBLANK('Beladung des Speichers'!A781),"",SUMIFS('Entladung des Speichers'!$C$17:$C$1001,'Entladung des Speichers'!$A$17:$A$1001,'Ergebnis (detailliert)'!A781))</f>
        <v/>
      </c>
      <c r="L781" s="169" t="str">
        <f t="shared" si="46"/>
        <v/>
      </c>
      <c r="M781" s="169" t="str">
        <f>IF(ISBLANK('Entladung des Speichers'!A781),"",'Entladung des Speichers'!C781)</f>
        <v/>
      </c>
      <c r="N781" s="168" t="str">
        <f>IF(ISBLANK('Beladung des Speichers'!A781),"",SUMIFS('Entladung des Speichers'!$E$17:$E$1001,'Entladung des Speichers'!$A$17:$A$1001,'Ergebnis (detailliert)'!$A$17:$A$300))</f>
        <v/>
      </c>
      <c r="O781" s="125" t="str">
        <f t="shared" si="47"/>
        <v/>
      </c>
      <c r="P781" s="20" t="str">
        <f>IFERROR(IF(A781="","",N781*'Ergebnis (detailliert)'!J781/'Ergebnis (detailliert)'!I781),0)</f>
        <v/>
      </c>
      <c r="Q781" s="106" t="str">
        <f t="shared" si="48"/>
        <v/>
      </c>
      <c r="R781" s="107" t="str">
        <f t="shared" si="49"/>
        <v/>
      </c>
      <c r="S781" s="108" t="str">
        <f>IF(A781="","",IF(LOOKUP(A781,Stammdaten!$A$17:$A$1001,Stammdaten!$G$17:$G$1001)="Nein",0,IF(ISBLANK('Beladung des Speichers'!A781),"",ROUND(MIN(J781,Q781)*-1,2))))</f>
        <v/>
      </c>
    </row>
    <row r="782" spans="1:19" x14ac:dyDescent="0.2">
      <c r="A782" s="109" t="str">
        <f>IF('Beladung des Speichers'!A782="","",'Beladung des Speichers'!A782)</f>
        <v/>
      </c>
      <c r="B782" s="109" t="str">
        <f>IF('Beladung des Speichers'!B782="","",'Beladung des Speichers'!B782)</f>
        <v/>
      </c>
      <c r="C782" s="163" t="str">
        <f>IF(ISBLANK('Beladung des Speichers'!A782),"",SUMIFS('Beladung des Speichers'!$C$17:$C$300,'Beladung des Speichers'!$A$17:$A$300,A782)-SUMIFS('Entladung des Speichers'!$C$17:$C$300,'Entladung des Speichers'!$A$17:$A$300,A782)+SUMIFS(Füllstände!$B$17:$B$299,Füllstände!$A$17:$A$299,A782)-SUMIFS(Füllstände!$C$17:$C$299,Füllstände!$A$17:$A$299,A782))</f>
        <v/>
      </c>
      <c r="D782" s="164" t="str">
        <f>IF(ISBLANK('Beladung des Speichers'!A782),"",C782*'Beladung des Speichers'!C782/SUMIFS('Beladung des Speichers'!$C$17:$C$300,'Beladung des Speichers'!$A$17:$A$300,A782))</f>
        <v/>
      </c>
      <c r="E782" s="165" t="str">
        <f>IF(ISBLANK('Beladung des Speichers'!A782),"",1/SUMIFS('Beladung des Speichers'!$C$17:$C$300,'Beladung des Speichers'!$A$17:$A$300,A782)*C782*SUMIF($A$17:$A$300,A782,'Beladung des Speichers'!$E$17:$E$300))</f>
        <v/>
      </c>
      <c r="F782" s="166" t="str">
        <f>IF(ISBLANK('Beladung des Speichers'!A782),"",IF(C782=0,"0,00",D782/C782*E782))</f>
        <v/>
      </c>
      <c r="G782" s="167" t="str">
        <f>IF(ISBLANK('Beladung des Speichers'!A782),"",SUMIFS('Beladung des Speichers'!$C$17:$C$300,'Beladung des Speichers'!$A$17:$A$300,A782))</f>
        <v/>
      </c>
      <c r="H782" s="124" t="str">
        <f>IF(ISBLANK('Beladung des Speichers'!A782),"",'Beladung des Speichers'!C782)</f>
        <v/>
      </c>
      <c r="I782" s="168" t="str">
        <f>IF(ISBLANK('Beladung des Speichers'!A782),"",SUMIFS('Beladung des Speichers'!$E$17:$E$1001,'Beladung des Speichers'!$A$17:$A$1001,'Ergebnis (detailliert)'!A782))</f>
        <v/>
      </c>
      <c r="J782" s="125" t="str">
        <f>IF(ISBLANK('Beladung des Speichers'!A782),"",'Beladung des Speichers'!E782)</f>
        <v/>
      </c>
      <c r="K782" s="168" t="str">
        <f>IF(ISBLANK('Beladung des Speichers'!A782),"",SUMIFS('Entladung des Speichers'!$C$17:$C$1001,'Entladung des Speichers'!$A$17:$A$1001,'Ergebnis (detailliert)'!A782))</f>
        <v/>
      </c>
      <c r="L782" s="169" t="str">
        <f t="shared" si="46"/>
        <v/>
      </c>
      <c r="M782" s="169" t="str">
        <f>IF(ISBLANK('Entladung des Speichers'!A782),"",'Entladung des Speichers'!C782)</f>
        <v/>
      </c>
      <c r="N782" s="168" t="str">
        <f>IF(ISBLANK('Beladung des Speichers'!A782),"",SUMIFS('Entladung des Speichers'!$E$17:$E$1001,'Entladung des Speichers'!$A$17:$A$1001,'Ergebnis (detailliert)'!$A$17:$A$300))</f>
        <v/>
      </c>
      <c r="O782" s="125" t="str">
        <f t="shared" si="47"/>
        <v/>
      </c>
      <c r="P782" s="20" t="str">
        <f>IFERROR(IF(A782="","",N782*'Ergebnis (detailliert)'!J782/'Ergebnis (detailliert)'!I782),0)</f>
        <v/>
      </c>
      <c r="Q782" s="106" t="str">
        <f t="shared" si="48"/>
        <v/>
      </c>
      <c r="R782" s="107" t="str">
        <f t="shared" si="49"/>
        <v/>
      </c>
      <c r="S782" s="108" t="str">
        <f>IF(A782="","",IF(LOOKUP(A782,Stammdaten!$A$17:$A$1001,Stammdaten!$G$17:$G$1001)="Nein",0,IF(ISBLANK('Beladung des Speichers'!A782),"",ROUND(MIN(J782,Q782)*-1,2))))</f>
        <v/>
      </c>
    </row>
    <row r="783" spans="1:19" x14ac:dyDescent="0.2">
      <c r="A783" s="109" t="str">
        <f>IF('Beladung des Speichers'!A783="","",'Beladung des Speichers'!A783)</f>
        <v/>
      </c>
      <c r="B783" s="109" t="str">
        <f>IF('Beladung des Speichers'!B783="","",'Beladung des Speichers'!B783)</f>
        <v/>
      </c>
      <c r="C783" s="163" t="str">
        <f>IF(ISBLANK('Beladung des Speichers'!A783),"",SUMIFS('Beladung des Speichers'!$C$17:$C$300,'Beladung des Speichers'!$A$17:$A$300,A783)-SUMIFS('Entladung des Speichers'!$C$17:$C$300,'Entladung des Speichers'!$A$17:$A$300,A783)+SUMIFS(Füllstände!$B$17:$B$299,Füllstände!$A$17:$A$299,A783)-SUMIFS(Füllstände!$C$17:$C$299,Füllstände!$A$17:$A$299,A783))</f>
        <v/>
      </c>
      <c r="D783" s="164" t="str">
        <f>IF(ISBLANK('Beladung des Speichers'!A783),"",C783*'Beladung des Speichers'!C783/SUMIFS('Beladung des Speichers'!$C$17:$C$300,'Beladung des Speichers'!$A$17:$A$300,A783))</f>
        <v/>
      </c>
      <c r="E783" s="165" t="str">
        <f>IF(ISBLANK('Beladung des Speichers'!A783),"",1/SUMIFS('Beladung des Speichers'!$C$17:$C$300,'Beladung des Speichers'!$A$17:$A$300,A783)*C783*SUMIF($A$17:$A$300,A783,'Beladung des Speichers'!$E$17:$E$300))</f>
        <v/>
      </c>
      <c r="F783" s="166" t="str">
        <f>IF(ISBLANK('Beladung des Speichers'!A783),"",IF(C783=0,"0,00",D783/C783*E783))</f>
        <v/>
      </c>
      <c r="G783" s="167" t="str">
        <f>IF(ISBLANK('Beladung des Speichers'!A783),"",SUMIFS('Beladung des Speichers'!$C$17:$C$300,'Beladung des Speichers'!$A$17:$A$300,A783))</f>
        <v/>
      </c>
      <c r="H783" s="124" t="str">
        <f>IF(ISBLANK('Beladung des Speichers'!A783),"",'Beladung des Speichers'!C783)</f>
        <v/>
      </c>
      <c r="I783" s="168" t="str">
        <f>IF(ISBLANK('Beladung des Speichers'!A783),"",SUMIFS('Beladung des Speichers'!$E$17:$E$1001,'Beladung des Speichers'!$A$17:$A$1001,'Ergebnis (detailliert)'!A783))</f>
        <v/>
      </c>
      <c r="J783" s="125" t="str">
        <f>IF(ISBLANK('Beladung des Speichers'!A783),"",'Beladung des Speichers'!E783)</f>
        <v/>
      </c>
      <c r="K783" s="168" t="str">
        <f>IF(ISBLANK('Beladung des Speichers'!A783),"",SUMIFS('Entladung des Speichers'!$C$17:$C$1001,'Entladung des Speichers'!$A$17:$A$1001,'Ergebnis (detailliert)'!A783))</f>
        <v/>
      </c>
      <c r="L783" s="169" t="str">
        <f t="shared" si="46"/>
        <v/>
      </c>
      <c r="M783" s="169" t="str">
        <f>IF(ISBLANK('Entladung des Speichers'!A783),"",'Entladung des Speichers'!C783)</f>
        <v/>
      </c>
      <c r="N783" s="168" t="str">
        <f>IF(ISBLANK('Beladung des Speichers'!A783),"",SUMIFS('Entladung des Speichers'!$E$17:$E$1001,'Entladung des Speichers'!$A$17:$A$1001,'Ergebnis (detailliert)'!$A$17:$A$300))</f>
        <v/>
      </c>
      <c r="O783" s="125" t="str">
        <f t="shared" si="47"/>
        <v/>
      </c>
      <c r="P783" s="20" t="str">
        <f>IFERROR(IF(A783="","",N783*'Ergebnis (detailliert)'!J783/'Ergebnis (detailliert)'!I783),0)</f>
        <v/>
      </c>
      <c r="Q783" s="106" t="str">
        <f t="shared" si="48"/>
        <v/>
      </c>
      <c r="R783" s="107" t="str">
        <f t="shared" si="49"/>
        <v/>
      </c>
      <c r="S783" s="108" t="str">
        <f>IF(A783="","",IF(LOOKUP(A783,Stammdaten!$A$17:$A$1001,Stammdaten!$G$17:$G$1001)="Nein",0,IF(ISBLANK('Beladung des Speichers'!A783),"",ROUND(MIN(J783,Q783)*-1,2))))</f>
        <v/>
      </c>
    </row>
    <row r="784" spans="1:19" x14ac:dyDescent="0.2">
      <c r="A784" s="109" t="str">
        <f>IF('Beladung des Speichers'!A784="","",'Beladung des Speichers'!A784)</f>
        <v/>
      </c>
      <c r="B784" s="109" t="str">
        <f>IF('Beladung des Speichers'!B784="","",'Beladung des Speichers'!B784)</f>
        <v/>
      </c>
      <c r="C784" s="163" t="str">
        <f>IF(ISBLANK('Beladung des Speichers'!A784),"",SUMIFS('Beladung des Speichers'!$C$17:$C$300,'Beladung des Speichers'!$A$17:$A$300,A784)-SUMIFS('Entladung des Speichers'!$C$17:$C$300,'Entladung des Speichers'!$A$17:$A$300,A784)+SUMIFS(Füllstände!$B$17:$B$299,Füllstände!$A$17:$A$299,A784)-SUMIFS(Füllstände!$C$17:$C$299,Füllstände!$A$17:$A$299,A784))</f>
        <v/>
      </c>
      <c r="D784" s="164" t="str">
        <f>IF(ISBLANK('Beladung des Speichers'!A784),"",C784*'Beladung des Speichers'!C784/SUMIFS('Beladung des Speichers'!$C$17:$C$300,'Beladung des Speichers'!$A$17:$A$300,A784))</f>
        <v/>
      </c>
      <c r="E784" s="165" t="str">
        <f>IF(ISBLANK('Beladung des Speichers'!A784),"",1/SUMIFS('Beladung des Speichers'!$C$17:$C$300,'Beladung des Speichers'!$A$17:$A$300,A784)*C784*SUMIF($A$17:$A$300,A784,'Beladung des Speichers'!$E$17:$E$300))</f>
        <v/>
      </c>
      <c r="F784" s="166" t="str">
        <f>IF(ISBLANK('Beladung des Speichers'!A784),"",IF(C784=0,"0,00",D784/C784*E784))</f>
        <v/>
      </c>
      <c r="G784" s="167" t="str">
        <f>IF(ISBLANK('Beladung des Speichers'!A784),"",SUMIFS('Beladung des Speichers'!$C$17:$C$300,'Beladung des Speichers'!$A$17:$A$300,A784))</f>
        <v/>
      </c>
      <c r="H784" s="124" t="str">
        <f>IF(ISBLANK('Beladung des Speichers'!A784),"",'Beladung des Speichers'!C784)</f>
        <v/>
      </c>
      <c r="I784" s="168" t="str">
        <f>IF(ISBLANK('Beladung des Speichers'!A784),"",SUMIFS('Beladung des Speichers'!$E$17:$E$1001,'Beladung des Speichers'!$A$17:$A$1001,'Ergebnis (detailliert)'!A784))</f>
        <v/>
      </c>
      <c r="J784" s="125" t="str">
        <f>IF(ISBLANK('Beladung des Speichers'!A784),"",'Beladung des Speichers'!E784)</f>
        <v/>
      </c>
      <c r="K784" s="168" t="str">
        <f>IF(ISBLANK('Beladung des Speichers'!A784),"",SUMIFS('Entladung des Speichers'!$C$17:$C$1001,'Entladung des Speichers'!$A$17:$A$1001,'Ergebnis (detailliert)'!A784))</f>
        <v/>
      </c>
      <c r="L784" s="169" t="str">
        <f t="shared" si="46"/>
        <v/>
      </c>
      <c r="M784" s="169" t="str">
        <f>IF(ISBLANK('Entladung des Speichers'!A784),"",'Entladung des Speichers'!C784)</f>
        <v/>
      </c>
      <c r="N784" s="168" t="str">
        <f>IF(ISBLANK('Beladung des Speichers'!A784),"",SUMIFS('Entladung des Speichers'!$E$17:$E$1001,'Entladung des Speichers'!$A$17:$A$1001,'Ergebnis (detailliert)'!$A$17:$A$300))</f>
        <v/>
      </c>
      <c r="O784" s="125" t="str">
        <f t="shared" si="47"/>
        <v/>
      </c>
      <c r="P784" s="20" t="str">
        <f>IFERROR(IF(A784="","",N784*'Ergebnis (detailliert)'!J784/'Ergebnis (detailliert)'!I784),0)</f>
        <v/>
      </c>
      <c r="Q784" s="106" t="str">
        <f t="shared" si="48"/>
        <v/>
      </c>
      <c r="R784" s="107" t="str">
        <f t="shared" si="49"/>
        <v/>
      </c>
      <c r="S784" s="108" t="str">
        <f>IF(A784="","",IF(LOOKUP(A784,Stammdaten!$A$17:$A$1001,Stammdaten!$G$17:$G$1001)="Nein",0,IF(ISBLANK('Beladung des Speichers'!A784),"",ROUND(MIN(J784,Q784)*-1,2))))</f>
        <v/>
      </c>
    </row>
    <row r="785" spans="1:19" x14ac:dyDescent="0.2">
      <c r="A785" s="109" t="str">
        <f>IF('Beladung des Speichers'!A785="","",'Beladung des Speichers'!A785)</f>
        <v/>
      </c>
      <c r="B785" s="109" t="str">
        <f>IF('Beladung des Speichers'!B785="","",'Beladung des Speichers'!B785)</f>
        <v/>
      </c>
      <c r="C785" s="163" t="str">
        <f>IF(ISBLANK('Beladung des Speichers'!A785),"",SUMIFS('Beladung des Speichers'!$C$17:$C$300,'Beladung des Speichers'!$A$17:$A$300,A785)-SUMIFS('Entladung des Speichers'!$C$17:$C$300,'Entladung des Speichers'!$A$17:$A$300,A785)+SUMIFS(Füllstände!$B$17:$B$299,Füllstände!$A$17:$A$299,A785)-SUMIFS(Füllstände!$C$17:$C$299,Füllstände!$A$17:$A$299,A785))</f>
        <v/>
      </c>
      <c r="D785" s="164" t="str">
        <f>IF(ISBLANK('Beladung des Speichers'!A785),"",C785*'Beladung des Speichers'!C785/SUMIFS('Beladung des Speichers'!$C$17:$C$300,'Beladung des Speichers'!$A$17:$A$300,A785))</f>
        <v/>
      </c>
      <c r="E785" s="165" t="str">
        <f>IF(ISBLANK('Beladung des Speichers'!A785),"",1/SUMIFS('Beladung des Speichers'!$C$17:$C$300,'Beladung des Speichers'!$A$17:$A$300,A785)*C785*SUMIF($A$17:$A$300,A785,'Beladung des Speichers'!$E$17:$E$300))</f>
        <v/>
      </c>
      <c r="F785" s="166" t="str">
        <f>IF(ISBLANK('Beladung des Speichers'!A785),"",IF(C785=0,"0,00",D785/C785*E785))</f>
        <v/>
      </c>
      <c r="G785" s="167" t="str">
        <f>IF(ISBLANK('Beladung des Speichers'!A785),"",SUMIFS('Beladung des Speichers'!$C$17:$C$300,'Beladung des Speichers'!$A$17:$A$300,A785))</f>
        <v/>
      </c>
      <c r="H785" s="124" t="str">
        <f>IF(ISBLANK('Beladung des Speichers'!A785),"",'Beladung des Speichers'!C785)</f>
        <v/>
      </c>
      <c r="I785" s="168" t="str">
        <f>IF(ISBLANK('Beladung des Speichers'!A785),"",SUMIFS('Beladung des Speichers'!$E$17:$E$1001,'Beladung des Speichers'!$A$17:$A$1001,'Ergebnis (detailliert)'!A785))</f>
        <v/>
      </c>
      <c r="J785" s="125" t="str">
        <f>IF(ISBLANK('Beladung des Speichers'!A785),"",'Beladung des Speichers'!E785)</f>
        <v/>
      </c>
      <c r="K785" s="168" t="str">
        <f>IF(ISBLANK('Beladung des Speichers'!A785),"",SUMIFS('Entladung des Speichers'!$C$17:$C$1001,'Entladung des Speichers'!$A$17:$A$1001,'Ergebnis (detailliert)'!A785))</f>
        <v/>
      </c>
      <c r="L785" s="169" t="str">
        <f t="shared" si="46"/>
        <v/>
      </c>
      <c r="M785" s="169" t="str">
        <f>IF(ISBLANK('Entladung des Speichers'!A785),"",'Entladung des Speichers'!C785)</f>
        <v/>
      </c>
      <c r="N785" s="168" t="str">
        <f>IF(ISBLANK('Beladung des Speichers'!A785),"",SUMIFS('Entladung des Speichers'!$E$17:$E$1001,'Entladung des Speichers'!$A$17:$A$1001,'Ergebnis (detailliert)'!$A$17:$A$300))</f>
        <v/>
      </c>
      <c r="O785" s="125" t="str">
        <f t="shared" si="47"/>
        <v/>
      </c>
      <c r="P785" s="20" t="str">
        <f>IFERROR(IF(A785="","",N785*'Ergebnis (detailliert)'!J785/'Ergebnis (detailliert)'!I785),0)</f>
        <v/>
      </c>
      <c r="Q785" s="106" t="str">
        <f t="shared" si="48"/>
        <v/>
      </c>
      <c r="R785" s="107" t="str">
        <f t="shared" si="49"/>
        <v/>
      </c>
      <c r="S785" s="108" t="str">
        <f>IF(A785="","",IF(LOOKUP(A785,Stammdaten!$A$17:$A$1001,Stammdaten!$G$17:$G$1001)="Nein",0,IF(ISBLANK('Beladung des Speichers'!A785),"",ROUND(MIN(J785,Q785)*-1,2))))</f>
        <v/>
      </c>
    </row>
    <row r="786" spans="1:19" x14ac:dyDescent="0.2">
      <c r="A786" s="109" t="str">
        <f>IF('Beladung des Speichers'!A786="","",'Beladung des Speichers'!A786)</f>
        <v/>
      </c>
      <c r="B786" s="109" t="str">
        <f>IF('Beladung des Speichers'!B786="","",'Beladung des Speichers'!B786)</f>
        <v/>
      </c>
      <c r="C786" s="163" t="str">
        <f>IF(ISBLANK('Beladung des Speichers'!A786),"",SUMIFS('Beladung des Speichers'!$C$17:$C$300,'Beladung des Speichers'!$A$17:$A$300,A786)-SUMIFS('Entladung des Speichers'!$C$17:$C$300,'Entladung des Speichers'!$A$17:$A$300,A786)+SUMIFS(Füllstände!$B$17:$B$299,Füllstände!$A$17:$A$299,A786)-SUMIFS(Füllstände!$C$17:$C$299,Füllstände!$A$17:$A$299,A786))</f>
        <v/>
      </c>
      <c r="D786" s="164" t="str">
        <f>IF(ISBLANK('Beladung des Speichers'!A786),"",C786*'Beladung des Speichers'!C786/SUMIFS('Beladung des Speichers'!$C$17:$C$300,'Beladung des Speichers'!$A$17:$A$300,A786))</f>
        <v/>
      </c>
      <c r="E786" s="165" t="str">
        <f>IF(ISBLANK('Beladung des Speichers'!A786),"",1/SUMIFS('Beladung des Speichers'!$C$17:$C$300,'Beladung des Speichers'!$A$17:$A$300,A786)*C786*SUMIF($A$17:$A$300,A786,'Beladung des Speichers'!$E$17:$E$300))</f>
        <v/>
      </c>
      <c r="F786" s="166" t="str">
        <f>IF(ISBLANK('Beladung des Speichers'!A786),"",IF(C786=0,"0,00",D786/C786*E786))</f>
        <v/>
      </c>
      <c r="G786" s="167" t="str">
        <f>IF(ISBLANK('Beladung des Speichers'!A786),"",SUMIFS('Beladung des Speichers'!$C$17:$C$300,'Beladung des Speichers'!$A$17:$A$300,A786))</f>
        <v/>
      </c>
      <c r="H786" s="124" t="str">
        <f>IF(ISBLANK('Beladung des Speichers'!A786),"",'Beladung des Speichers'!C786)</f>
        <v/>
      </c>
      <c r="I786" s="168" t="str">
        <f>IF(ISBLANK('Beladung des Speichers'!A786),"",SUMIFS('Beladung des Speichers'!$E$17:$E$1001,'Beladung des Speichers'!$A$17:$A$1001,'Ergebnis (detailliert)'!A786))</f>
        <v/>
      </c>
      <c r="J786" s="125" t="str">
        <f>IF(ISBLANK('Beladung des Speichers'!A786),"",'Beladung des Speichers'!E786)</f>
        <v/>
      </c>
      <c r="K786" s="168" t="str">
        <f>IF(ISBLANK('Beladung des Speichers'!A786),"",SUMIFS('Entladung des Speichers'!$C$17:$C$1001,'Entladung des Speichers'!$A$17:$A$1001,'Ergebnis (detailliert)'!A786))</f>
        <v/>
      </c>
      <c r="L786" s="169" t="str">
        <f t="shared" ref="L786:L849" si="50">IF(A786="","",K786+C786)</f>
        <v/>
      </c>
      <c r="M786" s="169" t="str">
        <f>IF(ISBLANK('Entladung des Speichers'!A786),"",'Entladung des Speichers'!C786)</f>
        <v/>
      </c>
      <c r="N786" s="168" t="str">
        <f>IF(ISBLANK('Beladung des Speichers'!A786),"",SUMIFS('Entladung des Speichers'!$E$17:$E$1001,'Entladung des Speichers'!$A$17:$A$1001,'Ergebnis (detailliert)'!$A$17:$A$300))</f>
        <v/>
      </c>
      <c r="O786" s="125" t="str">
        <f t="shared" ref="O786:O849" si="51">IF(A786="","",N786+E786)</f>
        <v/>
      </c>
      <c r="P786" s="20" t="str">
        <f>IFERROR(IF(A786="","",N786*'Ergebnis (detailliert)'!J786/'Ergebnis (detailliert)'!I786),0)</f>
        <v/>
      </c>
      <c r="Q786" s="106" t="str">
        <f t="shared" ref="Q786:Q849" si="52">IFERROR(IF(A786="","",P786+E786*H786/G786),0)</f>
        <v/>
      </c>
      <c r="R786" s="107" t="str">
        <f t="shared" ref="R786:R849" si="53">H786</f>
        <v/>
      </c>
      <c r="S786" s="108" t="str">
        <f>IF(A786="","",IF(LOOKUP(A786,Stammdaten!$A$17:$A$1001,Stammdaten!$G$17:$G$1001)="Nein",0,IF(ISBLANK('Beladung des Speichers'!A786),"",ROUND(MIN(J786,Q786)*-1,2))))</f>
        <v/>
      </c>
    </row>
    <row r="787" spans="1:19" x14ac:dyDescent="0.2">
      <c r="A787" s="109" t="str">
        <f>IF('Beladung des Speichers'!A787="","",'Beladung des Speichers'!A787)</f>
        <v/>
      </c>
      <c r="B787" s="109" t="str">
        <f>IF('Beladung des Speichers'!B787="","",'Beladung des Speichers'!B787)</f>
        <v/>
      </c>
      <c r="C787" s="163" t="str">
        <f>IF(ISBLANK('Beladung des Speichers'!A787),"",SUMIFS('Beladung des Speichers'!$C$17:$C$300,'Beladung des Speichers'!$A$17:$A$300,A787)-SUMIFS('Entladung des Speichers'!$C$17:$C$300,'Entladung des Speichers'!$A$17:$A$300,A787)+SUMIFS(Füllstände!$B$17:$B$299,Füllstände!$A$17:$A$299,A787)-SUMIFS(Füllstände!$C$17:$C$299,Füllstände!$A$17:$A$299,A787))</f>
        <v/>
      </c>
      <c r="D787" s="164" t="str">
        <f>IF(ISBLANK('Beladung des Speichers'!A787),"",C787*'Beladung des Speichers'!C787/SUMIFS('Beladung des Speichers'!$C$17:$C$300,'Beladung des Speichers'!$A$17:$A$300,A787))</f>
        <v/>
      </c>
      <c r="E787" s="165" t="str">
        <f>IF(ISBLANK('Beladung des Speichers'!A787),"",1/SUMIFS('Beladung des Speichers'!$C$17:$C$300,'Beladung des Speichers'!$A$17:$A$300,A787)*C787*SUMIF($A$17:$A$300,A787,'Beladung des Speichers'!$E$17:$E$300))</f>
        <v/>
      </c>
      <c r="F787" s="166" t="str">
        <f>IF(ISBLANK('Beladung des Speichers'!A787),"",IF(C787=0,"0,00",D787/C787*E787))</f>
        <v/>
      </c>
      <c r="G787" s="167" t="str">
        <f>IF(ISBLANK('Beladung des Speichers'!A787),"",SUMIFS('Beladung des Speichers'!$C$17:$C$300,'Beladung des Speichers'!$A$17:$A$300,A787))</f>
        <v/>
      </c>
      <c r="H787" s="124" t="str">
        <f>IF(ISBLANK('Beladung des Speichers'!A787),"",'Beladung des Speichers'!C787)</f>
        <v/>
      </c>
      <c r="I787" s="168" t="str">
        <f>IF(ISBLANK('Beladung des Speichers'!A787),"",SUMIFS('Beladung des Speichers'!$E$17:$E$1001,'Beladung des Speichers'!$A$17:$A$1001,'Ergebnis (detailliert)'!A787))</f>
        <v/>
      </c>
      <c r="J787" s="125" t="str">
        <f>IF(ISBLANK('Beladung des Speichers'!A787),"",'Beladung des Speichers'!E787)</f>
        <v/>
      </c>
      <c r="K787" s="168" t="str">
        <f>IF(ISBLANK('Beladung des Speichers'!A787),"",SUMIFS('Entladung des Speichers'!$C$17:$C$1001,'Entladung des Speichers'!$A$17:$A$1001,'Ergebnis (detailliert)'!A787))</f>
        <v/>
      </c>
      <c r="L787" s="169" t="str">
        <f t="shared" si="50"/>
        <v/>
      </c>
      <c r="M787" s="169" t="str">
        <f>IF(ISBLANK('Entladung des Speichers'!A787),"",'Entladung des Speichers'!C787)</f>
        <v/>
      </c>
      <c r="N787" s="168" t="str">
        <f>IF(ISBLANK('Beladung des Speichers'!A787),"",SUMIFS('Entladung des Speichers'!$E$17:$E$1001,'Entladung des Speichers'!$A$17:$A$1001,'Ergebnis (detailliert)'!$A$17:$A$300))</f>
        <v/>
      </c>
      <c r="O787" s="125" t="str">
        <f t="shared" si="51"/>
        <v/>
      </c>
      <c r="P787" s="20" t="str">
        <f>IFERROR(IF(A787="","",N787*'Ergebnis (detailliert)'!J787/'Ergebnis (detailliert)'!I787),0)</f>
        <v/>
      </c>
      <c r="Q787" s="106" t="str">
        <f t="shared" si="52"/>
        <v/>
      </c>
      <c r="R787" s="107" t="str">
        <f t="shared" si="53"/>
        <v/>
      </c>
      <c r="S787" s="108" t="str">
        <f>IF(A787="","",IF(LOOKUP(A787,Stammdaten!$A$17:$A$1001,Stammdaten!$G$17:$G$1001)="Nein",0,IF(ISBLANK('Beladung des Speichers'!A787),"",ROUND(MIN(J787,Q787)*-1,2))))</f>
        <v/>
      </c>
    </row>
    <row r="788" spans="1:19" x14ac:dyDescent="0.2">
      <c r="A788" s="109" t="str">
        <f>IF('Beladung des Speichers'!A788="","",'Beladung des Speichers'!A788)</f>
        <v/>
      </c>
      <c r="B788" s="109" t="str">
        <f>IF('Beladung des Speichers'!B788="","",'Beladung des Speichers'!B788)</f>
        <v/>
      </c>
      <c r="C788" s="163" t="str">
        <f>IF(ISBLANK('Beladung des Speichers'!A788),"",SUMIFS('Beladung des Speichers'!$C$17:$C$300,'Beladung des Speichers'!$A$17:$A$300,A788)-SUMIFS('Entladung des Speichers'!$C$17:$C$300,'Entladung des Speichers'!$A$17:$A$300,A788)+SUMIFS(Füllstände!$B$17:$B$299,Füllstände!$A$17:$A$299,A788)-SUMIFS(Füllstände!$C$17:$C$299,Füllstände!$A$17:$A$299,A788))</f>
        <v/>
      </c>
      <c r="D788" s="164" t="str">
        <f>IF(ISBLANK('Beladung des Speichers'!A788),"",C788*'Beladung des Speichers'!C788/SUMIFS('Beladung des Speichers'!$C$17:$C$300,'Beladung des Speichers'!$A$17:$A$300,A788))</f>
        <v/>
      </c>
      <c r="E788" s="165" t="str">
        <f>IF(ISBLANK('Beladung des Speichers'!A788),"",1/SUMIFS('Beladung des Speichers'!$C$17:$C$300,'Beladung des Speichers'!$A$17:$A$300,A788)*C788*SUMIF($A$17:$A$300,A788,'Beladung des Speichers'!$E$17:$E$300))</f>
        <v/>
      </c>
      <c r="F788" s="166" t="str">
        <f>IF(ISBLANK('Beladung des Speichers'!A788),"",IF(C788=0,"0,00",D788/C788*E788))</f>
        <v/>
      </c>
      <c r="G788" s="167" t="str">
        <f>IF(ISBLANK('Beladung des Speichers'!A788),"",SUMIFS('Beladung des Speichers'!$C$17:$C$300,'Beladung des Speichers'!$A$17:$A$300,A788))</f>
        <v/>
      </c>
      <c r="H788" s="124" t="str">
        <f>IF(ISBLANK('Beladung des Speichers'!A788),"",'Beladung des Speichers'!C788)</f>
        <v/>
      </c>
      <c r="I788" s="168" t="str">
        <f>IF(ISBLANK('Beladung des Speichers'!A788),"",SUMIFS('Beladung des Speichers'!$E$17:$E$1001,'Beladung des Speichers'!$A$17:$A$1001,'Ergebnis (detailliert)'!A788))</f>
        <v/>
      </c>
      <c r="J788" s="125" t="str">
        <f>IF(ISBLANK('Beladung des Speichers'!A788),"",'Beladung des Speichers'!E788)</f>
        <v/>
      </c>
      <c r="K788" s="168" t="str">
        <f>IF(ISBLANK('Beladung des Speichers'!A788),"",SUMIFS('Entladung des Speichers'!$C$17:$C$1001,'Entladung des Speichers'!$A$17:$A$1001,'Ergebnis (detailliert)'!A788))</f>
        <v/>
      </c>
      <c r="L788" s="169" t="str">
        <f t="shared" si="50"/>
        <v/>
      </c>
      <c r="M788" s="169" t="str">
        <f>IF(ISBLANK('Entladung des Speichers'!A788),"",'Entladung des Speichers'!C788)</f>
        <v/>
      </c>
      <c r="N788" s="168" t="str">
        <f>IF(ISBLANK('Beladung des Speichers'!A788),"",SUMIFS('Entladung des Speichers'!$E$17:$E$1001,'Entladung des Speichers'!$A$17:$A$1001,'Ergebnis (detailliert)'!$A$17:$A$300))</f>
        <v/>
      </c>
      <c r="O788" s="125" t="str">
        <f t="shared" si="51"/>
        <v/>
      </c>
      <c r="P788" s="20" t="str">
        <f>IFERROR(IF(A788="","",N788*'Ergebnis (detailliert)'!J788/'Ergebnis (detailliert)'!I788),0)</f>
        <v/>
      </c>
      <c r="Q788" s="106" t="str">
        <f t="shared" si="52"/>
        <v/>
      </c>
      <c r="R788" s="107" t="str">
        <f t="shared" si="53"/>
        <v/>
      </c>
      <c r="S788" s="108" t="str">
        <f>IF(A788="","",IF(LOOKUP(A788,Stammdaten!$A$17:$A$1001,Stammdaten!$G$17:$G$1001)="Nein",0,IF(ISBLANK('Beladung des Speichers'!A788),"",ROUND(MIN(J788,Q788)*-1,2))))</f>
        <v/>
      </c>
    </row>
    <row r="789" spans="1:19" x14ac:dyDescent="0.2">
      <c r="A789" s="109" t="str">
        <f>IF('Beladung des Speichers'!A789="","",'Beladung des Speichers'!A789)</f>
        <v/>
      </c>
      <c r="B789" s="109" t="str">
        <f>IF('Beladung des Speichers'!B789="","",'Beladung des Speichers'!B789)</f>
        <v/>
      </c>
      <c r="C789" s="163" t="str">
        <f>IF(ISBLANK('Beladung des Speichers'!A789),"",SUMIFS('Beladung des Speichers'!$C$17:$C$300,'Beladung des Speichers'!$A$17:$A$300,A789)-SUMIFS('Entladung des Speichers'!$C$17:$C$300,'Entladung des Speichers'!$A$17:$A$300,A789)+SUMIFS(Füllstände!$B$17:$B$299,Füllstände!$A$17:$A$299,A789)-SUMIFS(Füllstände!$C$17:$C$299,Füllstände!$A$17:$A$299,A789))</f>
        <v/>
      </c>
      <c r="D789" s="164" t="str">
        <f>IF(ISBLANK('Beladung des Speichers'!A789),"",C789*'Beladung des Speichers'!C789/SUMIFS('Beladung des Speichers'!$C$17:$C$300,'Beladung des Speichers'!$A$17:$A$300,A789))</f>
        <v/>
      </c>
      <c r="E789" s="165" t="str">
        <f>IF(ISBLANK('Beladung des Speichers'!A789),"",1/SUMIFS('Beladung des Speichers'!$C$17:$C$300,'Beladung des Speichers'!$A$17:$A$300,A789)*C789*SUMIF($A$17:$A$300,A789,'Beladung des Speichers'!$E$17:$E$300))</f>
        <v/>
      </c>
      <c r="F789" s="166" t="str">
        <f>IF(ISBLANK('Beladung des Speichers'!A789),"",IF(C789=0,"0,00",D789/C789*E789))</f>
        <v/>
      </c>
      <c r="G789" s="167" t="str">
        <f>IF(ISBLANK('Beladung des Speichers'!A789),"",SUMIFS('Beladung des Speichers'!$C$17:$C$300,'Beladung des Speichers'!$A$17:$A$300,A789))</f>
        <v/>
      </c>
      <c r="H789" s="124" t="str">
        <f>IF(ISBLANK('Beladung des Speichers'!A789),"",'Beladung des Speichers'!C789)</f>
        <v/>
      </c>
      <c r="I789" s="168" t="str">
        <f>IF(ISBLANK('Beladung des Speichers'!A789),"",SUMIFS('Beladung des Speichers'!$E$17:$E$1001,'Beladung des Speichers'!$A$17:$A$1001,'Ergebnis (detailliert)'!A789))</f>
        <v/>
      </c>
      <c r="J789" s="125" t="str">
        <f>IF(ISBLANK('Beladung des Speichers'!A789),"",'Beladung des Speichers'!E789)</f>
        <v/>
      </c>
      <c r="K789" s="168" t="str">
        <f>IF(ISBLANK('Beladung des Speichers'!A789),"",SUMIFS('Entladung des Speichers'!$C$17:$C$1001,'Entladung des Speichers'!$A$17:$A$1001,'Ergebnis (detailliert)'!A789))</f>
        <v/>
      </c>
      <c r="L789" s="169" t="str">
        <f t="shared" si="50"/>
        <v/>
      </c>
      <c r="M789" s="169" t="str">
        <f>IF(ISBLANK('Entladung des Speichers'!A789),"",'Entladung des Speichers'!C789)</f>
        <v/>
      </c>
      <c r="N789" s="168" t="str">
        <f>IF(ISBLANK('Beladung des Speichers'!A789),"",SUMIFS('Entladung des Speichers'!$E$17:$E$1001,'Entladung des Speichers'!$A$17:$A$1001,'Ergebnis (detailliert)'!$A$17:$A$300))</f>
        <v/>
      </c>
      <c r="O789" s="125" t="str">
        <f t="shared" si="51"/>
        <v/>
      </c>
      <c r="P789" s="20" t="str">
        <f>IFERROR(IF(A789="","",N789*'Ergebnis (detailliert)'!J789/'Ergebnis (detailliert)'!I789),0)</f>
        <v/>
      </c>
      <c r="Q789" s="106" t="str">
        <f t="shared" si="52"/>
        <v/>
      </c>
      <c r="R789" s="107" t="str">
        <f t="shared" si="53"/>
        <v/>
      </c>
      <c r="S789" s="108" t="str">
        <f>IF(A789="","",IF(LOOKUP(A789,Stammdaten!$A$17:$A$1001,Stammdaten!$G$17:$G$1001)="Nein",0,IF(ISBLANK('Beladung des Speichers'!A789),"",ROUND(MIN(J789,Q789)*-1,2))))</f>
        <v/>
      </c>
    </row>
    <row r="790" spans="1:19" x14ac:dyDescent="0.2">
      <c r="A790" s="109" t="str">
        <f>IF('Beladung des Speichers'!A790="","",'Beladung des Speichers'!A790)</f>
        <v/>
      </c>
      <c r="B790" s="109" t="str">
        <f>IF('Beladung des Speichers'!B790="","",'Beladung des Speichers'!B790)</f>
        <v/>
      </c>
      <c r="C790" s="163" t="str">
        <f>IF(ISBLANK('Beladung des Speichers'!A790),"",SUMIFS('Beladung des Speichers'!$C$17:$C$300,'Beladung des Speichers'!$A$17:$A$300,A790)-SUMIFS('Entladung des Speichers'!$C$17:$C$300,'Entladung des Speichers'!$A$17:$A$300,A790)+SUMIFS(Füllstände!$B$17:$B$299,Füllstände!$A$17:$A$299,A790)-SUMIFS(Füllstände!$C$17:$C$299,Füllstände!$A$17:$A$299,A790))</f>
        <v/>
      </c>
      <c r="D790" s="164" t="str">
        <f>IF(ISBLANK('Beladung des Speichers'!A790),"",C790*'Beladung des Speichers'!C790/SUMIFS('Beladung des Speichers'!$C$17:$C$300,'Beladung des Speichers'!$A$17:$A$300,A790))</f>
        <v/>
      </c>
      <c r="E790" s="165" t="str">
        <f>IF(ISBLANK('Beladung des Speichers'!A790),"",1/SUMIFS('Beladung des Speichers'!$C$17:$C$300,'Beladung des Speichers'!$A$17:$A$300,A790)*C790*SUMIF($A$17:$A$300,A790,'Beladung des Speichers'!$E$17:$E$300))</f>
        <v/>
      </c>
      <c r="F790" s="166" t="str">
        <f>IF(ISBLANK('Beladung des Speichers'!A790),"",IF(C790=0,"0,00",D790/C790*E790))</f>
        <v/>
      </c>
      <c r="G790" s="167" t="str">
        <f>IF(ISBLANK('Beladung des Speichers'!A790),"",SUMIFS('Beladung des Speichers'!$C$17:$C$300,'Beladung des Speichers'!$A$17:$A$300,A790))</f>
        <v/>
      </c>
      <c r="H790" s="124" t="str">
        <f>IF(ISBLANK('Beladung des Speichers'!A790),"",'Beladung des Speichers'!C790)</f>
        <v/>
      </c>
      <c r="I790" s="168" t="str">
        <f>IF(ISBLANK('Beladung des Speichers'!A790),"",SUMIFS('Beladung des Speichers'!$E$17:$E$1001,'Beladung des Speichers'!$A$17:$A$1001,'Ergebnis (detailliert)'!A790))</f>
        <v/>
      </c>
      <c r="J790" s="125" t="str">
        <f>IF(ISBLANK('Beladung des Speichers'!A790),"",'Beladung des Speichers'!E790)</f>
        <v/>
      </c>
      <c r="K790" s="168" t="str">
        <f>IF(ISBLANK('Beladung des Speichers'!A790),"",SUMIFS('Entladung des Speichers'!$C$17:$C$1001,'Entladung des Speichers'!$A$17:$A$1001,'Ergebnis (detailliert)'!A790))</f>
        <v/>
      </c>
      <c r="L790" s="169" t="str">
        <f t="shared" si="50"/>
        <v/>
      </c>
      <c r="M790" s="169" t="str">
        <f>IF(ISBLANK('Entladung des Speichers'!A790),"",'Entladung des Speichers'!C790)</f>
        <v/>
      </c>
      <c r="N790" s="168" t="str">
        <f>IF(ISBLANK('Beladung des Speichers'!A790),"",SUMIFS('Entladung des Speichers'!$E$17:$E$1001,'Entladung des Speichers'!$A$17:$A$1001,'Ergebnis (detailliert)'!$A$17:$A$300))</f>
        <v/>
      </c>
      <c r="O790" s="125" t="str">
        <f t="shared" si="51"/>
        <v/>
      </c>
      <c r="P790" s="20" t="str">
        <f>IFERROR(IF(A790="","",N790*'Ergebnis (detailliert)'!J790/'Ergebnis (detailliert)'!I790),0)</f>
        <v/>
      </c>
      <c r="Q790" s="106" t="str">
        <f t="shared" si="52"/>
        <v/>
      </c>
      <c r="R790" s="107" t="str">
        <f t="shared" si="53"/>
        <v/>
      </c>
      <c r="S790" s="108" t="str">
        <f>IF(A790="","",IF(LOOKUP(A790,Stammdaten!$A$17:$A$1001,Stammdaten!$G$17:$G$1001)="Nein",0,IF(ISBLANK('Beladung des Speichers'!A790),"",ROUND(MIN(J790,Q790)*-1,2))))</f>
        <v/>
      </c>
    </row>
    <row r="791" spans="1:19" x14ac:dyDescent="0.2">
      <c r="A791" s="109" t="str">
        <f>IF('Beladung des Speichers'!A791="","",'Beladung des Speichers'!A791)</f>
        <v/>
      </c>
      <c r="B791" s="109" t="str">
        <f>IF('Beladung des Speichers'!B791="","",'Beladung des Speichers'!B791)</f>
        <v/>
      </c>
      <c r="C791" s="163" t="str">
        <f>IF(ISBLANK('Beladung des Speichers'!A791),"",SUMIFS('Beladung des Speichers'!$C$17:$C$300,'Beladung des Speichers'!$A$17:$A$300,A791)-SUMIFS('Entladung des Speichers'!$C$17:$C$300,'Entladung des Speichers'!$A$17:$A$300,A791)+SUMIFS(Füllstände!$B$17:$B$299,Füllstände!$A$17:$A$299,A791)-SUMIFS(Füllstände!$C$17:$C$299,Füllstände!$A$17:$A$299,A791))</f>
        <v/>
      </c>
      <c r="D791" s="164" t="str">
        <f>IF(ISBLANK('Beladung des Speichers'!A791),"",C791*'Beladung des Speichers'!C791/SUMIFS('Beladung des Speichers'!$C$17:$C$300,'Beladung des Speichers'!$A$17:$A$300,A791))</f>
        <v/>
      </c>
      <c r="E791" s="165" t="str">
        <f>IF(ISBLANK('Beladung des Speichers'!A791),"",1/SUMIFS('Beladung des Speichers'!$C$17:$C$300,'Beladung des Speichers'!$A$17:$A$300,A791)*C791*SUMIF($A$17:$A$300,A791,'Beladung des Speichers'!$E$17:$E$300))</f>
        <v/>
      </c>
      <c r="F791" s="166" t="str">
        <f>IF(ISBLANK('Beladung des Speichers'!A791),"",IF(C791=0,"0,00",D791/C791*E791))</f>
        <v/>
      </c>
      <c r="G791" s="167" t="str">
        <f>IF(ISBLANK('Beladung des Speichers'!A791),"",SUMIFS('Beladung des Speichers'!$C$17:$C$300,'Beladung des Speichers'!$A$17:$A$300,A791))</f>
        <v/>
      </c>
      <c r="H791" s="124" t="str">
        <f>IF(ISBLANK('Beladung des Speichers'!A791),"",'Beladung des Speichers'!C791)</f>
        <v/>
      </c>
      <c r="I791" s="168" t="str">
        <f>IF(ISBLANK('Beladung des Speichers'!A791),"",SUMIFS('Beladung des Speichers'!$E$17:$E$1001,'Beladung des Speichers'!$A$17:$A$1001,'Ergebnis (detailliert)'!A791))</f>
        <v/>
      </c>
      <c r="J791" s="125" t="str">
        <f>IF(ISBLANK('Beladung des Speichers'!A791),"",'Beladung des Speichers'!E791)</f>
        <v/>
      </c>
      <c r="K791" s="168" t="str">
        <f>IF(ISBLANK('Beladung des Speichers'!A791),"",SUMIFS('Entladung des Speichers'!$C$17:$C$1001,'Entladung des Speichers'!$A$17:$A$1001,'Ergebnis (detailliert)'!A791))</f>
        <v/>
      </c>
      <c r="L791" s="169" t="str">
        <f t="shared" si="50"/>
        <v/>
      </c>
      <c r="M791" s="169" t="str">
        <f>IF(ISBLANK('Entladung des Speichers'!A791),"",'Entladung des Speichers'!C791)</f>
        <v/>
      </c>
      <c r="N791" s="168" t="str">
        <f>IF(ISBLANK('Beladung des Speichers'!A791),"",SUMIFS('Entladung des Speichers'!$E$17:$E$1001,'Entladung des Speichers'!$A$17:$A$1001,'Ergebnis (detailliert)'!$A$17:$A$300))</f>
        <v/>
      </c>
      <c r="O791" s="125" t="str">
        <f t="shared" si="51"/>
        <v/>
      </c>
      <c r="P791" s="20" t="str">
        <f>IFERROR(IF(A791="","",N791*'Ergebnis (detailliert)'!J791/'Ergebnis (detailliert)'!I791),0)</f>
        <v/>
      </c>
      <c r="Q791" s="106" t="str">
        <f t="shared" si="52"/>
        <v/>
      </c>
      <c r="R791" s="107" t="str">
        <f t="shared" si="53"/>
        <v/>
      </c>
      <c r="S791" s="108" t="str">
        <f>IF(A791="","",IF(LOOKUP(A791,Stammdaten!$A$17:$A$1001,Stammdaten!$G$17:$G$1001)="Nein",0,IF(ISBLANK('Beladung des Speichers'!A791),"",ROUND(MIN(J791,Q791)*-1,2))))</f>
        <v/>
      </c>
    </row>
    <row r="792" spans="1:19" x14ac:dyDescent="0.2">
      <c r="A792" s="109" t="str">
        <f>IF('Beladung des Speichers'!A792="","",'Beladung des Speichers'!A792)</f>
        <v/>
      </c>
      <c r="B792" s="109" t="str">
        <f>IF('Beladung des Speichers'!B792="","",'Beladung des Speichers'!B792)</f>
        <v/>
      </c>
      <c r="C792" s="163" t="str">
        <f>IF(ISBLANK('Beladung des Speichers'!A792),"",SUMIFS('Beladung des Speichers'!$C$17:$C$300,'Beladung des Speichers'!$A$17:$A$300,A792)-SUMIFS('Entladung des Speichers'!$C$17:$C$300,'Entladung des Speichers'!$A$17:$A$300,A792)+SUMIFS(Füllstände!$B$17:$B$299,Füllstände!$A$17:$A$299,A792)-SUMIFS(Füllstände!$C$17:$C$299,Füllstände!$A$17:$A$299,A792))</f>
        <v/>
      </c>
      <c r="D792" s="164" t="str">
        <f>IF(ISBLANK('Beladung des Speichers'!A792),"",C792*'Beladung des Speichers'!C792/SUMIFS('Beladung des Speichers'!$C$17:$C$300,'Beladung des Speichers'!$A$17:$A$300,A792))</f>
        <v/>
      </c>
      <c r="E792" s="165" t="str">
        <f>IF(ISBLANK('Beladung des Speichers'!A792),"",1/SUMIFS('Beladung des Speichers'!$C$17:$C$300,'Beladung des Speichers'!$A$17:$A$300,A792)*C792*SUMIF($A$17:$A$300,A792,'Beladung des Speichers'!$E$17:$E$300))</f>
        <v/>
      </c>
      <c r="F792" s="166" t="str">
        <f>IF(ISBLANK('Beladung des Speichers'!A792),"",IF(C792=0,"0,00",D792/C792*E792))</f>
        <v/>
      </c>
      <c r="G792" s="167" t="str">
        <f>IF(ISBLANK('Beladung des Speichers'!A792),"",SUMIFS('Beladung des Speichers'!$C$17:$C$300,'Beladung des Speichers'!$A$17:$A$300,A792))</f>
        <v/>
      </c>
      <c r="H792" s="124" t="str">
        <f>IF(ISBLANK('Beladung des Speichers'!A792),"",'Beladung des Speichers'!C792)</f>
        <v/>
      </c>
      <c r="I792" s="168" t="str">
        <f>IF(ISBLANK('Beladung des Speichers'!A792),"",SUMIFS('Beladung des Speichers'!$E$17:$E$1001,'Beladung des Speichers'!$A$17:$A$1001,'Ergebnis (detailliert)'!A792))</f>
        <v/>
      </c>
      <c r="J792" s="125" t="str">
        <f>IF(ISBLANK('Beladung des Speichers'!A792),"",'Beladung des Speichers'!E792)</f>
        <v/>
      </c>
      <c r="K792" s="168" t="str">
        <f>IF(ISBLANK('Beladung des Speichers'!A792),"",SUMIFS('Entladung des Speichers'!$C$17:$C$1001,'Entladung des Speichers'!$A$17:$A$1001,'Ergebnis (detailliert)'!A792))</f>
        <v/>
      </c>
      <c r="L792" s="169" t="str">
        <f t="shared" si="50"/>
        <v/>
      </c>
      <c r="M792" s="169" t="str">
        <f>IF(ISBLANK('Entladung des Speichers'!A792),"",'Entladung des Speichers'!C792)</f>
        <v/>
      </c>
      <c r="N792" s="168" t="str">
        <f>IF(ISBLANK('Beladung des Speichers'!A792),"",SUMIFS('Entladung des Speichers'!$E$17:$E$1001,'Entladung des Speichers'!$A$17:$A$1001,'Ergebnis (detailliert)'!$A$17:$A$300))</f>
        <v/>
      </c>
      <c r="O792" s="125" t="str">
        <f t="shared" si="51"/>
        <v/>
      </c>
      <c r="P792" s="20" t="str">
        <f>IFERROR(IF(A792="","",N792*'Ergebnis (detailliert)'!J792/'Ergebnis (detailliert)'!I792),0)</f>
        <v/>
      </c>
      <c r="Q792" s="106" t="str">
        <f t="shared" si="52"/>
        <v/>
      </c>
      <c r="R792" s="107" t="str">
        <f t="shared" si="53"/>
        <v/>
      </c>
      <c r="S792" s="108" t="str">
        <f>IF(A792="","",IF(LOOKUP(A792,Stammdaten!$A$17:$A$1001,Stammdaten!$G$17:$G$1001)="Nein",0,IF(ISBLANK('Beladung des Speichers'!A792),"",ROUND(MIN(J792,Q792)*-1,2))))</f>
        <v/>
      </c>
    </row>
    <row r="793" spans="1:19" x14ac:dyDescent="0.2">
      <c r="A793" s="109" t="str">
        <f>IF('Beladung des Speichers'!A793="","",'Beladung des Speichers'!A793)</f>
        <v/>
      </c>
      <c r="B793" s="109" t="str">
        <f>IF('Beladung des Speichers'!B793="","",'Beladung des Speichers'!B793)</f>
        <v/>
      </c>
      <c r="C793" s="163" t="str">
        <f>IF(ISBLANK('Beladung des Speichers'!A793),"",SUMIFS('Beladung des Speichers'!$C$17:$C$300,'Beladung des Speichers'!$A$17:$A$300,A793)-SUMIFS('Entladung des Speichers'!$C$17:$C$300,'Entladung des Speichers'!$A$17:$A$300,A793)+SUMIFS(Füllstände!$B$17:$B$299,Füllstände!$A$17:$A$299,A793)-SUMIFS(Füllstände!$C$17:$C$299,Füllstände!$A$17:$A$299,A793))</f>
        <v/>
      </c>
      <c r="D793" s="164" t="str">
        <f>IF(ISBLANK('Beladung des Speichers'!A793),"",C793*'Beladung des Speichers'!C793/SUMIFS('Beladung des Speichers'!$C$17:$C$300,'Beladung des Speichers'!$A$17:$A$300,A793))</f>
        <v/>
      </c>
      <c r="E793" s="165" t="str">
        <f>IF(ISBLANK('Beladung des Speichers'!A793),"",1/SUMIFS('Beladung des Speichers'!$C$17:$C$300,'Beladung des Speichers'!$A$17:$A$300,A793)*C793*SUMIF($A$17:$A$300,A793,'Beladung des Speichers'!$E$17:$E$300))</f>
        <v/>
      </c>
      <c r="F793" s="166" t="str">
        <f>IF(ISBLANK('Beladung des Speichers'!A793),"",IF(C793=0,"0,00",D793/C793*E793))</f>
        <v/>
      </c>
      <c r="G793" s="167" t="str">
        <f>IF(ISBLANK('Beladung des Speichers'!A793),"",SUMIFS('Beladung des Speichers'!$C$17:$C$300,'Beladung des Speichers'!$A$17:$A$300,A793))</f>
        <v/>
      </c>
      <c r="H793" s="124" t="str">
        <f>IF(ISBLANK('Beladung des Speichers'!A793),"",'Beladung des Speichers'!C793)</f>
        <v/>
      </c>
      <c r="I793" s="168" t="str">
        <f>IF(ISBLANK('Beladung des Speichers'!A793),"",SUMIFS('Beladung des Speichers'!$E$17:$E$1001,'Beladung des Speichers'!$A$17:$A$1001,'Ergebnis (detailliert)'!A793))</f>
        <v/>
      </c>
      <c r="J793" s="125" t="str">
        <f>IF(ISBLANK('Beladung des Speichers'!A793),"",'Beladung des Speichers'!E793)</f>
        <v/>
      </c>
      <c r="K793" s="168" t="str">
        <f>IF(ISBLANK('Beladung des Speichers'!A793),"",SUMIFS('Entladung des Speichers'!$C$17:$C$1001,'Entladung des Speichers'!$A$17:$A$1001,'Ergebnis (detailliert)'!A793))</f>
        <v/>
      </c>
      <c r="L793" s="169" t="str">
        <f t="shared" si="50"/>
        <v/>
      </c>
      <c r="M793" s="169" t="str">
        <f>IF(ISBLANK('Entladung des Speichers'!A793),"",'Entladung des Speichers'!C793)</f>
        <v/>
      </c>
      <c r="N793" s="168" t="str">
        <f>IF(ISBLANK('Beladung des Speichers'!A793),"",SUMIFS('Entladung des Speichers'!$E$17:$E$1001,'Entladung des Speichers'!$A$17:$A$1001,'Ergebnis (detailliert)'!$A$17:$A$300))</f>
        <v/>
      </c>
      <c r="O793" s="125" t="str">
        <f t="shared" si="51"/>
        <v/>
      </c>
      <c r="P793" s="20" t="str">
        <f>IFERROR(IF(A793="","",N793*'Ergebnis (detailliert)'!J793/'Ergebnis (detailliert)'!I793),0)</f>
        <v/>
      </c>
      <c r="Q793" s="106" t="str">
        <f t="shared" si="52"/>
        <v/>
      </c>
      <c r="R793" s="107" t="str">
        <f t="shared" si="53"/>
        <v/>
      </c>
      <c r="S793" s="108" t="str">
        <f>IF(A793="","",IF(LOOKUP(A793,Stammdaten!$A$17:$A$1001,Stammdaten!$G$17:$G$1001)="Nein",0,IF(ISBLANK('Beladung des Speichers'!A793),"",ROUND(MIN(J793,Q793)*-1,2))))</f>
        <v/>
      </c>
    </row>
    <row r="794" spans="1:19" x14ac:dyDescent="0.2">
      <c r="A794" s="109" t="str">
        <f>IF('Beladung des Speichers'!A794="","",'Beladung des Speichers'!A794)</f>
        <v/>
      </c>
      <c r="B794" s="109" t="str">
        <f>IF('Beladung des Speichers'!B794="","",'Beladung des Speichers'!B794)</f>
        <v/>
      </c>
      <c r="C794" s="163" t="str">
        <f>IF(ISBLANK('Beladung des Speichers'!A794),"",SUMIFS('Beladung des Speichers'!$C$17:$C$300,'Beladung des Speichers'!$A$17:$A$300,A794)-SUMIFS('Entladung des Speichers'!$C$17:$C$300,'Entladung des Speichers'!$A$17:$A$300,A794)+SUMIFS(Füllstände!$B$17:$B$299,Füllstände!$A$17:$A$299,A794)-SUMIFS(Füllstände!$C$17:$C$299,Füllstände!$A$17:$A$299,A794))</f>
        <v/>
      </c>
      <c r="D794" s="164" t="str">
        <f>IF(ISBLANK('Beladung des Speichers'!A794),"",C794*'Beladung des Speichers'!C794/SUMIFS('Beladung des Speichers'!$C$17:$C$300,'Beladung des Speichers'!$A$17:$A$300,A794))</f>
        <v/>
      </c>
      <c r="E794" s="165" t="str">
        <f>IF(ISBLANK('Beladung des Speichers'!A794),"",1/SUMIFS('Beladung des Speichers'!$C$17:$C$300,'Beladung des Speichers'!$A$17:$A$300,A794)*C794*SUMIF($A$17:$A$300,A794,'Beladung des Speichers'!$E$17:$E$300))</f>
        <v/>
      </c>
      <c r="F794" s="166" t="str">
        <f>IF(ISBLANK('Beladung des Speichers'!A794),"",IF(C794=0,"0,00",D794/C794*E794))</f>
        <v/>
      </c>
      <c r="G794" s="167" t="str">
        <f>IF(ISBLANK('Beladung des Speichers'!A794),"",SUMIFS('Beladung des Speichers'!$C$17:$C$300,'Beladung des Speichers'!$A$17:$A$300,A794))</f>
        <v/>
      </c>
      <c r="H794" s="124" t="str">
        <f>IF(ISBLANK('Beladung des Speichers'!A794),"",'Beladung des Speichers'!C794)</f>
        <v/>
      </c>
      <c r="I794" s="168" t="str">
        <f>IF(ISBLANK('Beladung des Speichers'!A794),"",SUMIFS('Beladung des Speichers'!$E$17:$E$1001,'Beladung des Speichers'!$A$17:$A$1001,'Ergebnis (detailliert)'!A794))</f>
        <v/>
      </c>
      <c r="J794" s="125" t="str">
        <f>IF(ISBLANK('Beladung des Speichers'!A794),"",'Beladung des Speichers'!E794)</f>
        <v/>
      </c>
      <c r="K794" s="168" t="str">
        <f>IF(ISBLANK('Beladung des Speichers'!A794),"",SUMIFS('Entladung des Speichers'!$C$17:$C$1001,'Entladung des Speichers'!$A$17:$A$1001,'Ergebnis (detailliert)'!A794))</f>
        <v/>
      </c>
      <c r="L794" s="169" t="str">
        <f t="shared" si="50"/>
        <v/>
      </c>
      <c r="M794" s="169" t="str">
        <f>IF(ISBLANK('Entladung des Speichers'!A794),"",'Entladung des Speichers'!C794)</f>
        <v/>
      </c>
      <c r="N794" s="168" t="str">
        <f>IF(ISBLANK('Beladung des Speichers'!A794),"",SUMIFS('Entladung des Speichers'!$E$17:$E$1001,'Entladung des Speichers'!$A$17:$A$1001,'Ergebnis (detailliert)'!$A$17:$A$300))</f>
        <v/>
      </c>
      <c r="O794" s="125" t="str">
        <f t="shared" si="51"/>
        <v/>
      </c>
      <c r="P794" s="20" t="str">
        <f>IFERROR(IF(A794="","",N794*'Ergebnis (detailliert)'!J794/'Ergebnis (detailliert)'!I794),0)</f>
        <v/>
      </c>
      <c r="Q794" s="106" t="str">
        <f t="shared" si="52"/>
        <v/>
      </c>
      <c r="R794" s="107" t="str">
        <f t="shared" si="53"/>
        <v/>
      </c>
      <c r="S794" s="108" t="str">
        <f>IF(A794="","",IF(LOOKUP(A794,Stammdaten!$A$17:$A$1001,Stammdaten!$G$17:$G$1001)="Nein",0,IF(ISBLANK('Beladung des Speichers'!A794),"",ROUND(MIN(J794,Q794)*-1,2))))</f>
        <v/>
      </c>
    </row>
    <row r="795" spans="1:19" x14ac:dyDescent="0.2">
      <c r="A795" s="109" t="str">
        <f>IF('Beladung des Speichers'!A795="","",'Beladung des Speichers'!A795)</f>
        <v/>
      </c>
      <c r="B795" s="109" t="str">
        <f>IF('Beladung des Speichers'!B795="","",'Beladung des Speichers'!B795)</f>
        <v/>
      </c>
      <c r="C795" s="163" t="str">
        <f>IF(ISBLANK('Beladung des Speichers'!A795),"",SUMIFS('Beladung des Speichers'!$C$17:$C$300,'Beladung des Speichers'!$A$17:$A$300,A795)-SUMIFS('Entladung des Speichers'!$C$17:$C$300,'Entladung des Speichers'!$A$17:$A$300,A795)+SUMIFS(Füllstände!$B$17:$B$299,Füllstände!$A$17:$A$299,A795)-SUMIFS(Füllstände!$C$17:$C$299,Füllstände!$A$17:$A$299,A795))</f>
        <v/>
      </c>
      <c r="D795" s="164" t="str">
        <f>IF(ISBLANK('Beladung des Speichers'!A795),"",C795*'Beladung des Speichers'!C795/SUMIFS('Beladung des Speichers'!$C$17:$C$300,'Beladung des Speichers'!$A$17:$A$300,A795))</f>
        <v/>
      </c>
      <c r="E795" s="165" t="str">
        <f>IF(ISBLANK('Beladung des Speichers'!A795),"",1/SUMIFS('Beladung des Speichers'!$C$17:$C$300,'Beladung des Speichers'!$A$17:$A$300,A795)*C795*SUMIF($A$17:$A$300,A795,'Beladung des Speichers'!$E$17:$E$300))</f>
        <v/>
      </c>
      <c r="F795" s="166" t="str">
        <f>IF(ISBLANK('Beladung des Speichers'!A795),"",IF(C795=0,"0,00",D795/C795*E795))</f>
        <v/>
      </c>
      <c r="G795" s="167" t="str">
        <f>IF(ISBLANK('Beladung des Speichers'!A795),"",SUMIFS('Beladung des Speichers'!$C$17:$C$300,'Beladung des Speichers'!$A$17:$A$300,A795))</f>
        <v/>
      </c>
      <c r="H795" s="124" t="str">
        <f>IF(ISBLANK('Beladung des Speichers'!A795),"",'Beladung des Speichers'!C795)</f>
        <v/>
      </c>
      <c r="I795" s="168" t="str">
        <f>IF(ISBLANK('Beladung des Speichers'!A795),"",SUMIFS('Beladung des Speichers'!$E$17:$E$1001,'Beladung des Speichers'!$A$17:$A$1001,'Ergebnis (detailliert)'!A795))</f>
        <v/>
      </c>
      <c r="J795" s="125" t="str">
        <f>IF(ISBLANK('Beladung des Speichers'!A795),"",'Beladung des Speichers'!E795)</f>
        <v/>
      </c>
      <c r="K795" s="168" t="str">
        <f>IF(ISBLANK('Beladung des Speichers'!A795),"",SUMIFS('Entladung des Speichers'!$C$17:$C$1001,'Entladung des Speichers'!$A$17:$A$1001,'Ergebnis (detailliert)'!A795))</f>
        <v/>
      </c>
      <c r="L795" s="169" t="str">
        <f t="shared" si="50"/>
        <v/>
      </c>
      <c r="M795" s="169" t="str">
        <f>IF(ISBLANK('Entladung des Speichers'!A795),"",'Entladung des Speichers'!C795)</f>
        <v/>
      </c>
      <c r="N795" s="168" t="str">
        <f>IF(ISBLANK('Beladung des Speichers'!A795),"",SUMIFS('Entladung des Speichers'!$E$17:$E$1001,'Entladung des Speichers'!$A$17:$A$1001,'Ergebnis (detailliert)'!$A$17:$A$300))</f>
        <v/>
      </c>
      <c r="O795" s="125" t="str">
        <f t="shared" si="51"/>
        <v/>
      </c>
      <c r="P795" s="20" t="str">
        <f>IFERROR(IF(A795="","",N795*'Ergebnis (detailliert)'!J795/'Ergebnis (detailliert)'!I795),0)</f>
        <v/>
      </c>
      <c r="Q795" s="106" t="str">
        <f t="shared" si="52"/>
        <v/>
      </c>
      <c r="R795" s="107" t="str">
        <f t="shared" si="53"/>
        <v/>
      </c>
      <c r="S795" s="108" t="str">
        <f>IF(A795="","",IF(LOOKUP(A795,Stammdaten!$A$17:$A$1001,Stammdaten!$G$17:$G$1001)="Nein",0,IF(ISBLANK('Beladung des Speichers'!A795),"",ROUND(MIN(J795,Q795)*-1,2))))</f>
        <v/>
      </c>
    </row>
    <row r="796" spans="1:19" x14ac:dyDescent="0.2">
      <c r="A796" s="109" t="str">
        <f>IF('Beladung des Speichers'!A796="","",'Beladung des Speichers'!A796)</f>
        <v/>
      </c>
      <c r="B796" s="109" t="str">
        <f>IF('Beladung des Speichers'!B796="","",'Beladung des Speichers'!B796)</f>
        <v/>
      </c>
      <c r="C796" s="163" t="str">
        <f>IF(ISBLANK('Beladung des Speichers'!A796),"",SUMIFS('Beladung des Speichers'!$C$17:$C$300,'Beladung des Speichers'!$A$17:$A$300,A796)-SUMIFS('Entladung des Speichers'!$C$17:$C$300,'Entladung des Speichers'!$A$17:$A$300,A796)+SUMIFS(Füllstände!$B$17:$B$299,Füllstände!$A$17:$A$299,A796)-SUMIFS(Füllstände!$C$17:$C$299,Füllstände!$A$17:$A$299,A796))</f>
        <v/>
      </c>
      <c r="D796" s="164" t="str">
        <f>IF(ISBLANK('Beladung des Speichers'!A796),"",C796*'Beladung des Speichers'!C796/SUMIFS('Beladung des Speichers'!$C$17:$C$300,'Beladung des Speichers'!$A$17:$A$300,A796))</f>
        <v/>
      </c>
      <c r="E796" s="165" t="str">
        <f>IF(ISBLANK('Beladung des Speichers'!A796),"",1/SUMIFS('Beladung des Speichers'!$C$17:$C$300,'Beladung des Speichers'!$A$17:$A$300,A796)*C796*SUMIF($A$17:$A$300,A796,'Beladung des Speichers'!$E$17:$E$300))</f>
        <v/>
      </c>
      <c r="F796" s="166" t="str">
        <f>IF(ISBLANK('Beladung des Speichers'!A796),"",IF(C796=0,"0,00",D796/C796*E796))</f>
        <v/>
      </c>
      <c r="G796" s="167" t="str">
        <f>IF(ISBLANK('Beladung des Speichers'!A796),"",SUMIFS('Beladung des Speichers'!$C$17:$C$300,'Beladung des Speichers'!$A$17:$A$300,A796))</f>
        <v/>
      </c>
      <c r="H796" s="124" t="str">
        <f>IF(ISBLANK('Beladung des Speichers'!A796),"",'Beladung des Speichers'!C796)</f>
        <v/>
      </c>
      <c r="I796" s="168" t="str">
        <f>IF(ISBLANK('Beladung des Speichers'!A796),"",SUMIFS('Beladung des Speichers'!$E$17:$E$1001,'Beladung des Speichers'!$A$17:$A$1001,'Ergebnis (detailliert)'!A796))</f>
        <v/>
      </c>
      <c r="J796" s="125" t="str">
        <f>IF(ISBLANK('Beladung des Speichers'!A796),"",'Beladung des Speichers'!E796)</f>
        <v/>
      </c>
      <c r="K796" s="168" t="str">
        <f>IF(ISBLANK('Beladung des Speichers'!A796),"",SUMIFS('Entladung des Speichers'!$C$17:$C$1001,'Entladung des Speichers'!$A$17:$A$1001,'Ergebnis (detailliert)'!A796))</f>
        <v/>
      </c>
      <c r="L796" s="169" t="str">
        <f t="shared" si="50"/>
        <v/>
      </c>
      <c r="M796" s="169" t="str">
        <f>IF(ISBLANK('Entladung des Speichers'!A796),"",'Entladung des Speichers'!C796)</f>
        <v/>
      </c>
      <c r="N796" s="168" t="str">
        <f>IF(ISBLANK('Beladung des Speichers'!A796),"",SUMIFS('Entladung des Speichers'!$E$17:$E$1001,'Entladung des Speichers'!$A$17:$A$1001,'Ergebnis (detailliert)'!$A$17:$A$300))</f>
        <v/>
      </c>
      <c r="O796" s="125" t="str">
        <f t="shared" si="51"/>
        <v/>
      </c>
      <c r="P796" s="20" t="str">
        <f>IFERROR(IF(A796="","",N796*'Ergebnis (detailliert)'!J796/'Ergebnis (detailliert)'!I796),0)</f>
        <v/>
      </c>
      <c r="Q796" s="106" t="str">
        <f t="shared" si="52"/>
        <v/>
      </c>
      <c r="R796" s="107" t="str">
        <f t="shared" si="53"/>
        <v/>
      </c>
      <c r="S796" s="108" t="str">
        <f>IF(A796="","",IF(LOOKUP(A796,Stammdaten!$A$17:$A$1001,Stammdaten!$G$17:$G$1001)="Nein",0,IF(ISBLANK('Beladung des Speichers'!A796),"",ROUND(MIN(J796,Q796)*-1,2))))</f>
        <v/>
      </c>
    </row>
    <row r="797" spans="1:19" x14ac:dyDescent="0.2">
      <c r="A797" s="109" t="str">
        <f>IF('Beladung des Speichers'!A797="","",'Beladung des Speichers'!A797)</f>
        <v/>
      </c>
      <c r="B797" s="109" t="str">
        <f>IF('Beladung des Speichers'!B797="","",'Beladung des Speichers'!B797)</f>
        <v/>
      </c>
      <c r="C797" s="163" t="str">
        <f>IF(ISBLANK('Beladung des Speichers'!A797),"",SUMIFS('Beladung des Speichers'!$C$17:$C$300,'Beladung des Speichers'!$A$17:$A$300,A797)-SUMIFS('Entladung des Speichers'!$C$17:$C$300,'Entladung des Speichers'!$A$17:$A$300,A797)+SUMIFS(Füllstände!$B$17:$B$299,Füllstände!$A$17:$A$299,A797)-SUMIFS(Füllstände!$C$17:$C$299,Füllstände!$A$17:$A$299,A797))</f>
        <v/>
      </c>
      <c r="D797" s="164" t="str">
        <f>IF(ISBLANK('Beladung des Speichers'!A797),"",C797*'Beladung des Speichers'!C797/SUMIFS('Beladung des Speichers'!$C$17:$C$300,'Beladung des Speichers'!$A$17:$A$300,A797))</f>
        <v/>
      </c>
      <c r="E797" s="165" t="str">
        <f>IF(ISBLANK('Beladung des Speichers'!A797),"",1/SUMIFS('Beladung des Speichers'!$C$17:$C$300,'Beladung des Speichers'!$A$17:$A$300,A797)*C797*SUMIF($A$17:$A$300,A797,'Beladung des Speichers'!$E$17:$E$300))</f>
        <v/>
      </c>
      <c r="F797" s="166" t="str">
        <f>IF(ISBLANK('Beladung des Speichers'!A797),"",IF(C797=0,"0,00",D797/C797*E797))</f>
        <v/>
      </c>
      <c r="G797" s="167" t="str">
        <f>IF(ISBLANK('Beladung des Speichers'!A797),"",SUMIFS('Beladung des Speichers'!$C$17:$C$300,'Beladung des Speichers'!$A$17:$A$300,A797))</f>
        <v/>
      </c>
      <c r="H797" s="124" t="str">
        <f>IF(ISBLANK('Beladung des Speichers'!A797),"",'Beladung des Speichers'!C797)</f>
        <v/>
      </c>
      <c r="I797" s="168" t="str">
        <f>IF(ISBLANK('Beladung des Speichers'!A797),"",SUMIFS('Beladung des Speichers'!$E$17:$E$1001,'Beladung des Speichers'!$A$17:$A$1001,'Ergebnis (detailliert)'!A797))</f>
        <v/>
      </c>
      <c r="J797" s="125" t="str">
        <f>IF(ISBLANK('Beladung des Speichers'!A797),"",'Beladung des Speichers'!E797)</f>
        <v/>
      </c>
      <c r="K797" s="168" t="str">
        <f>IF(ISBLANK('Beladung des Speichers'!A797),"",SUMIFS('Entladung des Speichers'!$C$17:$C$1001,'Entladung des Speichers'!$A$17:$A$1001,'Ergebnis (detailliert)'!A797))</f>
        <v/>
      </c>
      <c r="L797" s="169" t="str">
        <f t="shared" si="50"/>
        <v/>
      </c>
      <c r="M797" s="169" t="str">
        <f>IF(ISBLANK('Entladung des Speichers'!A797),"",'Entladung des Speichers'!C797)</f>
        <v/>
      </c>
      <c r="N797" s="168" t="str">
        <f>IF(ISBLANK('Beladung des Speichers'!A797),"",SUMIFS('Entladung des Speichers'!$E$17:$E$1001,'Entladung des Speichers'!$A$17:$A$1001,'Ergebnis (detailliert)'!$A$17:$A$300))</f>
        <v/>
      </c>
      <c r="O797" s="125" t="str">
        <f t="shared" si="51"/>
        <v/>
      </c>
      <c r="P797" s="20" t="str">
        <f>IFERROR(IF(A797="","",N797*'Ergebnis (detailliert)'!J797/'Ergebnis (detailliert)'!I797),0)</f>
        <v/>
      </c>
      <c r="Q797" s="106" t="str">
        <f t="shared" si="52"/>
        <v/>
      </c>
      <c r="R797" s="107" t="str">
        <f t="shared" si="53"/>
        <v/>
      </c>
      <c r="S797" s="108" t="str">
        <f>IF(A797="","",IF(LOOKUP(A797,Stammdaten!$A$17:$A$1001,Stammdaten!$G$17:$G$1001)="Nein",0,IF(ISBLANK('Beladung des Speichers'!A797),"",ROUND(MIN(J797,Q797)*-1,2))))</f>
        <v/>
      </c>
    </row>
    <row r="798" spans="1:19" x14ac:dyDescent="0.2">
      <c r="A798" s="109" t="str">
        <f>IF('Beladung des Speichers'!A798="","",'Beladung des Speichers'!A798)</f>
        <v/>
      </c>
      <c r="B798" s="109" t="str">
        <f>IF('Beladung des Speichers'!B798="","",'Beladung des Speichers'!B798)</f>
        <v/>
      </c>
      <c r="C798" s="163" t="str">
        <f>IF(ISBLANK('Beladung des Speichers'!A798),"",SUMIFS('Beladung des Speichers'!$C$17:$C$300,'Beladung des Speichers'!$A$17:$A$300,A798)-SUMIFS('Entladung des Speichers'!$C$17:$C$300,'Entladung des Speichers'!$A$17:$A$300,A798)+SUMIFS(Füllstände!$B$17:$B$299,Füllstände!$A$17:$A$299,A798)-SUMIFS(Füllstände!$C$17:$C$299,Füllstände!$A$17:$A$299,A798))</f>
        <v/>
      </c>
      <c r="D798" s="164" t="str">
        <f>IF(ISBLANK('Beladung des Speichers'!A798),"",C798*'Beladung des Speichers'!C798/SUMIFS('Beladung des Speichers'!$C$17:$C$300,'Beladung des Speichers'!$A$17:$A$300,A798))</f>
        <v/>
      </c>
      <c r="E798" s="165" t="str">
        <f>IF(ISBLANK('Beladung des Speichers'!A798),"",1/SUMIFS('Beladung des Speichers'!$C$17:$C$300,'Beladung des Speichers'!$A$17:$A$300,A798)*C798*SUMIF($A$17:$A$300,A798,'Beladung des Speichers'!$E$17:$E$300))</f>
        <v/>
      </c>
      <c r="F798" s="166" t="str">
        <f>IF(ISBLANK('Beladung des Speichers'!A798),"",IF(C798=0,"0,00",D798/C798*E798))</f>
        <v/>
      </c>
      <c r="G798" s="167" t="str">
        <f>IF(ISBLANK('Beladung des Speichers'!A798),"",SUMIFS('Beladung des Speichers'!$C$17:$C$300,'Beladung des Speichers'!$A$17:$A$300,A798))</f>
        <v/>
      </c>
      <c r="H798" s="124" t="str">
        <f>IF(ISBLANK('Beladung des Speichers'!A798),"",'Beladung des Speichers'!C798)</f>
        <v/>
      </c>
      <c r="I798" s="168" t="str">
        <f>IF(ISBLANK('Beladung des Speichers'!A798),"",SUMIFS('Beladung des Speichers'!$E$17:$E$1001,'Beladung des Speichers'!$A$17:$A$1001,'Ergebnis (detailliert)'!A798))</f>
        <v/>
      </c>
      <c r="J798" s="125" t="str">
        <f>IF(ISBLANK('Beladung des Speichers'!A798),"",'Beladung des Speichers'!E798)</f>
        <v/>
      </c>
      <c r="K798" s="168" t="str">
        <f>IF(ISBLANK('Beladung des Speichers'!A798),"",SUMIFS('Entladung des Speichers'!$C$17:$C$1001,'Entladung des Speichers'!$A$17:$A$1001,'Ergebnis (detailliert)'!A798))</f>
        <v/>
      </c>
      <c r="L798" s="169" t="str">
        <f t="shared" si="50"/>
        <v/>
      </c>
      <c r="M798" s="169" t="str">
        <f>IF(ISBLANK('Entladung des Speichers'!A798),"",'Entladung des Speichers'!C798)</f>
        <v/>
      </c>
      <c r="N798" s="168" t="str">
        <f>IF(ISBLANK('Beladung des Speichers'!A798),"",SUMIFS('Entladung des Speichers'!$E$17:$E$1001,'Entladung des Speichers'!$A$17:$A$1001,'Ergebnis (detailliert)'!$A$17:$A$300))</f>
        <v/>
      </c>
      <c r="O798" s="125" t="str">
        <f t="shared" si="51"/>
        <v/>
      </c>
      <c r="P798" s="20" t="str">
        <f>IFERROR(IF(A798="","",N798*'Ergebnis (detailliert)'!J798/'Ergebnis (detailliert)'!I798),0)</f>
        <v/>
      </c>
      <c r="Q798" s="106" t="str">
        <f t="shared" si="52"/>
        <v/>
      </c>
      <c r="R798" s="107" t="str">
        <f t="shared" si="53"/>
        <v/>
      </c>
      <c r="S798" s="108" t="str">
        <f>IF(A798="","",IF(LOOKUP(A798,Stammdaten!$A$17:$A$1001,Stammdaten!$G$17:$G$1001)="Nein",0,IF(ISBLANK('Beladung des Speichers'!A798),"",ROUND(MIN(J798,Q798)*-1,2))))</f>
        <v/>
      </c>
    </row>
    <row r="799" spans="1:19" x14ac:dyDescent="0.2">
      <c r="A799" s="109" t="str">
        <f>IF('Beladung des Speichers'!A799="","",'Beladung des Speichers'!A799)</f>
        <v/>
      </c>
      <c r="B799" s="109" t="str">
        <f>IF('Beladung des Speichers'!B799="","",'Beladung des Speichers'!B799)</f>
        <v/>
      </c>
      <c r="C799" s="163" t="str">
        <f>IF(ISBLANK('Beladung des Speichers'!A799),"",SUMIFS('Beladung des Speichers'!$C$17:$C$300,'Beladung des Speichers'!$A$17:$A$300,A799)-SUMIFS('Entladung des Speichers'!$C$17:$C$300,'Entladung des Speichers'!$A$17:$A$300,A799)+SUMIFS(Füllstände!$B$17:$B$299,Füllstände!$A$17:$A$299,A799)-SUMIFS(Füllstände!$C$17:$C$299,Füllstände!$A$17:$A$299,A799))</f>
        <v/>
      </c>
      <c r="D799" s="164" t="str">
        <f>IF(ISBLANK('Beladung des Speichers'!A799),"",C799*'Beladung des Speichers'!C799/SUMIFS('Beladung des Speichers'!$C$17:$C$300,'Beladung des Speichers'!$A$17:$A$300,A799))</f>
        <v/>
      </c>
      <c r="E799" s="165" t="str">
        <f>IF(ISBLANK('Beladung des Speichers'!A799),"",1/SUMIFS('Beladung des Speichers'!$C$17:$C$300,'Beladung des Speichers'!$A$17:$A$300,A799)*C799*SUMIF($A$17:$A$300,A799,'Beladung des Speichers'!$E$17:$E$300))</f>
        <v/>
      </c>
      <c r="F799" s="166" t="str">
        <f>IF(ISBLANK('Beladung des Speichers'!A799),"",IF(C799=0,"0,00",D799/C799*E799))</f>
        <v/>
      </c>
      <c r="G799" s="167" t="str">
        <f>IF(ISBLANK('Beladung des Speichers'!A799),"",SUMIFS('Beladung des Speichers'!$C$17:$C$300,'Beladung des Speichers'!$A$17:$A$300,A799))</f>
        <v/>
      </c>
      <c r="H799" s="124" t="str">
        <f>IF(ISBLANK('Beladung des Speichers'!A799),"",'Beladung des Speichers'!C799)</f>
        <v/>
      </c>
      <c r="I799" s="168" t="str">
        <f>IF(ISBLANK('Beladung des Speichers'!A799),"",SUMIFS('Beladung des Speichers'!$E$17:$E$1001,'Beladung des Speichers'!$A$17:$A$1001,'Ergebnis (detailliert)'!A799))</f>
        <v/>
      </c>
      <c r="J799" s="125" t="str">
        <f>IF(ISBLANK('Beladung des Speichers'!A799),"",'Beladung des Speichers'!E799)</f>
        <v/>
      </c>
      <c r="K799" s="168" t="str">
        <f>IF(ISBLANK('Beladung des Speichers'!A799),"",SUMIFS('Entladung des Speichers'!$C$17:$C$1001,'Entladung des Speichers'!$A$17:$A$1001,'Ergebnis (detailliert)'!A799))</f>
        <v/>
      </c>
      <c r="L799" s="169" t="str">
        <f t="shared" si="50"/>
        <v/>
      </c>
      <c r="M799" s="169" t="str">
        <f>IF(ISBLANK('Entladung des Speichers'!A799),"",'Entladung des Speichers'!C799)</f>
        <v/>
      </c>
      <c r="N799" s="168" t="str">
        <f>IF(ISBLANK('Beladung des Speichers'!A799),"",SUMIFS('Entladung des Speichers'!$E$17:$E$1001,'Entladung des Speichers'!$A$17:$A$1001,'Ergebnis (detailliert)'!$A$17:$A$300))</f>
        <v/>
      </c>
      <c r="O799" s="125" t="str">
        <f t="shared" si="51"/>
        <v/>
      </c>
      <c r="P799" s="20" t="str">
        <f>IFERROR(IF(A799="","",N799*'Ergebnis (detailliert)'!J799/'Ergebnis (detailliert)'!I799),0)</f>
        <v/>
      </c>
      <c r="Q799" s="106" t="str">
        <f t="shared" si="52"/>
        <v/>
      </c>
      <c r="R799" s="107" t="str">
        <f t="shared" si="53"/>
        <v/>
      </c>
      <c r="S799" s="108" t="str">
        <f>IF(A799="","",IF(LOOKUP(A799,Stammdaten!$A$17:$A$1001,Stammdaten!$G$17:$G$1001)="Nein",0,IF(ISBLANK('Beladung des Speichers'!A799),"",ROUND(MIN(J799,Q799)*-1,2))))</f>
        <v/>
      </c>
    </row>
    <row r="800" spans="1:19" x14ac:dyDescent="0.2">
      <c r="A800" s="109" t="str">
        <f>IF('Beladung des Speichers'!A800="","",'Beladung des Speichers'!A800)</f>
        <v/>
      </c>
      <c r="B800" s="109" t="str">
        <f>IF('Beladung des Speichers'!B800="","",'Beladung des Speichers'!B800)</f>
        <v/>
      </c>
      <c r="C800" s="163" t="str">
        <f>IF(ISBLANK('Beladung des Speichers'!A800),"",SUMIFS('Beladung des Speichers'!$C$17:$C$300,'Beladung des Speichers'!$A$17:$A$300,A800)-SUMIFS('Entladung des Speichers'!$C$17:$C$300,'Entladung des Speichers'!$A$17:$A$300,A800)+SUMIFS(Füllstände!$B$17:$B$299,Füllstände!$A$17:$A$299,A800)-SUMIFS(Füllstände!$C$17:$C$299,Füllstände!$A$17:$A$299,A800))</f>
        <v/>
      </c>
      <c r="D800" s="164" t="str">
        <f>IF(ISBLANK('Beladung des Speichers'!A800),"",C800*'Beladung des Speichers'!C800/SUMIFS('Beladung des Speichers'!$C$17:$C$300,'Beladung des Speichers'!$A$17:$A$300,A800))</f>
        <v/>
      </c>
      <c r="E800" s="165" t="str">
        <f>IF(ISBLANK('Beladung des Speichers'!A800),"",1/SUMIFS('Beladung des Speichers'!$C$17:$C$300,'Beladung des Speichers'!$A$17:$A$300,A800)*C800*SUMIF($A$17:$A$300,A800,'Beladung des Speichers'!$E$17:$E$300))</f>
        <v/>
      </c>
      <c r="F800" s="166" t="str">
        <f>IF(ISBLANK('Beladung des Speichers'!A800),"",IF(C800=0,"0,00",D800/C800*E800))</f>
        <v/>
      </c>
      <c r="G800" s="167" t="str">
        <f>IF(ISBLANK('Beladung des Speichers'!A800),"",SUMIFS('Beladung des Speichers'!$C$17:$C$300,'Beladung des Speichers'!$A$17:$A$300,A800))</f>
        <v/>
      </c>
      <c r="H800" s="124" t="str">
        <f>IF(ISBLANK('Beladung des Speichers'!A800),"",'Beladung des Speichers'!C800)</f>
        <v/>
      </c>
      <c r="I800" s="168" t="str">
        <f>IF(ISBLANK('Beladung des Speichers'!A800),"",SUMIFS('Beladung des Speichers'!$E$17:$E$1001,'Beladung des Speichers'!$A$17:$A$1001,'Ergebnis (detailliert)'!A800))</f>
        <v/>
      </c>
      <c r="J800" s="125" t="str">
        <f>IF(ISBLANK('Beladung des Speichers'!A800),"",'Beladung des Speichers'!E800)</f>
        <v/>
      </c>
      <c r="K800" s="168" t="str">
        <f>IF(ISBLANK('Beladung des Speichers'!A800),"",SUMIFS('Entladung des Speichers'!$C$17:$C$1001,'Entladung des Speichers'!$A$17:$A$1001,'Ergebnis (detailliert)'!A800))</f>
        <v/>
      </c>
      <c r="L800" s="169" t="str">
        <f t="shared" si="50"/>
        <v/>
      </c>
      <c r="M800" s="169" t="str">
        <f>IF(ISBLANK('Entladung des Speichers'!A800),"",'Entladung des Speichers'!C800)</f>
        <v/>
      </c>
      <c r="N800" s="168" t="str">
        <f>IF(ISBLANK('Beladung des Speichers'!A800),"",SUMIFS('Entladung des Speichers'!$E$17:$E$1001,'Entladung des Speichers'!$A$17:$A$1001,'Ergebnis (detailliert)'!$A$17:$A$300))</f>
        <v/>
      </c>
      <c r="O800" s="125" t="str">
        <f t="shared" si="51"/>
        <v/>
      </c>
      <c r="P800" s="20" t="str">
        <f>IFERROR(IF(A800="","",N800*'Ergebnis (detailliert)'!J800/'Ergebnis (detailliert)'!I800),0)</f>
        <v/>
      </c>
      <c r="Q800" s="106" t="str">
        <f t="shared" si="52"/>
        <v/>
      </c>
      <c r="R800" s="107" t="str">
        <f t="shared" si="53"/>
        <v/>
      </c>
      <c r="S800" s="108" t="str">
        <f>IF(A800="","",IF(LOOKUP(A800,Stammdaten!$A$17:$A$1001,Stammdaten!$G$17:$G$1001)="Nein",0,IF(ISBLANK('Beladung des Speichers'!A800),"",ROUND(MIN(J800,Q800)*-1,2))))</f>
        <v/>
      </c>
    </row>
    <row r="801" spans="1:19" x14ac:dyDescent="0.2">
      <c r="A801" s="109" t="str">
        <f>IF('Beladung des Speichers'!A801="","",'Beladung des Speichers'!A801)</f>
        <v/>
      </c>
      <c r="B801" s="109" t="str">
        <f>IF('Beladung des Speichers'!B801="","",'Beladung des Speichers'!B801)</f>
        <v/>
      </c>
      <c r="C801" s="163" t="str">
        <f>IF(ISBLANK('Beladung des Speichers'!A801),"",SUMIFS('Beladung des Speichers'!$C$17:$C$300,'Beladung des Speichers'!$A$17:$A$300,A801)-SUMIFS('Entladung des Speichers'!$C$17:$C$300,'Entladung des Speichers'!$A$17:$A$300,A801)+SUMIFS(Füllstände!$B$17:$B$299,Füllstände!$A$17:$A$299,A801)-SUMIFS(Füllstände!$C$17:$C$299,Füllstände!$A$17:$A$299,A801))</f>
        <v/>
      </c>
      <c r="D801" s="164" t="str">
        <f>IF(ISBLANK('Beladung des Speichers'!A801),"",C801*'Beladung des Speichers'!C801/SUMIFS('Beladung des Speichers'!$C$17:$C$300,'Beladung des Speichers'!$A$17:$A$300,A801))</f>
        <v/>
      </c>
      <c r="E801" s="165" t="str">
        <f>IF(ISBLANK('Beladung des Speichers'!A801),"",1/SUMIFS('Beladung des Speichers'!$C$17:$C$300,'Beladung des Speichers'!$A$17:$A$300,A801)*C801*SUMIF($A$17:$A$300,A801,'Beladung des Speichers'!$E$17:$E$300))</f>
        <v/>
      </c>
      <c r="F801" s="166" t="str">
        <f>IF(ISBLANK('Beladung des Speichers'!A801),"",IF(C801=0,"0,00",D801/C801*E801))</f>
        <v/>
      </c>
      <c r="G801" s="167" t="str">
        <f>IF(ISBLANK('Beladung des Speichers'!A801),"",SUMIFS('Beladung des Speichers'!$C$17:$C$300,'Beladung des Speichers'!$A$17:$A$300,A801))</f>
        <v/>
      </c>
      <c r="H801" s="124" t="str">
        <f>IF(ISBLANK('Beladung des Speichers'!A801),"",'Beladung des Speichers'!C801)</f>
        <v/>
      </c>
      <c r="I801" s="168" t="str">
        <f>IF(ISBLANK('Beladung des Speichers'!A801),"",SUMIFS('Beladung des Speichers'!$E$17:$E$1001,'Beladung des Speichers'!$A$17:$A$1001,'Ergebnis (detailliert)'!A801))</f>
        <v/>
      </c>
      <c r="J801" s="125" t="str">
        <f>IF(ISBLANK('Beladung des Speichers'!A801),"",'Beladung des Speichers'!E801)</f>
        <v/>
      </c>
      <c r="K801" s="168" t="str">
        <f>IF(ISBLANK('Beladung des Speichers'!A801),"",SUMIFS('Entladung des Speichers'!$C$17:$C$1001,'Entladung des Speichers'!$A$17:$A$1001,'Ergebnis (detailliert)'!A801))</f>
        <v/>
      </c>
      <c r="L801" s="169" t="str">
        <f t="shared" si="50"/>
        <v/>
      </c>
      <c r="M801" s="169" t="str">
        <f>IF(ISBLANK('Entladung des Speichers'!A801),"",'Entladung des Speichers'!C801)</f>
        <v/>
      </c>
      <c r="N801" s="168" t="str">
        <f>IF(ISBLANK('Beladung des Speichers'!A801),"",SUMIFS('Entladung des Speichers'!$E$17:$E$1001,'Entladung des Speichers'!$A$17:$A$1001,'Ergebnis (detailliert)'!$A$17:$A$300))</f>
        <v/>
      </c>
      <c r="O801" s="125" t="str">
        <f t="shared" si="51"/>
        <v/>
      </c>
      <c r="P801" s="20" t="str">
        <f>IFERROR(IF(A801="","",N801*'Ergebnis (detailliert)'!J801/'Ergebnis (detailliert)'!I801),0)</f>
        <v/>
      </c>
      <c r="Q801" s="106" t="str">
        <f t="shared" si="52"/>
        <v/>
      </c>
      <c r="R801" s="107" t="str">
        <f t="shared" si="53"/>
        <v/>
      </c>
      <c r="S801" s="108" t="str">
        <f>IF(A801="","",IF(LOOKUP(A801,Stammdaten!$A$17:$A$1001,Stammdaten!$G$17:$G$1001)="Nein",0,IF(ISBLANK('Beladung des Speichers'!A801),"",ROUND(MIN(J801,Q801)*-1,2))))</f>
        <v/>
      </c>
    </row>
    <row r="802" spans="1:19" x14ac:dyDescent="0.2">
      <c r="A802" s="109" t="str">
        <f>IF('Beladung des Speichers'!A802="","",'Beladung des Speichers'!A802)</f>
        <v/>
      </c>
      <c r="B802" s="109" t="str">
        <f>IF('Beladung des Speichers'!B802="","",'Beladung des Speichers'!B802)</f>
        <v/>
      </c>
      <c r="C802" s="163" t="str">
        <f>IF(ISBLANK('Beladung des Speichers'!A802),"",SUMIFS('Beladung des Speichers'!$C$17:$C$300,'Beladung des Speichers'!$A$17:$A$300,A802)-SUMIFS('Entladung des Speichers'!$C$17:$C$300,'Entladung des Speichers'!$A$17:$A$300,A802)+SUMIFS(Füllstände!$B$17:$B$299,Füllstände!$A$17:$A$299,A802)-SUMIFS(Füllstände!$C$17:$C$299,Füllstände!$A$17:$A$299,A802))</f>
        <v/>
      </c>
      <c r="D802" s="164" t="str">
        <f>IF(ISBLANK('Beladung des Speichers'!A802),"",C802*'Beladung des Speichers'!C802/SUMIFS('Beladung des Speichers'!$C$17:$C$300,'Beladung des Speichers'!$A$17:$A$300,A802))</f>
        <v/>
      </c>
      <c r="E802" s="165" t="str">
        <f>IF(ISBLANK('Beladung des Speichers'!A802),"",1/SUMIFS('Beladung des Speichers'!$C$17:$C$300,'Beladung des Speichers'!$A$17:$A$300,A802)*C802*SUMIF($A$17:$A$300,A802,'Beladung des Speichers'!$E$17:$E$300))</f>
        <v/>
      </c>
      <c r="F802" s="166" t="str">
        <f>IF(ISBLANK('Beladung des Speichers'!A802),"",IF(C802=0,"0,00",D802/C802*E802))</f>
        <v/>
      </c>
      <c r="G802" s="167" t="str">
        <f>IF(ISBLANK('Beladung des Speichers'!A802),"",SUMIFS('Beladung des Speichers'!$C$17:$C$300,'Beladung des Speichers'!$A$17:$A$300,A802))</f>
        <v/>
      </c>
      <c r="H802" s="124" t="str">
        <f>IF(ISBLANK('Beladung des Speichers'!A802),"",'Beladung des Speichers'!C802)</f>
        <v/>
      </c>
      <c r="I802" s="168" t="str">
        <f>IF(ISBLANK('Beladung des Speichers'!A802),"",SUMIFS('Beladung des Speichers'!$E$17:$E$1001,'Beladung des Speichers'!$A$17:$A$1001,'Ergebnis (detailliert)'!A802))</f>
        <v/>
      </c>
      <c r="J802" s="125" t="str">
        <f>IF(ISBLANK('Beladung des Speichers'!A802),"",'Beladung des Speichers'!E802)</f>
        <v/>
      </c>
      <c r="K802" s="168" t="str">
        <f>IF(ISBLANK('Beladung des Speichers'!A802),"",SUMIFS('Entladung des Speichers'!$C$17:$C$1001,'Entladung des Speichers'!$A$17:$A$1001,'Ergebnis (detailliert)'!A802))</f>
        <v/>
      </c>
      <c r="L802" s="169" t="str">
        <f t="shared" si="50"/>
        <v/>
      </c>
      <c r="M802" s="169" t="str">
        <f>IF(ISBLANK('Entladung des Speichers'!A802),"",'Entladung des Speichers'!C802)</f>
        <v/>
      </c>
      <c r="N802" s="168" t="str">
        <f>IF(ISBLANK('Beladung des Speichers'!A802),"",SUMIFS('Entladung des Speichers'!$E$17:$E$1001,'Entladung des Speichers'!$A$17:$A$1001,'Ergebnis (detailliert)'!$A$17:$A$300))</f>
        <v/>
      </c>
      <c r="O802" s="125" t="str">
        <f t="shared" si="51"/>
        <v/>
      </c>
      <c r="P802" s="20" t="str">
        <f>IFERROR(IF(A802="","",N802*'Ergebnis (detailliert)'!J802/'Ergebnis (detailliert)'!I802),0)</f>
        <v/>
      </c>
      <c r="Q802" s="106" t="str">
        <f t="shared" si="52"/>
        <v/>
      </c>
      <c r="R802" s="107" t="str">
        <f t="shared" si="53"/>
        <v/>
      </c>
      <c r="S802" s="108" t="str">
        <f>IF(A802="","",IF(LOOKUP(A802,Stammdaten!$A$17:$A$1001,Stammdaten!$G$17:$G$1001)="Nein",0,IF(ISBLANK('Beladung des Speichers'!A802),"",ROUND(MIN(J802,Q802)*-1,2))))</f>
        <v/>
      </c>
    </row>
    <row r="803" spans="1:19" x14ac:dyDescent="0.2">
      <c r="A803" s="109" t="str">
        <f>IF('Beladung des Speichers'!A803="","",'Beladung des Speichers'!A803)</f>
        <v/>
      </c>
      <c r="B803" s="109" t="str">
        <f>IF('Beladung des Speichers'!B803="","",'Beladung des Speichers'!B803)</f>
        <v/>
      </c>
      <c r="C803" s="163" t="str">
        <f>IF(ISBLANK('Beladung des Speichers'!A803),"",SUMIFS('Beladung des Speichers'!$C$17:$C$300,'Beladung des Speichers'!$A$17:$A$300,A803)-SUMIFS('Entladung des Speichers'!$C$17:$C$300,'Entladung des Speichers'!$A$17:$A$300,A803)+SUMIFS(Füllstände!$B$17:$B$299,Füllstände!$A$17:$A$299,A803)-SUMIFS(Füllstände!$C$17:$C$299,Füllstände!$A$17:$A$299,A803))</f>
        <v/>
      </c>
      <c r="D803" s="164" t="str">
        <f>IF(ISBLANK('Beladung des Speichers'!A803),"",C803*'Beladung des Speichers'!C803/SUMIFS('Beladung des Speichers'!$C$17:$C$300,'Beladung des Speichers'!$A$17:$A$300,A803))</f>
        <v/>
      </c>
      <c r="E803" s="165" t="str">
        <f>IF(ISBLANK('Beladung des Speichers'!A803),"",1/SUMIFS('Beladung des Speichers'!$C$17:$C$300,'Beladung des Speichers'!$A$17:$A$300,A803)*C803*SUMIF($A$17:$A$300,A803,'Beladung des Speichers'!$E$17:$E$300))</f>
        <v/>
      </c>
      <c r="F803" s="166" t="str">
        <f>IF(ISBLANK('Beladung des Speichers'!A803),"",IF(C803=0,"0,00",D803/C803*E803))</f>
        <v/>
      </c>
      <c r="G803" s="167" t="str">
        <f>IF(ISBLANK('Beladung des Speichers'!A803),"",SUMIFS('Beladung des Speichers'!$C$17:$C$300,'Beladung des Speichers'!$A$17:$A$300,A803))</f>
        <v/>
      </c>
      <c r="H803" s="124" t="str">
        <f>IF(ISBLANK('Beladung des Speichers'!A803),"",'Beladung des Speichers'!C803)</f>
        <v/>
      </c>
      <c r="I803" s="168" t="str">
        <f>IF(ISBLANK('Beladung des Speichers'!A803),"",SUMIFS('Beladung des Speichers'!$E$17:$E$1001,'Beladung des Speichers'!$A$17:$A$1001,'Ergebnis (detailliert)'!A803))</f>
        <v/>
      </c>
      <c r="J803" s="125" t="str">
        <f>IF(ISBLANK('Beladung des Speichers'!A803),"",'Beladung des Speichers'!E803)</f>
        <v/>
      </c>
      <c r="K803" s="168" t="str">
        <f>IF(ISBLANK('Beladung des Speichers'!A803),"",SUMIFS('Entladung des Speichers'!$C$17:$C$1001,'Entladung des Speichers'!$A$17:$A$1001,'Ergebnis (detailliert)'!A803))</f>
        <v/>
      </c>
      <c r="L803" s="169" t="str">
        <f t="shared" si="50"/>
        <v/>
      </c>
      <c r="M803" s="169" t="str">
        <f>IF(ISBLANK('Entladung des Speichers'!A803),"",'Entladung des Speichers'!C803)</f>
        <v/>
      </c>
      <c r="N803" s="168" t="str">
        <f>IF(ISBLANK('Beladung des Speichers'!A803),"",SUMIFS('Entladung des Speichers'!$E$17:$E$1001,'Entladung des Speichers'!$A$17:$A$1001,'Ergebnis (detailliert)'!$A$17:$A$300))</f>
        <v/>
      </c>
      <c r="O803" s="125" t="str">
        <f t="shared" si="51"/>
        <v/>
      </c>
      <c r="P803" s="20" t="str">
        <f>IFERROR(IF(A803="","",N803*'Ergebnis (detailliert)'!J803/'Ergebnis (detailliert)'!I803),0)</f>
        <v/>
      </c>
      <c r="Q803" s="106" t="str">
        <f t="shared" si="52"/>
        <v/>
      </c>
      <c r="R803" s="107" t="str">
        <f t="shared" si="53"/>
        <v/>
      </c>
      <c r="S803" s="108" t="str">
        <f>IF(A803="","",IF(LOOKUP(A803,Stammdaten!$A$17:$A$1001,Stammdaten!$G$17:$G$1001)="Nein",0,IF(ISBLANK('Beladung des Speichers'!A803),"",ROUND(MIN(J803,Q803)*-1,2))))</f>
        <v/>
      </c>
    </row>
    <row r="804" spans="1:19" x14ac:dyDescent="0.2">
      <c r="A804" s="109" t="str">
        <f>IF('Beladung des Speichers'!A804="","",'Beladung des Speichers'!A804)</f>
        <v/>
      </c>
      <c r="B804" s="109" t="str">
        <f>IF('Beladung des Speichers'!B804="","",'Beladung des Speichers'!B804)</f>
        <v/>
      </c>
      <c r="C804" s="163" t="str">
        <f>IF(ISBLANK('Beladung des Speichers'!A804),"",SUMIFS('Beladung des Speichers'!$C$17:$C$300,'Beladung des Speichers'!$A$17:$A$300,A804)-SUMIFS('Entladung des Speichers'!$C$17:$C$300,'Entladung des Speichers'!$A$17:$A$300,A804)+SUMIFS(Füllstände!$B$17:$B$299,Füllstände!$A$17:$A$299,A804)-SUMIFS(Füllstände!$C$17:$C$299,Füllstände!$A$17:$A$299,A804))</f>
        <v/>
      </c>
      <c r="D804" s="164" t="str">
        <f>IF(ISBLANK('Beladung des Speichers'!A804),"",C804*'Beladung des Speichers'!C804/SUMIFS('Beladung des Speichers'!$C$17:$C$300,'Beladung des Speichers'!$A$17:$A$300,A804))</f>
        <v/>
      </c>
      <c r="E804" s="165" t="str">
        <f>IF(ISBLANK('Beladung des Speichers'!A804),"",1/SUMIFS('Beladung des Speichers'!$C$17:$C$300,'Beladung des Speichers'!$A$17:$A$300,A804)*C804*SUMIF($A$17:$A$300,A804,'Beladung des Speichers'!$E$17:$E$300))</f>
        <v/>
      </c>
      <c r="F804" s="166" t="str">
        <f>IF(ISBLANK('Beladung des Speichers'!A804),"",IF(C804=0,"0,00",D804/C804*E804))</f>
        <v/>
      </c>
      <c r="G804" s="167" t="str">
        <f>IF(ISBLANK('Beladung des Speichers'!A804),"",SUMIFS('Beladung des Speichers'!$C$17:$C$300,'Beladung des Speichers'!$A$17:$A$300,A804))</f>
        <v/>
      </c>
      <c r="H804" s="124" t="str">
        <f>IF(ISBLANK('Beladung des Speichers'!A804),"",'Beladung des Speichers'!C804)</f>
        <v/>
      </c>
      <c r="I804" s="168" t="str">
        <f>IF(ISBLANK('Beladung des Speichers'!A804),"",SUMIFS('Beladung des Speichers'!$E$17:$E$1001,'Beladung des Speichers'!$A$17:$A$1001,'Ergebnis (detailliert)'!A804))</f>
        <v/>
      </c>
      <c r="J804" s="125" t="str">
        <f>IF(ISBLANK('Beladung des Speichers'!A804),"",'Beladung des Speichers'!E804)</f>
        <v/>
      </c>
      <c r="K804" s="168" t="str">
        <f>IF(ISBLANK('Beladung des Speichers'!A804),"",SUMIFS('Entladung des Speichers'!$C$17:$C$1001,'Entladung des Speichers'!$A$17:$A$1001,'Ergebnis (detailliert)'!A804))</f>
        <v/>
      </c>
      <c r="L804" s="169" t="str">
        <f t="shared" si="50"/>
        <v/>
      </c>
      <c r="M804" s="169" t="str">
        <f>IF(ISBLANK('Entladung des Speichers'!A804),"",'Entladung des Speichers'!C804)</f>
        <v/>
      </c>
      <c r="N804" s="168" t="str">
        <f>IF(ISBLANK('Beladung des Speichers'!A804),"",SUMIFS('Entladung des Speichers'!$E$17:$E$1001,'Entladung des Speichers'!$A$17:$A$1001,'Ergebnis (detailliert)'!$A$17:$A$300))</f>
        <v/>
      </c>
      <c r="O804" s="125" t="str">
        <f t="shared" si="51"/>
        <v/>
      </c>
      <c r="P804" s="20" t="str">
        <f>IFERROR(IF(A804="","",N804*'Ergebnis (detailliert)'!J804/'Ergebnis (detailliert)'!I804),0)</f>
        <v/>
      </c>
      <c r="Q804" s="106" t="str">
        <f t="shared" si="52"/>
        <v/>
      </c>
      <c r="R804" s="107" t="str">
        <f t="shared" si="53"/>
        <v/>
      </c>
      <c r="S804" s="108" t="str">
        <f>IF(A804="","",IF(LOOKUP(A804,Stammdaten!$A$17:$A$1001,Stammdaten!$G$17:$G$1001)="Nein",0,IF(ISBLANK('Beladung des Speichers'!A804),"",ROUND(MIN(J804,Q804)*-1,2))))</f>
        <v/>
      </c>
    </row>
    <row r="805" spans="1:19" x14ac:dyDescent="0.2">
      <c r="A805" s="109" t="str">
        <f>IF('Beladung des Speichers'!A805="","",'Beladung des Speichers'!A805)</f>
        <v/>
      </c>
      <c r="B805" s="109" t="str">
        <f>IF('Beladung des Speichers'!B805="","",'Beladung des Speichers'!B805)</f>
        <v/>
      </c>
      <c r="C805" s="163" t="str">
        <f>IF(ISBLANK('Beladung des Speichers'!A805),"",SUMIFS('Beladung des Speichers'!$C$17:$C$300,'Beladung des Speichers'!$A$17:$A$300,A805)-SUMIFS('Entladung des Speichers'!$C$17:$C$300,'Entladung des Speichers'!$A$17:$A$300,A805)+SUMIFS(Füllstände!$B$17:$B$299,Füllstände!$A$17:$A$299,A805)-SUMIFS(Füllstände!$C$17:$C$299,Füllstände!$A$17:$A$299,A805))</f>
        <v/>
      </c>
      <c r="D805" s="164" t="str">
        <f>IF(ISBLANK('Beladung des Speichers'!A805),"",C805*'Beladung des Speichers'!C805/SUMIFS('Beladung des Speichers'!$C$17:$C$300,'Beladung des Speichers'!$A$17:$A$300,A805))</f>
        <v/>
      </c>
      <c r="E805" s="165" t="str">
        <f>IF(ISBLANK('Beladung des Speichers'!A805),"",1/SUMIFS('Beladung des Speichers'!$C$17:$C$300,'Beladung des Speichers'!$A$17:$A$300,A805)*C805*SUMIF($A$17:$A$300,A805,'Beladung des Speichers'!$E$17:$E$300))</f>
        <v/>
      </c>
      <c r="F805" s="166" t="str">
        <f>IF(ISBLANK('Beladung des Speichers'!A805),"",IF(C805=0,"0,00",D805/C805*E805))</f>
        <v/>
      </c>
      <c r="G805" s="167" t="str">
        <f>IF(ISBLANK('Beladung des Speichers'!A805),"",SUMIFS('Beladung des Speichers'!$C$17:$C$300,'Beladung des Speichers'!$A$17:$A$300,A805))</f>
        <v/>
      </c>
      <c r="H805" s="124" t="str">
        <f>IF(ISBLANK('Beladung des Speichers'!A805),"",'Beladung des Speichers'!C805)</f>
        <v/>
      </c>
      <c r="I805" s="168" t="str">
        <f>IF(ISBLANK('Beladung des Speichers'!A805),"",SUMIFS('Beladung des Speichers'!$E$17:$E$1001,'Beladung des Speichers'!$A$17:$A$1001,'Ergebnis (detailliert)'!A805))</f>
        <v/>
      </c>
      <c r="J805" s="125" t="str">
        <f>IF(ISBLANK('Beladung des Speichers'!A805),"",'Beladung des Speichers'!E805)</f>
        <v/>
      </c>
      <c r="K805" s="168" t="str">
        <f>IF(ISBLANK('Beladung des Speichers'!A805),"",SUMIFS('Entladung des Speichers'!$C$17:$C$1001,'Entladung des Speichers'!$A$17:$A$1001,'Ergebnis (detailliert)'!A805))</f>
        <v/>
      </c>
      <c r="L805" s="169" t="str">
        <f t="shared" si="50"/>
        <v/>
      </c>
      <c r="M805" s="169" t="str">
        <f>IF(ISBLANK('Entladung des Speichers'!A805),"",'Entladung des Speichers'!C805)</f>
        <v/>
      </c>
      <c r="N805" s="168" t="str">
        <f>IF(ISBLANK('Beladung des Speichers'!A805),"",SUMIFS('Entladung des Speichers'!$E$17:$E$1001,'Entladung des Speichers'!$A$17:$A$1001,'Ergebnis (detailliert)'!$A$17:$A$300))</f>
        <v/>
      </c>
      <c r="O805" s="125" t="str">
        <f t="shared" si="51"/>
        <v/>
      </c>
      <c r="P805" s="20" t="str">
        <f>IFERROR(IF(A805="","",N805*'Ergebnis (detailliert)'!J805/'Ergebnis (detailliert)'!I805),0)</f>
        <v/>
      </c>
      <c r="Q805" s="106" t="str">
        <f t="shared" si="52"/>
        <v/>
      </c>
      <c r="R805" s="107" t="str">
        <f t="shared" si="53"/>
        <v/>
      </c>
      <c r="S805" s="108" t="str">
        <f>IF(A805="","",IF(LOOKUP(A805,Stammdaten!$A$17:$A$1001,Stammdaten!$G$17:$G$1001)="Nein",0,IF(ISBLANK('Beladung des Speichers'!A805),"",ROUND(MIN(J805,Q805)*-1,2))))</f>
        <v/>
      </c>
    </row>
    <row r="806" spans="1:19" x14ac:dyDescent="0.2">
      <c r="A806" s="109" t="str">
        <f>IF('Beladung des Speichers'!A806="","",'Beladung des Speichers'!A806)</f>
        <v/>
      </c>
      <c r="B806" s="109" t="str">
        <f>IF('Beladung des Speichers'!B806="","",'Beladung des Speichers'!B806)</f>
        <v/>
      </c>
      <c r="C806" s="163" t="str">
        <f>IF(ISBLANK('Beladung des Speichers'!A806),"",SUMIFS('Beladung des Speichers'!$C$17:$C$300,'Beladung des Speichers'!$A$17:$A$300,A806)-SUMIFS('Entladung des Speichers'!$C$17:$C$300,'Entladung des Speichers'!$A$17:$A$300,A806)+SUMIFS(Füllstände!$B$17:$B$299,Füllstände!$A$17:$A$299,A806)-SUMIFS(Füllstände!$C$17:$C$299,Füllstände!$A$17:$A$299,A806))</f>
        <v/>
      </c>
      <c r="D806" s="164" t="str">
        <f>IF(ISBLANK('Beladung des Speichers'!A806),"",C806*'Beladung des Speichers'!C806/SUMIFS('Beladung des Speichers'!$C$17:$C$300,'Beladung des Speichers'!$A$17:$A$300,A806))</f>
        <v/>
      </c>
      <c r="E806" s="165" t="str">
        <f>IF(ISBLANK('Beladung des Speichers'!A806),"",1/SUMIFS('Beladung des Speichers'!$C$17:$C$300,'Beladung des Speichers'!$A$17:$A$300,A806)*C806*SUMIF($A$17:$A$300,A806,'Beladung des Speichers'!$E$17:$E$300))</f>
        <v/>
      </c>
      <c r="F806" s="166" t="str">
        <f>IF(ISBLANK('Beladung des Speichers'!A806),"",IF(C806=0,"0,00",D806/C806*E806))</f>
        <v/>
      </c>
      <c r="G806" s="167" t="str">
        <f>IF(ISBLANK('Beladung des Speichers'!A806),"",SUMIFS('Beladung des Speichers'!$C$17:$C$300,'Beladung des Speichers'!$A$17:$A$300,A806))</f>
        <v/>
      </c>
      <c r="H806" s="124" t="str">
        <f>IF(ISBLANK('Beladung des Speichers'!A806),"",'Beladung des Speichers'!C806)</f>
        <v/>
      </c>
      <c r="I806" s="168" t="str">
        <f>IF(ISBLANK('Beladung des Speichers'!A806),"",SUMIFS('Beladung des Speichers'!$E$17:$E$1001,'Beladung des Speichers'!$A$17:$A$1001,'Ergebnis (detailliert)'!A806))</f>
        <v/>
      </c>
      <c r="J806" s="125" t="str">
        <f>IF(ISBLANK('Beladung des Speichers'!A806),"",'Beladung des Speichers'!E806)</f>
        <v/>
      </c>
      <c r="K806" s="168" t="str">
        <f>IF(ISBLANK('Beladung des Speichers'!A806),"",SUMIFS('Entladung des Speichers'!$C$17:$C$1001,'Entladung des Speichers'!$A$17:$A$1001,'Ergebnis (detailliert)'!A806))</f>
        <v/>
      </c>
      <c r="L806" s="169" t="str">
        <f t="shared" si="50"/>
        <v/>
      </c>
      <c r="M806" s="169" t="str">
        <f>IF(ISBLANK('Entladung des Speichers'!A806),"",'Entladung des Speichers'!C806)</f>
        <v/>
      </c>
      <c r="N806" s="168" t="str">
        <f>IF(ISBLANK('Beladung des Speichers'!A806),"",SUMIFS('Entladung des Speichers'!$E$17:$E$1001,'Entladung des Speichers'!$A$17:$A$1001,'Ergebnis (detailliert)'!$A$17:$A$300))</f>
        <v/>
      </c>
      <c r="O806" s="125" t="str">
        <f t="shared" si="51"/>
        <v/>
      </c>
      <c r="P806" s="20" t="str">
        <f>IFERROR(IF(A806="","",N806*'Ergebnis (detailliert)'!J806/'Ergebnis (detailliert)'!I806),0)</f>
        <v/>
      </c>
      <c r="Q806" s="106" t="str">
        <f t="shared" si="52"/>
        <v/>
      </c>
      <c r="R806" s="107" t="str">
        <f t="shared" si="53"/>
        <v/>
      </c>
      <c r="S806" s="108" t="str">
        <f>IF(A806="","",IF(LOOKUP(A806,Stammdaten!$A$17:$A$1001,Stammdaten!$G$17:$G$1001)="Nein",0,IF(ISBLANK('Beladung des Speichers'!A806),"",ROUND(MIN(J806,Q806)*-1,2))))</f>
        <v/>
      </c>
    </row>
    <row r="807" spans="1:19" x14ac:dyDescent="0.2">
      <c r="A807" s="109" t="str">
        <f>IF('Beladung des Speichers'!A807="","",'Beladung des Speichers'!A807)</f>
        <v/>
      </c>
      <c r="B807" s="109" t="str">
        <f>IF('Beladung des Speichers'!B807="","",'Beladung des Speichers'!B807)</f>
        <v/>
      </c>
      <c r="C807" s="163" t="str">
        <f>IF(ISBLANK('Beladung des Speichers'!A807),"",SUMIFS('Beladung des Speichers'!$C$17:$C$300,'Beladung des Speichers'!$A$17:$A$300,A807)-SUMIFS('Entladung des Speichers'!$C$17:$C$300,'Entladung des Speichers'!$A$17:$A$300,A807)+SUMIFS(Füllstände!$B$17:$B$299,Füllstände!$A$17:$A$299,A807)-SUMIFS(Füllstände!$C$17:$C$299,Füllstände!$A$17:$A$299,A807))</f>
        <v/>
      </c>
      <c r="D807" s="164" t="str">
        <f>IF(ISBLANK('Beladung des Speichers'!A807),"",C807*'Beladung des Speichers'!C807/SUMIFS('Beladung des Speichers'!$C$17:$C$300,'Beladung des Speichers'!$A$17:$A$300,A807))</f>
        <v/>
      </c>
      <c r="E807" s="165" t="str">
        <f>IF(ISBLANK('Beladung des Speichers'!A807),"",1/SUMIFS('Beladung des Speichers'!$C$17:$C$300,'Beladung des Speichers'!$A$17:$A$300,A807)*C807*SUMIF($A$17:$A$300,A807,'Beladung des Speichers'!$E$17:$E$300))</f>
        <v/>
      </c>
      <c r="F807" s="166" t="str">
        <f>IF(ISBLANK('Beladung des Speichers'!A807),"",IF(C807=0,"0,00",D807/C807*E807))</f>
        <v/>
      </c>
      <c r="G807" s="167" t="str">
        <f>IF(ISBLANK('Beladung des Speichers'!A807),"",SUMIFS('Beladung des Speichers'!$C$17:$C$300,'Beladung des Speichers'!$A$17:$A$300,A807))</f>
        <v/>
      </c>
      <c r="H807" s="124" t="str">
        <f>IF(ISBLANK('Beladung des Speichers'!A807),"",'Beladung des Speichers'!C807)</f>
        <v/>
      </c>
      <c r="I807" s="168" t="str">
        <f>IF(ISBLANK('Beladung des Speichers'!A807),"",SUMIFS('Beladung des Speichers'!$E$17:$E$1001,'Beladung des Speichers'!$A$17:$A$1001,'Ergebnis (detailliert)'!A807))</f>
        <v/>
      </c>
      <c r="J807" s="125" t="str">
        <f>IF(ISBLANK('Beladung des Speichers'!A807),"",'Beladung des Speichers'!E807)</f>
        <v/>
      </c>
      <c r="K807" s="168" t="str">
        <f>IF(ISBLANK('Beladung des Speichers'!A807),"",SUMIFS('Entladung des Speichers'!$C$17:$C$1001,'Entladung des Speichers'!$A$17:$A$1001,'Ergebnis (detailliert)'!A807))</f>
        <v/>
      </c>
      <c r="L807" s="169" t="str">
        <f t="shared" si="50"/>
        <v/>
      </c>
      <c r="M807" s="169" t="str">
        <f>IF(ISBLANK('Entladung des Speichers'!A807),"",'Entladung des Speichers'!C807)</f>
        <v/>
      </c>
      <c r="N807" s="168" t="str">
        <f>IF(ISBLANK('Beladung des Speichers'!A807),"",SUMIFS('Entladung des Speichers'!$E$17:$E$1001,'Entladung des Speichers'!$A$17:$A$1001,'Ergebnis (detailliert)'!$A$17:$A$300))</f>
        <v/>
      </c>
      <c r="O807" s="125" t="str">
        <f t="shared" si="51"/>
        <v/>
      </c>
      <c r="P807" s="20" t="str">
        <f>IFERROR(IF(A807="","",N807*'Ergebnis (detailliert)'!J807/'Ergebnis (detailliert)'!I807),0)</f>
        <v/>
      </c>
      <c r="Q807" s="106" t="str">
        <f t="shared" si="52"/>
        <v/>
      </c>
      <c r="R807" s="107" t="str">
        <f t="shared" si="53"/>
        <v/>
      </c>
      <c r="S807" s="108" t="str">
        <f>IF(A807="","",IF(LOOKUP(A807,Stammdaten!$A$17:$A$1001,Stammdaten!$G$17:$G$1001)="Nein",0,IF(ISBLANK('Beladung des Speichers'!A807),"",ROUND(MIN(J807,Q807)*-1,2))))</f>
        <v/>
      </c>
    </row>
    <row r="808" spans="1:19" x14ac:dyDescent="0.2">
      <c r="A808" s="109" t="str">
        <f>IF('Beladung des Speichers'!A808="","",'Beladung des Speichers'!A808)</f>
        <v/>
      </c>
      <c r="B808" s="109" t="str">
        <f>IF('Beladung des Speichers'!B808="","",'Beladung des Speichers'!B808)</f>
        <v/>
      </c>
      <c r="C808" s="163" t="str">
        <f>IF(ISBLANK('Beladung des Speichers'!A808),"",SUMIFS('Beladung des Speichers'!$C$17:$C$300,'Beladung des Speichers'!$A$17:$A$300,A808)-SUMIFS('Entladung des Speichers'!$C$17:$C$300,'Entladung des Speichers'!$A$17:$A$300,A808)+SUMIFS(Füllstände!$B$17:$B$299,Füllstände!$A$17:$A$299,A808)-SUMIFS(Füllstände!$C$17:$C$299,Füllstände!$A$17:$A$299,A808))</f>
        <v/>
      </c>
      <c r="D808" s="164" t="str">
        <f>IF(ISBLANK('Beladung des Speichers'!A808),"",C808*'Beladung des Speichers'!C808/SUMIFS('Beladung des Speichers'!$C$17:$C$300,'Beladung des Speichers'!$A$17:$A$300,A808))</f>
        <v/>
      </c>
      <c r="E808" s="165" t="str">
        <f>IF(ISBLANK('Beladung des Speichers'!A808),"",1/SUMIFS('Beladung des Speichers'!$C$17:$C$300,'Beladung des Speichers'!$A$17:$A$300,A808)*C808*SUMIF($A$17:$A$300,A808,'Beladung des Speichers'!$E$17:$E$300))</f>
        <v/>
      </c>
      <c r="F808" s="166" t="str">
        <f>IF(ISBLANK('Beladung des Speichers'!A808),"",IF(C808=0,"0,00",D808/C808*E808))</f>
        <v/>
      </c>
      <c r="G808" s="167" t="str">
        <f>IF(ISBLANK('Beladung des Speichers'!A808),"",SUMIFS('Beladung des Speichers'!$C$17:$C$300,'Beladung des Speichers'!$A$17:$A$300,A808))</f>
        <v/>
      </c>
      <c r="H808" s="124" t="str">
        <f>IF(ISBLANK('Beladung des Speichers'!A808),"",'Beladung des Speichers'!C808)</f>
        <v/>
      </c>
      <c r="I808" s="168" t="str">
        <f>IF(ISBLANK('Beladung des Speichers'!A808),"",SUMIFS('Beladung des Speichers'!$E$17:$E$1001,'Beladung des Speichers'!$A$17:$A$1001,'Ergebnis (detailliert)'!A808))</f>
        <v/>
      </c>
      <c r="J808" s="125" t="str">
        <f>IF(ISBLANK('Beladung des Speichers'!A808),"",'Beladung des Speichers'!E808)</f>
        <v/>
      </c>
      <c r="K808" s="168" t="str">
        <f>IF(ISBLANK('Beladung des Speichers'!A808),"",SUMIFS('Entladung des Speichers'!$C$17:$C$1001,'Entladung des Speichers'!$A$17:$A$1001,'Ergebnis (detailliert)'!A808))</f>
        <v/>
      </c>
      <c r="L808" s="169" t="str">
        <f t="shared" si="50"/>
        <v/>
      </c>
      <c r="M808" s="169" t="str">
        <f>IF(ISBLANK('Entladung des Speichers'!A808),"",'Entladung des Speichers'!C808)</f>
        <v/>
      </c>
      <c r="N808" s="168" t="str">
        <f>IF(ISBLANK('Beladung des Speichers'!A808),"",SUMIFS('Entladung des Speichers'!$E$17:$E$1001,'Entladung des Speichers'!$A$17:$A$1001,'Ergebnis (detailliert)'!$A$17:$A$300))</f>
        <v/>
      </c>
      <c r="O808" s="125" t="str">
        <f t="shared" si="51"/>
        <v/>
      </c>
      <c r="P808" s="20" t="str">
        <f>IFERROR(IF(A808="","",N808*'Ergebnis (detailliert)'!J808/'Ergebnis (detailliert)'!I808),0)</f>
        <v/>
      </c>
      <c r="Q808" s="106" t="str">
        <f t="shared" si="52"/>
        <v/>
      </c>
      <c r="R808" s="107" t="str">
        <f t="shared" si="53"/>
        <v/>
      </c>
      <c r="S808" s="108" t="str">
        <f>IF(A808="","",IF(LOOKUP(A808,Stammdaten!$A$17:$A$1001,Stammdaten!$G$17:$G$1001)="Nein",0,IF(ISBLANK('Beladung des Speichers'!A808),"",ROUND(MIN(J808,Q808)*-1,2))))</f>
        <v/>
      </c>
    </row>
    <row r="809" spans="1:19" x14ac:dyDescent="0.2">
      <c r="A809" s="109" t="str">
        <f>IF('Beladung des Speichers'!A809="","",'Beladung des Speichers'!A809)</f>
        <v/>
      </c>
      <c r="B809" s="109" t="str">
        <f>IF('Beladung des Speichers'!B809="","",'Beladung des Speichers'!B809)</f>
        <v/>
      </c>
      <c r="C809" s="163" t="str">
        <f>IF(ISBLANK('Beladung des Speichers'!A809),"",SUMIFS('Beladung des Speichers'!$C$17:$C$300,'Beladung des Speichers'!$A$17:$A$300,A809)-SUMIFS('Entladung des Speichers'!$C$17:$C$300,'Entladung des Speichers'!$A$17:$A$300,A809)+SUMIFS(Füllstände!$B$17:$B$299,Füllstände!$A$17:$A$299,A809)-SUMIFS(Füllstände!$C$17:$C$299,Füllstände!$A$17:$A$299,A809))</f>
        <v/>
      </c>
      <c r="D809" s="164" t="str">
        <f>IF(ISBLANK('Beladung des Speichers'!A809),"",C809*'Beladung des Speichers'!C809/SUMIFS('Beladung des Speichers'!$C$17:$C$300,'Beladung des Speichers'!$A$17:$A$300,A809))</f>
        <v/>
      </c>
      <c r="E809" s="165" t="str">
        <f>IF(ISBLANK('Beladung des Speichers'!A809),"",1/SUMIFS('Beladung des Speichers'!$C$17:$C$300,'Beladung des Speichers'!$A$17:$A$300,A809)*C809*SUMIF($A$17:$A$300,A809,'Beladung des Speichers'!$E$17:$E$300))</f>
        <v/>
      </c>
      <c r="F809" s="166" t="str">
        <f>IF(ISBLANK('Beladung des Speichers'!A809),"",IF(C809=0,"0,00",D809/C809*E809))</f>
        <v/>
      </c>
      <c r="G809" s="167" t="str">
        <f>IF(ISBLANK('Beladung des Speichers'!A809),"",SUMIFS('Beladung des Speichers'!$C$17:$C$300,'Beladung des Speichers'!$A$17:$A$300,A809))</f>
        <v/>
      </c>
      <c r="H809" s="124" t="str">
        <f>IF(ISBLANK('Beladung des Speichers'!A809),"",'Beladung des Speichers'!C809)</f>
        <v/>
      </c>
      <c r="I809" s="168" t="str">
        <f>IF(ISBLANK('Beladung des Speichers'!A809),"",SUMIFS('Beladung des Speichers'!$E$17:$E$1001,'Beladung des Speichers'!$A$17:$A$1001,'Ergebnis (detailliert)'!A809))</f>
        <v/>
      </c>
      <c r="J809" s="125" t="str">
        <f>IF(ISBLANK('Beladung des Speichers'!A809),"",'Beladung des Speichers'!E809)</f>
        <v/>
      </c>
      <c r="K809" s="168" t="str">
        <f>IF(ISBLANK('Beladung des Speichers'!A809),"",SUMIFS('Entladung des Speichers'!$C$17:$C$1001,'Entladung des Speichers'!$A$17:$A$1001,'Ergebnis (detailliert)'!A809))</f>
        <v/>
      </c>
      <c r="L809" s="169" t="str">
        <f t="shared" si="50"/>
        <v/>
      </c>
      <c r="M809" s="169" t="str">
        <f>IF(ISBLANK('Entladung des Speichers'!A809),"",'Entladung des Speichers'!C809)</f>
        <v/>
      </c>
      <c r="N809" s="168" t="str">
        <f>IF(ISBLANK('Beladung des Speichers'!A809),"",SUMIFS('Entladung des Speichers'!$E$17:$E$1001,'Entladung des Speichers'!$A$17:$A$1001,'Ergebnis (detailliert)'!$A$17:$A$300))</f>
        <v/>
      </c>
      <c r="O809" s="125" t="str">
        <f t="shared" si="51"/>
        <v/>
      </c>
      <c r="P809" s="20" t="str">
        <f>IFERROR(IF(A809="","",N809*'Ergebnis (detailliert)'!J809/'Ergebnis (detailliert)'!I809),0)</f>
        <v/>
      </c>
      <c r="Q809" s="106" t="str">
        <f t="shared" si="52"/>
        <v/>
      </c>
      <c r="R809" s="107" t="str">
        <f t="shared" si="53"/>
        <v/>
      </c>
      <c r="S809" s="108" t="str">
        <f>IF(A809="","",IF(LOOKUP(A809,Stammdaten!$A$17:$A$1001,Stammdaten!$G$17:$G$1001)="Nein",0,IF(ISBLANK('Beladung des Speichers'!A809),"",ROUND(MIN(J809,Q809)*-1,2))))</f>
        <v/>
      </c>
    </row>
    <row r="810" spans="1:19" x14ac:dyDescent="0.2">
      <c r="A810" s="109" t="str">
        <f>IF('Beladung des Speichers'!A810="","",'Beladung des Speichers'!A810)</f>
        <v/>
      </c>
      <c r="B810" s="109" t="str">
        <f>IF('Beladung des Speichers'!B810="","",'Beladung des Speichers'!B810)</f>
        <v/>
      </c>
      <c r="C810" s="163" t="str">
        <f>IF(ISBLANK('Beladung des Speichers'!A810),"",SUMIFS('Beladung des Speichers'!$C$17:$C$300,'Beladung des Speichers'!$A$17:$A$300,A810)-SUMIFS('Entladung des Speichers'!$C$17:$C$300,'Entladung des Speichers'!$A$17:$A$300,A810)+SUMIFS(Füllstände!$B$17:$B$299,Füllstände!$A$17:$A$299,A810)-SUMIFS(Füllstände!$C$17:$C$299,Füllstände!$A$17:$A$299,A810))</f>
        <v/>
      </c>
      <c r="D810" s="164" t="str">
        <f>IF(ISBLANK('Beladung des Speichers'!A810),"",C810*'Beladung des Speichers'!C810/SUMIFS('Beladung des Speichers'!$C$17:$C$300,'Beladung des Speichers'!$A$17:$A$300,A810))</f>
        <v/>
      </c>
      <c r="E810" s="165" t="str">
        <f>IF(ISBLANK('Beladung des Speichers'!A810),"",1/SUMIFS('Beladung des Speichers'!$C$17:$C$300,'Beladung des Speichers'!$A$17:$A$300,A810)*C810*SUMIF($A$17:$A$300,A810,'Beladung des Speichers'!$E$17:$E$300))</f>
        <v/>
      </c>
      <c r="F810" s="166" t="str">
        <f>IF(ISBLANK('Beladung des Speichers'!A810),"",IF(C810=0,"0,00",D810/C810*E810))</f>
        <v/>
      </c>
      <c r="G810" s="167" t="str">
        <f>IF(ISBLANK('Beladung des Speichers'!A810),"",SUMIFS('Beladung des Speichers'!$C$17:$C$300,'Beladung des Speichers'!$A$17:$A$300,A810))</f>
        <v/>
      </c>
      <c r="H810" s="124" t="str">
        <f>IF(ISBLANK('Beladung des Speichers'!A810),"",'Beladung des Speichers'!C810)</f>
        <v/>
      </c>
      <c r="I810" s="168" t="str">
        <f>IF(ISBLANK('Beladung des Speichers'!A810),"",SUMIFS('Beladung des Speichers'!$E$17:$E$1001,'Beladung des Speichers'!$A$17:$A$1001,'Ergebnis (detailliert)'!A810))</f>
        <v/>
      </c>
      <c r="J810" s="125" t="str">
        <f>IF(ISBLANK('Beladung des Speichers'!A810),"",'Beladung des Speichers'!E810)</f>
        <v/>
      </c>
      <c r="K810" s="168" t="str">
        <f>IF(ISBLANK('Beladung des Speichers'!A810),"",SUMIFS('Entladung des Speichers'!$C$17:$C$1001,'Entladung des Speichers'!$A$17:$A$1001,'Ergebnis (detailliert)'!A810))</f>
        <v/>
      </c>
      <c r="L810" s="169" t="str">
        <f t="shared" si="50"/>
        <v/>
      </c>
      <c r="M810" s="169" t="str">
        <f>IF(ISBLANK('Entladung des Speichers'!A810),"",'Entladung des Speichers'!C810)</f>
        <v/>
      </c>
      <c r="N810" s="168" t="str">
        <f>IF(ISBLANK('Beladung des Speichers'!A810),"",SUMIFS('Entladung des Speichers'!$E$17:$E$1001,'Entladung des Speichers'!$A$17:$A$1001,'Ergebnis (detailliert)'!$A$17:$A$300))</f>
        <v/>
      </c>
      <c r="O810" s="125" t="str">
        <f t="shared" si="51"/>
        <v/>
      </c>
      <c r="P810" s="20" t="str">
        <f>IFERROR(IF(A810="","",N810*'Ergebnis (detailliert)'!J810/'Ergebnis (detailliert)'!I810),0)</f>
        <v/>
      </c>
      <c r="Q810" s="106" t="str">
        <f t="shared" si="52"/>
        <v/>
      </c>
      <c r="R810" s="107" t="str">
        <f t="shared" si="53"/>
        <v/>
      </c>
      <c r="S810" s="108" t="str">
        <f>IF(A810="","",IF(LOOKUP(A810,Stammdaten!$A$17:$A$1001,Stammdaten!$G$17:$G$1001)="Nein",0,IF(ISBLANK('Beladung des Speichers'!A810),"",ROUND(MIN(J810,Q810)*-1,2))))</f>
        <v/>
      </c>
    </row>
    <row r="811" spans="1:19" x14ac:dyDescent="0.2">
      <c r="A811" s="109" t="str">
        <f>IF('Beladung des Speichers'!A811="","",'Beladung des Speichers'!A811)</f>
        <v/>
      </c>
      <c r="B811" s="109" t="str">
        <f>IF('Beladung des Speichers'!B811="","",'Beladung des Speichers'!B811)</f>
        <v/>
      </c>
      <c r="C811" s="163" t="str">
        <f>IF(ISBLANK('Beladung des Speichers'!A811),"",SUMIFS('Beladung des Speichers'!$C$17:$C$300,'Beladung des Speichers'!$A$17:$A$300,A811)-SUMIFS('Entladung des Speichers'!$C$17:$C$300,'Entladung des Speichers'!$A$17:$A$300,A811)+SUMIFS(Füllstände!$B$17:$B$299,Füllstände!$A$17:$A$299,A811)-SUMIFS(Füllstände!$C$17:$C$299,Füllstände!$A$17:$A$299,A811))</f>
        <v/>
      </c>
      <c r="D811" s="164" t="str">
        <f>IF(ISBLANK('Beladung des Speichers'!A811),"",C811*'Beladung des Speichers'!C811/SUMIFS('Beladung des Speichers'!$C$17:$C$300,'Beladung des Speichers'!$A$17:$A$300,A811))</f>
        <v/>
      </c>
      <c r="E811" s="165" t="str">
        <f>IF(ISBLANK('Beladung des Speichers'!A811),"",1/SUMIFS('Beladung des Speichers'!$C$17:$C$300,'Beladung des Speichers'!$A$17:$A$300,A811)*C811*SUMIF($A$17:$A$300,A811,'Beladung des Speichers'!$E$17:$E$300))</f>
        <v/>
      </c>
      <c r="F811" s="166" t="str">
        <f>IF(ISBLANK('Beladung des Speichers'!A811),"",IF(C811=0,"0,00",D811/C811*E811))</f>
        <v/>
      </c>
      <c r="G811" s="167" t="str">
        <f>IF(ISBLANK('Beladung des Speichers'!A811),"",SUMIFS('Beladung des Speichers'!$C$17:$C$300,'Beladung des Speichers'!$A$17:$A$300,A811))</f>
        <v/>
      </c>
      <c r="H811" s="124" t="str">
        <f>IF(ISBLANK('Beladung des Speichers'!A811),"",'Beladung des Speichers'!C811)</f>
        <v/>
      </c>
      <c r="I811" s="168" t="str">
        <f>IF(ISBLANK('Beladung des Speichers'!A811),"",SUMIFS('Beladung des Speichers'!$E$17:$E$1001,'Beladung des Speichers'!$A$17:$A$1001,'Ergebnis (detailliert)'!A811))</f>
        <v/>
      </c>
      <c r="J811" s="125" t="str">
        <f>IF(ISBLANK('Beladung des Speichers'!A811),"",'Beladung des Speichers'!E811)</f>
        <v/>
      </c>
      <c r="K811" s="168" t="str">
        <f>IF(ISBLANK('Beladung des Speichers'!A811),"",SUMIFS('Entladung des Speichers'!$C$17:$C$1001,'Entladung des Speichers'!$A$17:$A$1001,'Ergebnis (detailliert)'!A811))</f>
        <v/>
      </c>
      <c r="L811" s="169" t="str">
        <f t="shared" si="50"/>
        <v/>
      </c>
      <c r="M811" s="169" t="str">
        <f>IF(ISBLANK('Entladung des Speichers'!A811),"",'Entladung des Speichers'!C811)</f>
        <v/>
      </c>
      <c r="N811" s="168" t="str">
        <f>IF(ISBLANK('Beladung des Speichers'!A811),"",SUMIFS('Entladung des Speichers'!$E$17:$E$1001,'Entladung des Speichers'!$A$17:$A$1001,'Ergebnis (detailliert)'!$A$17:$A$300))</f>
        <v/>
      </c>
      <c r="O811" s="125" t="str">
        <f t="shared" si="51"/>
        <v/>
      </c>
      <c r="P811" s="20" t="str">
        <f>IFERROR(IF(A811="","",N811*'Ergebnis (detailliert)'!J811/'Ergebnis (detailliert)'!I811),0)</f>
        <v/>
      </c>
      <c r="Q811" s="106" t="str">
        <f t="shared" si="52"/>
        <v/>
      </c>
      <c r="R811" s="107" t="str">
        <f t="shared" si="53"/>
        <v/>
      </c>
      <c r="S811" s="108" t="str">
        <f>IF(A811="","",IF(LOOKUP(A811,Stammdaten!$A$17:$A$1001,Stammdaten!$G$17:$G$1001)="Nein",0,IF(ISBLANK('Beladung des Speichers'!A811),"",ROUND(MIN(J811,Q811)*-1,2))))</f>
        <v/>
      </c>
    </row>
    <row r="812" spans="1:19" x14ac:dyDescent="0.2">
      <c r="A812" s="109" t="str">
        <f>IF('Beladung des Speichers'!A812="","",'Beladung des Speichers'!A812)</f>
        <v/>
      </c>
      <c r="B812" s="109" t="str">
        <f>IF('Beladung des Speichers'!B812="","",'Beladung des Speichers'!B812)</f>
        <v/>
      </c>
      <c r="C812" s="163" t="str">
        <f>IF(ISBLANK('Beladung des Speichers'!A812),"",SUMIFS('Beladung des Speichers'!$C$17:$C$300,'Beladung des Speichers'!$A$17:$A$300,A812)-SUMIFS('Entladung des Speichers'!$C$17:$C$300,'Entladung des Speichers'!$A$17:$A$300,A812)+SUMIFS(Füllstände!$B$17:$B$299,Füllstände!$A$17:$A$299,A812)-SUMIFS(Füllstände!$C$17:$C$299,Füllstände!$A$17:$A$299,A812))</f>
        <v/>
      </c>
      <c r="D812" s="164" t="str">
        <f>IF(ISBLANK('Beladung des Speichers'!A812),"",C812*'Beladung des Speichers'!C812/SUMIFS('Beladung des Speichers'!$C$17:$C$300,'Beladung des Speichers'!$A$17:$A$300,A812))</f>
        <v/>
      </c>
      <c r="E812" s="165" t="str">
        <f>IF(ISBLANK('Beladung des Speichers'!A812),"",1/SUMIFS('Beladung des Speichers'!$C$17:$C$300,'Beladung des Speichers'!$A$17:$A$300,A812)*C812*SUMIF($A$17:$A$300,A812,'Beladung des Speichers'!$E$17:$E$300))</f>
        <v/>
      </c>
      <c r="F812" s="166" t="str">
        <f>IF(ISBLANK('Beladung des Speichers'!A812),"",IF(C812=0,"0,00",D812/C812*E812))</f>
        <v/>
      </c>
      <c r="G812" s="167" t="str">
        <f>IF(ISBLANK('Beladung des Speichers'!A812),"",SUMIFS('Beladung des Speichers'!$C$17:$C$300,'Beladung des Speichers'!$A$17:$A$300,A812))</f>
        <v/>
      </c>
      <c r="H812" s="124" t="str">
        <f>IF(ISBLANK('Beladung des Speichers'!A812),"",'Beladung des Speichers'!C812)</f>
        <v/>
      </c>
      <c r="I812" s="168" t="str">
        <f>IF(ISBLANK('Beladung des Speichers'!A812),"",SUMIFS('Beladung des Speichers'!$E$17:$E$1001,'Beladung des Speichers'!$A$17:$A$1001,'Ergebnis (detailliert)'!A812))</f>
        <v/>
      </c>
      <c r="J812" s="125" t="str">
        <f>IF(ISBLANK('Beladung des Speichers'!A812),"",'Beladung des Speichers'!E812)</f>
        <v/>
      </c>
      <c r="K812" s="168" t="str">
        <f>IF(ISBLANK('Beladung des Speichers'!A812),"",SUMIFS('Entladung des Speichers'!$C$17:$C$1001,'Entladung des Speichers'!$A$17:$A$1001,'Ergebnis (detailliert)'!A812))</f>
        <v/>
      </c>
      <c r="L812" s="169" t="str">
        <f t="shared" si="50"/>
        <v/>
      </c>
      <c r="M812" s="169" t="str">
        <f>IF(ISBLANK('Entladung des Speichers'!A812),"",'Entladung des Speichers'!C812)</f>
        <v/>
      </c>
      <c r="N812" s="168" t="str">
        <f>IF(ISBLANK('Beladung des Speichers'!A812),"",SUMIFS('Entladung des Speichers'!$E$17:$E$1001,'Entladung des Speichers'!$A$17:$A$1001,'Ergebnis (detailliert)'!$A$17:$A$300))</f>
        <v/>
      </c>
      <c r="O812" s="125" t="str">
        <f t="shared" si="51"/>
        <v/>
      </c>
      <c r="P812" s="20" t="str">
        <f>IFERROR(IF(A812="","",N812*'Ergebnis (detailliert)'!J812/'Ergebnis (detailliert)'!I812),0)</f>
        <v/>
      </c>
      <c r="Q812" s="106" t="str">
        <f t="shared" si="52"/>
        <v/>
      </c>
      <c r="R812" s="107" t="str">
        <f t="shared" si="53"/>
        <v/>
      </c>
      <c r="S812" s="108" t="str">
        <f>IF(A812="","",IF(LOOKUP(A812,Stammdaten!$A$17:$A$1001,Stammdaten!$G$17:$G$1001)="Nein",0,IF(ISBLANK('Beladung des Speichers'!A812),"",ROUND(MIN(J812,Q812)*-1,2))))</f>
        <v/>
      </c>
    </row>
    <row r="813" spans="1:19" x14ac:dyDescent="0.2">
      <c r="A813" s="109" t="str">
        <f>IF('Beladung des Speichers'!A813="","",'Beladung des Speichers'!A813)</f>
        <v/>
      </c>
      <c r="B813" s="109" t="str">
        <f>IF('Beladung des Speichers'!B813="","",'Beladung des Speichers'!B813)</f>
        <v/>
      </c>
      <c r="C813" s="163" t="str">
        <f>IF(ISBLANK('Beladung des Speichers'!A813),"",SUMIFS('Beladung des Speichers'!$C$17:$C$300,'Beladung des Speichers'!$A$17:$A$300,A813)-SUMIFS('Entladung des Speichers'!$C$17:$C$300,'Entladung des Speichers'!$A$17:$A$300,A813)+SUMIFS(Füllstände!$B$17:$B$299,Füllstände!$A$17:$A$299,A813)-SUMIFS(Füllstände!$C$17:$C$299,Füllstände!$A$17:$A$299,A813))</f>
        <v/>
      </c>
      <c r="D813" s="164" t="str">
        <f>IF(ISBLANK('Beladung des Speichers'!A813),"",C813*'Beladung des Speichers'!C813/SUMIFS('Beladung des Speichers'!$C$17:$C$300,'Beladung des Speichers'!$A$17:$A$300,A813))</f>
        <v/>
      </c>
      <c r="E813" s="165" t="str">
        <f>IF(ISBLANK('Beladung des Speichers'!A813),"",1/SUMIFS('Beladung des Speichers'!$C$17:$C$300,'Beladung des Speichers'!$A$17:$A$300,A813)*C813*SUMIF($A$17:$A$300,A813,'Beladung des Speichers'!$E$17:$E$300))</f>
        <v/>
      </c>
      <c r="F813" s="166" t="str">
        <f>IF(ISBLANK('Beladung des Speichers'!A813),"",IF(C813=0,"0,00",D813/C813*E813))</f>
        <v/>
      </c>
      <c r="G813" s="167" t="str">
        <f>IF(ISBLANK('Beladung des Speichers'!A813),"",SUMIFS('Beladung des Speichers'!$C$17:$C$300,'Beladung des Speichers'!$A$17:$A$300,A813))</f>
        <v/>
      </c>
      <c r="H813" s="124" t="str">
        <f>IF(ISBLANK('Beladung des Speichers'!A813),"",'Beladung des Speichers'!C813)</f>
        <v/>
      </c>
      <c r="I813" s="168" t="str">
        <f>IF(ISBLANK('Beladung des Speichers'!A813),"",SUMIFS('Beladung des Speichers'!$E$17:$E$1001,'Beladung des Speichers'!$A$17:$A$1001,'Ergebnis (detailliert)'!A813))</f>
        <v/>
      </c>
      <c r="J813" s="125" t="str">
        <f>IF(ISBLANK('Beladung des Speichers'!A813),"",'Beladung des Speichers'!E813)</f>
        <v/>
      </c>
      <c r="K813" s="168" t="str">
        <f>IF(ISBLANK('Beladung des Speichers'!A813),"",SUMIFS('Entladung des Speichers'!$C$17:$C$1001,'Entladung des Speichers'!$A$17:$A$1001,'Ergebnis (detailliert)'!A813))</f>
        <v/>
      </c>
      <c r="L813" s="169" t="str">
        <f t="shared" si="50"/>
        <v/>
      </c>
      <c r="M813" s="169" t="str">
        <f>IF(ISBLANK('Entladung des Speichers'!A813),"",'Entladung des Speichers'!C813)</f>
        <v/>
      </c>
      <c r="N813" s="168" t="str">
        <f>IF(ISBLANK('Beladung des Speichers'!A813),"",SUMIFS('Entladung des Speichers'!$E$17:$E$1001,'Entladung des Speichers'!$A$17:$A$1001,'Ergebnis (detailliert)'!$A$17:$A$300))</f>
        <v/>
      </c>
      <c r="O813" s="125" t="str">
        <f t="shared" si="51"/>
        <v/>
      </c>
      <c r="P813" s="20" t="str">
        <f>IFERROR(IF(A813="","",N813*'Ergebnis (detailliert)'!J813/'Ergebnis (detailliert)'!I813),0)</f>
        <v/>
      </c>
      <c r="Q813" s="106" t="str">
        <f t="shared" si="52"/>
        <v/>
      </c>
      <c r="R813" s="107" t="str">
        <f t="shared" si="53"/>
        <v/>
      </c>
      <c r="S813" s="108" t="str">
        <f>IF(A813="","",IF(LOOKUP(A813,Stammdaten!$A$17:$A$1001,Stammdaten!$G$17:$G$1001)="Nein",0,IF(ISBLANK('Beladung des Speichers'!A813),"",ROUND(MIN(J813,Q813)*-1,2))))</f>
        <v/>
      </c>
    </row>
    <row r="814" spans="1:19" x14ac:dyDescent="0.2">
      <c r="A814" s="109" t="str">
        <f>IF('Beladung des Speichers'!A814="","",'Beladung des Speichers'!A814)</f>
        <v/>
      </c>
      <c r="B814" s="109" t="str">
        <f>IF('Beladung des Speichers'!B814="","",'Beladung des Speichers'!B814)</f>
        <v/>
      </c>
      <c r="C814" s="163" t="str">
        <f>IF(ISBLANK('Beladung des Speichers'!A814),"",SUMIFS('Beladung des Speichers'!$C$17:$C$300,'Beladung des Speichers'!$A$17:$A$300,A814)-SUMIFS('Entladung des Speichers'!$C$17:$C$300,'Entladung des Speichers'!$A$17:$A$300,A814)+SUMIFS(Füllstände!$B$17:$B$299,Füllstände!$A$17:$A$299,A814)-SUMIFS(Füllstände!$C$17:$C$299,Füllstände!$A$17:$A$299,A814))</f>
        <v/>
      </c>
      <c r="D814" s="164" t="str">
        <f>IF(ISBLANK('Beladung des Speichers'!A814),"",C814*'Beladung des Speichers'!C814/SUMIFS('Beladung des Speichers'!$C$17:$C$300,'Beladung des Speichers'!$A$17:$A$300,A814))</f>
        <v/>
      </c>
      <c r="E814" s="165" t="str">
        <f>IF(ISBLANK('Beladung des Speichers'!A814),"",1/SUMIFS('Beladung des Speichers'!$C$17:$C$300,'Beladung des Speichers'!$A$17:$A$300,A814)*C814*SUMIF($A$17:$A$300,A814,'Beladung des Speichers'!$E$17:$E$300))</f>
        <v/>
      </c>
      <c r="F814" s="166" t="str">
        <f>IF(ISBLANK('Beladung des Speichers'!A814),"",IF(C814=0,"0,00",D814/C814*E814))</f>
        <v/>
      </c>
      <c r="G814" s="167" t="str">
        <f>IF(ISBLANK('Beladung des Speichers'!A814),"",SUMIFS('Beladung des Speichers'!$C$17:$C$300,'Beladung des Speichers'!$A$17:$A$300,A814))</f>
        <v/>
      </c>
      <c r="H814" s="124" t="str">
        <f>IF(ISBLANK('Beladung des Speichers'!A814),"",'Beladung des Speichers'!C814)</f>
        <v/>
      </c>
      <c r="I814" s="168" t="str">
        <f>IF(ISBLANK('Beladung des Speichers'!A814),"",SUMIFS('Beladung des Speichers'!$E$17:$E$1001,'Beladung des Speichers'!$A$17:$A$1001,'Ergebnis (detailliert)'!A814))</f>
        <v/>
      </c>
      <c r="J814" s="125" t="str">
        <f>IF(ISBLANK('Beladung des Speichers'!A814),"",'Beladung des Speichers'!E814)</f>
        <v/>
      </c>
      <c r="K814" s="168" t="str">
        <f>IF(ISBLANK('Beladung des Speichers'!A814),"",SUMIFS('Entladung des Speichers'!$C$17:$C$1001,'Entladung des Speichers'!$A$17:$A$1001,'Ergebnis (detailliert)'!A814))</f>
        <v/>
      </c>
      <c r="L814" s="169" t="str">
        <f t="shared" si="50"/>
        <v/>
      </c>
      <c r="M814" s="169" t="str">
        <f>IF(ISBLANK('Entladung des Speichers'!A814),"",'Entladung des Speichers'!C814)</f>
        <v/>
      </c>
      <c r="N814" s="168" t="str">
        <f>IF(ISBLANK('Beladung des Speichers'!A814),"",SUMIFS('Entladung des Speichers'!$E$17:$E$1001,'Entladung des Speichers'!$A$17:$A$1001,'Ergebnis (detailliert)'!$A$17:$A$300))</f>
        <v/>
      </c>
      <c r="O814" s="125" t="str">
        <f t="shared" si="51"/>
        <v/>
      </c>
      <c r="P814" s="20" t="str">
        <f>IFERROR(IF(A814="","",N814*'Ergebnis (detailliert)'!J814/'Ergebnis (detailliert)'!I814),0)</f>
        <v/>
      </c>
      <c r="Q814" s="106" t="str">
        <f t="shared" si="52"/>
        <v/>
      </c>
      <c r="R814" s="107" t="str">
        <f t="shared" si="53"/>
        <v/>
      </c>
      <c r="S814" s="108" t="str">
        <f>IF(A814="","",IF(LOOKUP(A814,Stammdaten!$A$17:$A$1001,Stammdaten!$G$17:$G$1001)="Nein",0,IF(ISBLANK('Beladung des Speichers'!A814),"",ROUND(MIN(J814,Q814)*-1,2))))</f>
        <v/>
      </c>
    </row>
    <row r="815" spans="1:19" x14ac:dyDescent="0.2">
      <c r="A815" s="109" t="str">
        <f>IF('Beladung des Speichers'!A815="","",'Beladung des Speichers'!A815)</f>
        <v/>
      </c>
      <c r="B815" s="109" t="str">
        <f>IF('Beladung des Speichers'!B815="","",'Beladung des Speichers'!B815)</f>
        <v/>
      </c>
      <c r="C815" s="163" t="str">
        <f>IF(ISBLANK('Beladung des Speichers'!A815),"",SUMIFS('Beladung des Speichers'!$C$17:$C$300,'Beladung des Speichers'!$A$17:$A$300,A815)-SUMIFS('Entladung des Speichers'!$C$17:$C$300,'Entladung des Speichers'!$A$17:$A$300,A815)+SUMIFS(Füllstände!$B$17:$B$299,Füllstände!$A$17:$A$299,A815)-SUMIFS(Füllstände!$C$17:$C$299,Füllstände!$A$17:$A$299,A815))</f>
        <v/>
      </c>
      <c r="D815" s="164" t="str">
        <f>IF(ISBLANK('Beladung des Speichers'!A815),"",C815*'Beladung des Speichers'!C815/SUMIFS('Beladung des Speichers'!$C$17:$C$300,'Beladung des Speichers'!$A$17:$A$300,A815))</f>
        <v/>
      </c>
      <c r="E815" s="165" t="str">
        <f>IF(ISBLANK('Beladung des Speichers'!A815),"",1/SUMIFS('Beladung des Speichers'!$C$17:$C$300,'Beladung des Speichers'!$A$17:$A$300,A815)*C815*SUMIF($A$17:$A$300,A815,'Beladung des Speichers'!$E$17:$E$300))</f>
        <v/>
      </c>
      <c r="F815" s="166" t="str">
        <f>IF(ISBLANK('Beladung des Speichers'!A815),"",IF(C815=0,"0,00",D815/C815*E815))</f>
        <v/>
      </c>
      <c r="G815" s="167" t="str">
        <f>IF(ISBLANK('Beladung des Speichers'!A815),"",SUMIFS('Beladung des Speichers'!$C$17:$C$300,'Beladung des Speichers'!$A$17:$A$300,A815))</f>
        <v/>
      </c>
      <c r="H815" s="124" t="str">
        <f>IF(ISBLANK('Beladung des Speichers'!A815),"",'Beladung des Speichers'!C815)</f>
        <v/>
      </c>
      <c r="I815" s="168" t="str">
        <f>IF(ISBLANK('Beladung des Speichers'!A815),"",SUMIFS('Beladung des Speichers'!$E$17:$E$1001,'Beladung des Speichers'!$A$17:$A$1001,'Ergebnis (detailliert)'!A815))</f>
        <v/>
      </c>
      <c r="J815" s="125" t="str">
        <f>IF(ISBLANK('Beladung des Speichers'!A815),"",'Beladung des Speichers'!E815)</f>
        <v/>
      </c>
      <c r="K815" s="168" t="str">
        <f>IF(ISBLANK('Beladung des Speichers'!A815),"",SUMIFS('Entladung des Speichers'!$C$17:$C$1001,'Entladung des Speichers'!$A$17:$A$1001,'Ergebnis (detailliert)'!A815))</f>
        <v/>
      </c>
      <c r="L815" s="169" t="str">
        <f t="shared" si="50"/>
        <v/>
      </c>
      <c r="M815" s="169" t="str">
        <f>IF(ISBLANK('Entladung des Speichers'!A815),"",'Entladung des Speichers'!C815)</f>
        <v/>
      </c>
      <c r="N815" s="168" t="str">
        <f>IF(ISBLANK('Beladung des Speichers'!A815),"",SUMIFS('Entladung des Speichers'!$E$17:$E$1001,'Entladung des Speichers'!$A$17:$A$1001,'Ergebnis (detailliert)'!$A$17:$A$300))</f>
        <v/>
      </c>
      <c r="O815" s="125" t="str">
        <f t="shared" si="51"/>
        <v/>
      </c>
      <c r="P815" s="20" t="str">
        <f>IFERROR(IF(A815="","",N815*'Ergebnis (detailliert)'!J815/'Ergebnis (detailliert)'!I815),0)</f>
        <v/>
      </c>
      <c r="Q815" s="106" t="str">
        <f t="shared" si="52"/>
        <v/>
      </c>
      <c r="R815" s="107" t="str">
        <f t="shared" si="53"/>
        <v/>
      </c>
      <c r="S815" s="108" t="str">
        <f>IF(A815="","",IF(LOOKUP(A815,Stammdaten!$A$17:$A$1001,Stammdaten!$G$17:$G$1001)="Nein",0,IF(ISBLANK('Beladung des Speichers'!A815),"",ROUND(MIN(J815,Q815)*-1,2))))</f>
        <v/>
      </c>
    </row>
    <row r="816" spans="1:19" x14ac:dyDescent="0.2">
      <c r="A816" s="109" t="str">
        <f>IF('Beladung des Speichers'!A816="","",'Beladung des Speichers'!A816)</f>
        <v/>
      </c>
      <c r="B816" s="109" t="str">
        <f>IF('Beladung des Speichers'!B816="","",'Beladung des Speichers'!B816)</f>
        <v/>
      </c>
      <c r="C816" s="163" t="str">
        <f>IF(ISBLANK('Beladung des Speichers'!A816),"",SUMIFS('Beladung des Speichers'!$C$17:$C$300,'Beladung des Speichers'!$A$17:$A$300,A816)-SUMIFS('Entladung des Speichers'!$C$17:$C$300,'Entladung des Speichers'!$A$17:$A$300,A816)+SUMIFS(Füllstände!$B$17:$B$299,Füllstände!$A$17:$A$299,A816)-SUMIFS(Füllstände!$C$17:$C$299,Füllstände!$A$17:$A$299,A816))</f>
        <v/>
      </c>
      <c r="D816" s="164" t="str">
        <f>IF(ISBLANK('Beladung des Speichers'!A816),"",C816*'Beladung des Speichers'!C816/SUMIFS('Beladung des Speichers'!$C$17:$C$300,'Beladung des Speichers'!$A$17:$A$300,A816))</f>
        <v/>
      </c>
      <c r="E816" s="165" t="str">
        <f>IF(ISBLANK('Beladung des Speichers'!A816),"",1/SUMIFS('Beladung des Speichers'!$C$17:$C$300,'Beladung des Speichers'!$A$17:$A$300,A816)*C816*SUMIF($A$17:$A$300,A816,'Beladung des Speichers'!$E$17:$E$300))</f>
        <v/>
      </c>
      <c r="F816" s="166" t="str">
        <f>IF(ISBLANK('Beladung des Speichers'!A816),"",IF(C816=0,"0,00",D816/C816*E816))</f>
        <v/>
      </c>
      <c r="G816" s="167" t="str">
        <f>IF(ISBLANK('Beladung des Speichers'!A816),"",SUMIFS('Beladung des Speichers'!$C$17:$C$300,'Beladung des Speichers'!$A$17:$A$300,A816))</f>
        <v/>
      </c>
      <c r="H816" s="124" t="str">
        <f>IF(ISBLANK('Beladung des Speichers'!A816),"",'Beladung des Speichers'!C816)</f>
        <v/>
      </c>
      <c r="I816" s="168" t="str">
        <f>IF(ISBLANK('Beladung des Speichers'!A816),"",SUMIFS('Beladung des Speichers'!$E$17:$E$1001,'Beladung des Speichers'!$A$17:$A$1001,'Ergebnis (detailliert)'!A816))</f>
        <v/>
      </c>
      <c r="J816" s="125" t="str">
        <f>IF(ISBLANK('Beladung des Speichers'!A816),"",'Beladung des Speichers'!E816)</f>
        <v/>
      </c>
      <c r="K816" s="168" t="str">
        <f>IF(ISBLANK('Beladung des Speichers'!A816),"",SUMIFS('Entladung des Speichers'!$C$17:$C$1001,'Entladung des Speichers'!$A$17:$A$1001,'Ergebnis (detailliert)'!A816))</f>
        <v/>
      </c>
      <c r="L816" s="169" t="str">
        <f t="shared" si="50"/>
        <v/>
      </c>
      <c r="M816" s="169" t="str">
        <f>IF(ISBLANK('Entladung des Speichers'!A816),"",'Entladung des Speichers'!C816)</f>
        <v/>
      </c>
      <c r="N816" s="168" t="str">
        <f>IF(ISBLANK('Beladung des Speichers'!A816),"",SUMIFS('Entladung des Speichers'!$E$17:$E$1001,'Entladung des Speichers'!$A$17:$A$1001,'Ergebnis (detailliert)'!$A$17:$A$300))</f>
        <v/>
      </c>
      <c r="O816" s="125" t="str">
        <f t="shared" si="51"/>
        <v/>
      </c>
      <c r="P816" s="20" t="str">
        <f>IFERROR(IF(A816="","",N816*'Ergebnis (detailliert)'!J816/'Ergebnis (detailliert)'!I816),0)</f>
        <v/>
      </c>
      <c r="Q816" s="106" t="str">
        <f t="shared" si="52"/>
        <v/>
      </c>
      <c r="R816" s="107" t="str">
        <f t="shared" si="53"/>
        <v/>
      </c>
      <c r="S816" s="108" t="str">
        <f>IF(A816="","",IF(LOOKUP(A816,Stammdaten!$A$17:$A$1001,Stammdaten!$G$17:$G$1001)="Nein",0,IF(ISBLANK('Beladung des Speichers'!A816),"",ROUND(MIN(J816,Q816)*-1,2))))</f>
        <v/>
      </c>
    </row>
    <row r="817" spans="1:19" x14ac:dyDescent="0.2">
      <c r="A817" s="109" t="str">
        <f>IF('Beladung des Speichers'!A817="","",'Beladung des Speichers'!A817)</f>
        <v/>
      </c>
      <c r="B817" s="109" t="str">
        <f>IF('Beladung des Speichers'!B817="","",'Beladung des Speichers'!B817)</f>
        <v/>
      </c>
      <c r="C817" s="163" t="str">
        <f>IF(ISBLANK('Beladung des Speichers'!A817),"",SUMIFS('Beladung des Speichers'!$C$17:$C$300,'Beladung des Speichers'!$A$17:$A$300,A817)-SUMIFS('Entladung des Speichers'!$C$17:$C$300,'Entladung des Speichers'!$A$17:$A$300,A817)+SUMIFS(Füllstände!$B$17:$B$299,Füllstände!$A$17:$A$299,A817)-SUMIFS(Füllstände!$C$17:$C$299,Füllstände!$A$17:$A$299,A817))</f>
        <v/>
      </c>
      <c r="D817" s="164" t="str">
        <f>IF(ISBLANK('Beladung des Speichers'!A817),"",C817*'Beladung des Speichers'!C817/SUMIFS('Beladung des Speichers'!$C$17:$C$300,'Beladung des Speichers'!$A$17:$A$300,A817))</f>
        <v/>
      </c>
      <c r="E817" s="165" t="str">
        <f>IF(ISBLANK('Beladung des Speichers'!A817),"",1/SUMIFS('Beladung des Speichers'!$C$17:$C$300,'Beladung des Speichers'!$A$17:$A$300,A817)*C817*SUMIF($A$17:$A$300,A817,'Beladung des Speichers'!$E$17:$E$300))</f>
        <v/>
      </c>
      <c r="F817" s="166" t="str">
        <f>IF(ISBLANK('Beladung des Speichers'!A817),"",IF(C817=0,"0,00",D817/C817*E817))</f>
        <v/>
      </c>
      <c r="G817" s="167" t="str">
        <f>IF(ISBLANK('Beladung des Speichers'!A817),"",SUMIFS('Beladung des Speichers'!$C$17:$C$300,'Beladung des Speichers'!$A$17:$A$300,A817))</f>
        <v/>
      </c>
      <c r="H817" s="124" t="str">
        <f>IF(ISBLANK('Beladung des Speichers'!A817),"",'Beladung des Speichers'!C817)</f>
        <v/>
      </c>
      <c r="I817" s="168" t="str">
        <f>IF(ISBLANK('Beladung des Speichers'!A817),"",SUMIFS('Beladung des Speichers'!$E$17:$E$1001,'Beladung des Speichers'!$A$17:$A$1001,'Ergebnis (detailliert)'!A817))</f>
        <v/>
      </c>
      <c r="J817" s="125" t="str">
        <f>IF(ISBLANK('Beladung des Speichers'!A817),"",'Beladung des Speichers'!E817)</f>
        <v/>
      </c>
      <c r="K817" s="168" t="str">
        <f>IF(ISBLANK('Beladung des Speichers'!A817),"",SUMIFS('Entladung des Speichers'!$C$17:$C$1001,'Entladung des Speichers'!$A$17:$A$1001,'Ergebnis (detailliert)'!A817))</f>
        <v/>
      </c>
      <c r="L817" s="169" t="str">
        <f t="shared" si="50"/>
        <v/>
      </c>
      <c r="M817" s="169" t="str">
        <f>IF(ISBLANK('Entladung des Speichers'!A817),"",'Entladung des Speichers'!C817)</f>
        <v/>
      </c>
      <c r="N817" s="168" t="str">
        <f>IF(ISBLANK('Beladung des Speichers'!A817),"",SUMIFS('Entladung des Speichers'!$E$17:$E$1001,'Entladung des Speichers'!$A$17:$A$1001,'Ergebnis (detailliert)'!$A$17:$A$300))</f>
        <v/>
      </c>
      <c r="O817" s="125" t="str">
        <f t="shared" si="51"/>
        <v/>
      </c>
      <c r="P817" s="20" t="str">
        <f>IFERROR(IF(A817="","",N817*'Ergebnis (detailliert)'!J817/'Ergebnis (detailliert)'!I817),0)</f>
        <v/>
      </c>
      <c r="Q817" s="106" t="str">
        <f t="shared" si="52"/>
        <v/>
      </c>
      <c r="R817" s="107" t="str">
        <f t="shared" si="53"/>
        <v/>
      </c>
      <c r="S817" s="108" t="str">
        <f>IF(A817="","",IF(LOOKUP(A817,Stammdaten!$A$17:$A$1001,Stammdaten!$G$17:$G$1001)="Nein",0,IF(ISBLANK('Beladung des Speichers'!A817),"",ROUND(MIN(J817,Q817)*-1,2))))</f>
        <v/>
      </c>
    </row>
    <row r="818" spans="1:19" x14ac:dyDescent="0.2">
      <c r="A818" s="109" t="str">
        <f>IF('Beladung des Speichers'!A818="","",'Beladung des Speichers'!A818)</f>
        <v/>
      </c>
      <c r="B818" s="109" t="str">
        <f>IF('Beladung des Speichers'!B818="","",'Beladung des Speichers'!B818)</f>
        <v/>
      </c>
      <c r="C818" s="163" t="str">
        <f>IF(ISBLANK('Beladung des Speichers'!A818),"",SUMIFS('Beladung des Speichers'!$C$17:$C$300,'Beladung des Speichers'!$A$17:$A$300,A818)-SUMIFS('Entladung des Speichers'!$C$17:$C$300,'Entladung des Speichers'!$A$17:$A$300,A818)+SUMIFS(Füllstände!$B$17:$B$299,Füllstände!$A$17:$A$299,A818)-SUMIFS(Füllstände!$C$17:$C$299,Füllstände!$A$17:$A$299,A818))</f>
        <v/>
      </c>
      <c r="D818" s="164" t="str">
        <f>IF(ISBLANK('Beladung des Speichers'!A818),"",C818*'Beladung des Speichers'!C818/SUMIFS('Beladung des Speichers'!$C$17:$C$300,'Beladung des Speichers'!$A$17:$A$300,A818))</f>
        <v/>
      </c>
      <c r="E818" s="165" t="str">
        <f>IF(ISBLANK('Beladung des Speichers'!A818),"",1/SUMIFS('Beladung des Speichers'!$C$17:$C$300,'Beladung des Speichers'!$A$17:$A$300,A818)*C818*SUMIF($A$17:$A$300,A818,'Beladung des Speichers'!$E$17:$E$300))</f>
        <v/>
      </c>
      <c r="F818" s="166" t="str">
        <f>IF(ISBLANK('Beladung des Speichers'!A818),"",IF(C818=0,"0,00",D818/C818*E818))</f>
        <v/>
      </c>
      <c r="G818" s="167" t="str">
        <f>IF(ISBLANK('Beladung des Speichers'!A818),"",SUMIFS('Beladung des Speichers'!$C$17:$C$300,'Beladung des Speichers'!$A$17:$A$300,A818))</f>
        <v/>
      </c>
      <c r="H818" s="124" t="str">
        <f>IF(ISBLANK('Beladung des Speichers'!A818),"",'Beladung des Speichers'!C818)</f>
        <v/>
      </c>
      <c r="I818" s="168" t="str">
        <f>IF(ISBLANK('Beladung des Speichers'!A818),"",SUMIFS('Beladung des Speichers'!$E$17:$E$1001,'Beladung des Speichers'!$A$17:$A$1001,'Ergebnis (detailliert)'!A818))</f>
        <v/>
      </c>
      <c r="J818" s="125" t="str">
        <f>IF(ISBLANK('Beladung des Speichers'!A818),"",'Beladung des Speichers'!E818)</f>
        <v/>
      </c>
      <c r="K818" s="168" t="str">
        <f>IF(ISBLANK('Beladung des Speichers'!A818),"",SUMIFS('Entladung des Speichers'!$C$17:$C$1001,'Entladung des Speichers'!$A$17:$A$1001,'Ergebnis (detailliert)'!A818))</f>
        <v/>
      </c>
      <c r="L818" s="169" t="str">
        <f t="shared" si="50"/>
        <v/>
      </c>
      <c r="M818" s="169" t="str">
        <f>IF(ISBLANK('Entladung des Speichers'!A818),"",'Entladung des Speichers'!C818)</f>
        <v/>
      </c>
      <c r="N818" s="168" t="str">
        <f>IF(ISBLANK('Beladung des Speichers'!A818),"",SUMIFS('Entladung des Speichers'!$E$17:$E$1001,'Entladung des Speichers'!$A$17:$A$1001,'Ergebnis (detailliert)'!$A$17:$A$300))</f>
        <v/>
      </c>
      <c r="O818" s="125" t="str">
        <f t="shared" si="51"/>
        <v/>
      </c>
      <c r="P818" s="20" t="str">
        <f>IFERROR(IF(A818="","",N818*'Ergebnis (detailliert)'!J818/'Ergebnis (detailliert)'!I818),0)</f>
        <v/>
      </c>
      <c r="Q818" s="106" t="str">
        <f t="shared" si="52"/>
        <v/>
      </c>
      <c r="R818" s="107" t="str">
        <f t="shared" si="53"/>
        <v/>
      </c>
      <c r="S818" s="108" t="str">
        <f>IF(A818="","",IF(LOOKUP(A818,Stammdaten!$A$17:$A$1001,Stammdaten!$G$17:$G$1001)="Nein",0,IF(ISBLANK('Beladung des Speichers'!A818),"",ROUND(MIN(J818,Q818)*-1,2))))</f>
        <v/>
      </c>
    </row>
    <row r="819" spans="1:19" x14ac:dyDescent="0.2">
      <c r="A819" s="109" t="str">
        <f>IF('Beladung des Speichers'!A819="","",'Beladung des Speichers'!A819)</f>
        <v/>
      </c>
      <c r="B819" s="109" t="str">
        <f>IF('Beladung des Speichers'!B819="","",'Beladung des Speichers'!B819)</f>
        <v/>
      </c>
      <c r="C819" s="163" t="str">
        <f>IF(ISBLANK('Beladung des Speichers'!A819),"",SUMIFS('Beladung des Speichers'!$C$17:$C$300,'Beladung des Speichers'!$A$17:$A$300,A819)-SUMIFS('Entladung des Speichers'!$C$17:$C$300,'Entladung des Speichers'!$A$17:$A$300,A819)+SUMIFS(Füllstände!$B$17:$B$299,Füllstände!$A$17:$A$299,A819)-SUMIFS(Füllstände!$C$17:$C$299,Füllstände!$A$17:$A$299,A819))</f>
        <v/>
      </c>
      <c r="D819" s="164" t="str">
        <f>IF(ISBLANK('Beladung des Speichers'!A819),"",C819*'Beladung des Speichers'!C819/SUMIFS('Beladung des Speichers'!$C$17:$C$300,'Beladung des Speichers'!$A$17:$A$300,A819))</f>
        <v/>
      </c>
      <c r="E819" s="165" t="str">
        <f>IF(ISBLANK('Beladung des Speichers'!A819),"",1/SUMIFS('Beladung des Speichers'!$C$17:$C$300,'Beladung des Speichers'!$A$17:$A$300,A819)*C819*SUMIF($A$17:$A$300,A819,'Beladung des Speichers'!$E$17:$E$300))</f>
        <v/>
      </c>
      <c r="F819" s="166" t="str">
        <f>IF(ISBLANK('Beladung des Speichers'!A819),"",IF(C819=0,"0,00",D819/C819*E819))</f>
        <v/>
      </c>
      <c r="G819" s="167" t="str">
        <f>IF(ISBLANK('Beladung des Speichers'!A819),"",SUMIFS('Beladung des Speichers'!$C$17:$C$300,'Beladung des Speichers'!$A$17:$A$300,A819))</f>
        <v/>
      </c>
      <c r="H819" s="124" t="str">
        <f>IF(ISBLANK('Beladung des Speichers'!A819),"",'Beladung des Speichers'!C819)</f>
        <v/>
      </c>
      <c r="I819" s="168" t="str">
        <f>IF(ISBLANK('Beladung des Speichers'!A819),"",SUMIFS('Beladung des Speichers'!$E$17:$E$1001,'Beladung des Speichers'!$A$17:$A$1001,'Ergebnis (detailliert)'!A819))</f>
        <v/>
      </c>
      <c r="J819" s="125" t="str">
        <f>IF(ISBLANK('Beladung des Speichers'!A819),"",'Beladung des Speichers'!E819)</f>
        <v/>
      </c>
      <c r="K819" s="168" t="str">
        <f>IF(ISBLANK('Beladung des Speichers'!A819),"",SUMIFS('Entladung des Speichers'!$C$17:$C$1001,'Entladung des Speichers'!$A$17:$A$1001,'Ergebnis (detailliert)'!A819))</f>
        <v/>
      </c>
      <c r="L819" s="169" t="str">
        <f t="shared" si="50"/>
        <v/>
      </c>
      <c r="M819" s="169" t="str">
        <f>IF(ISBLANK('Entladung des Speichers'!A819),"",'Entladung des Speichers'!C819)</f>
        <v/>
      </c>
      <c r="N819" s="168" t="str">
        <f>IF(ISBLANK('Beladung des Speichers'!A819),"",SUMIFS('Entladung des Speichers'!$E$17:$E$1001,'Entladung des Speichers'!$A$17:$A$1001,'Ergebnis (detailliert)'!$A$17:$A$300))</f>
        <v/>
      </c>
      <c r="O819" s="125" t="str">
        <f t="shared" si="51"/>
        <v/>
      </c>
      <c r="P819" s="20" t="str">
        <f>IFERROR(IF(A819="","",N819*'Ergebnis (detailliert)'!J819/'Ergebnis (detailliert)'!I819),0)</f>
        <v/>
      </c>
      <c r="Q819" s="106" t="str">
        <f t="shared" si="52"/>
        <v/>
      </c>
      <c r="R819" s="107" t="str">
        <f t="shared" si="53"/>
        <v/>
      </c>
      <c r="S819" s="108" t="str">
        <f>IF(A819="","",IF(LOOKUP(A819,Stammdaten!$A$17:$A$1001,Stammdaten!$G$17:$G$1001)="Nein",0,IF(ISBLANK('Beladung des Speichers'!A819),"",ROUND(MIN(J819,Q819)*-1,2))))</f>
        <v/>
      </c>
    </row>
    <row r="820" spans="1:19" x14ac:dyDescent="0.2">
      <c r="A820" s="109" t="str">
        <f>IF('Beladung des Speichers'!A820="","",'Beladung des Speichers'!A820)</f>
        <v/>
      </c>
      <c r="B820" s="109" t="str">
        <f>IF('Beladung des Speichers'!B820="","",'Beladung des Speichers'!B820)</f>
        <v/>
      </c>
      <c r="C820" s="163" t="str">
        <f>IF(ISBLANK('Beladung des Speichers'!A820),"",SUMIFS('Beladung des Speichers'!$C$17:$C$300,'Beladung des Speichers'!$A$17:$A$300,A820)-SUMIFS('Entladung des Speichers'!$C$17:$C$300,'Entladung des Speichers'!$A$17:$A$300,A820)+SUMIFS(Füllstände!$B$17:$B$299,Füllstände!$A$17:$A$299,A820)-SUMIFS(Füllstände!$C$17:$C$299,Füllstände!$A$17:$A$299,A820))</f>
        <v/>
      </c>
      <c r="D820" s="164" t="str">
        <f>IF(ISBLANK('Beladung des Speichers'!A820),"",C820*'Beladung des Speichers'!C820/SUMIFS('Beladung des Speichers'!$C$17:$C$300,'Beladung des Speichers'!$A$17:$A$300,A820))</f>
        <v/>
      </c>
      <c r="E820" s="165" t="str">
        <f>IF(ISBLANK('Beladung des Speichers'!A820),"",1/SUMIFS('Beladung des Speichers'!$C$17:$C$300,'Beladung des Speichers'!$A$17:$A$300,A820)*C820*SUMIF($A$17:$A$300,A820,'Beladung des Speichers'!$E$17:$E$300))</f>
        <v/>
      </c>
      <c r="F820" s="166" t="str">
        <f>IF(ISBLANK('Beladung des Speichers'!A820),"",IF(C820=0,"0,00",D820/C820*E820))</f>
        <v/>
      </c>
      <c r="G820" s="167" t="str">
        <f>IF(ISBLANK('Beladung des Speichers'!A820),"",SUMIFS('Beladung des Speichers'!$C$17:$C$300,'Beladung des Speichers'!$A$17:$A$300,A820))</f>
        <v/>
      </c>
      <c r="H820" s="124" t="str">
        <f>IF(ISBLANK('Beladung des Speichers'!A820),"",'Beladung des Speichers'!C820)</f>
        <v/>
      </c>
      <c r="I820" s="168" t="str">
        <f>IF(ISBLANK('Beladung des Speichers'!A820),"",SUMIFS('Beladung des Speichers'!$E$17:$E$1001,'Beladung des Speichers'!$A$17:$A$1001,'Ergebnis (detailliert)'!A820))</f>
        <v/>
      </c>
      <c r="J820" s="125" t="str">
        <f>IF(ISBLANK('Beladung des Speichers'!A820),"",'Beladung des Speichers'!E820)</f>
        <v/>
      </c>
      <c r="K820" s="168" t="str">
        <f>IF(ISBLANK('Beladung des Speichers'!A820),"",SUMIFS('Entladung des Speichers'!$C$17:$C$1001,'Entladung des Speichers'!$A$17:$A$1001,'Ergebnis (detailliert)'!A820))</f>
        <v/>
      </c>
      <c r="L820" s="169" t="str">
        <f t="shared" si="50"/>
        <v/>
      </c>
      <c r="M820" s="169" t="str">
        <f>IF(ISBLANK('Entladung des Speichers'!A820),"",'Entladung des Speichers'!C820)</f>
        <v/>
      </c>
      <c r="N820" s="168" t="str">
        <f>IF(ISBLANK('Beladung des Speichers'!A820),"",SUMIFS('Entladung des Speichers'!$E$17:$E$1001,'Entladung des Speichers'!$A$17:$A$1001,'Ergebnis (detailliert)'!$A$17:$A$300))</f>
        <v/>
      </c>
      <c r="O820" s="125" t="str">
        <f t="shared" si="51"/>
        <v/>
      </c>
      <c r="P820" s="20" t="str">
        <f>IFERROR(IF(A820="","",N820*'Ergebnis (detailliert)'!J820/'Ergebnis (detailliert)'!I820),0)</f>
        <v/>
      </c>
      <c r="Q820" s="106" t="str">
        <f t="shared" si="52"/>
        <v/>
      </c>
      <c r="R820" s="107" t="str">
        <f t="shared" si="53"/>
        <v/>
      </c>
      <c r="S820" s="108" t="str">
        <f>IF(A820="","",IF(LOOKUP(A820,Stammdaten!$A$17:$A$1001,Stammdaten!$G$17:$G$1001)="Nein",0,IF(ISBLANK('Beladung des Speichers'!A820),"",ROUND(MIN(J820,Q820)*-1,2))))</f>
        <v/>
      </c>
    </row>
    <row r="821" spans="1:19" x14ac:dyDescent="0.2">
      <c r="A821" s="109" t="str">
        <f>IF('Beladung des Speichers'!A821="","",'Beladung des Speichers'!A821)</f>
        <v/>
      </c>
      <c r="B821" s="109" t="str">
        <f>IF('Beladung des Speichers'!B821="","",'Beladung des Speichers'!B821)</f>
        <v/>
      </c>
      <c r="C821" s="163" t="str">
        <f>IF(ISBLANK('Beladung des Speichers'!A821),"",SUMIFS('Beladung des Speichers'!$C$17:$C$300,'Beladung des Speichers'!$A$17:$A$300,A821)-SUMIFS('Entladung des Speichers'!$C$17:$C$300,'Entladung des Speichers'!$A$17:$A$300,A821)+SUMIFS(Füllstände!$B$17:$B$299,Füllstände!$A$17:$A$299,A821)-SUMIFS(Füllstände!$C$17:$C$299,Füllstände!$A$17:$A$299,A821))</f>
        <v/>
      </c>
      <c r="D821" s="164" t="str">
        <f>IF(ISBLANK('Beladung des Speichers'!A821),"",C821*'Beladung des Speichers'!C821/SUMIFS('Beladung des Speichers'!$C$17:$C$300,'Beladung des Speichers'!$A$17:$A$300,A821))</f>
        <v/>
      </c>
      <c r="E821" s="165" t="str">
        <f>IF(ISBLANK('Beladung des Speichers'!A821),"",1/SUMIFS('Beladung des Speichers'!$C$17:$C$300,'Beladung des Speichers'!$A$17:$A$300,A821)*C821*SUMIF($A$17:$A$300,A821,'Beladung des Speichers'!$E$17:$E$300))</f>
        <v/>
      </c>
      <c r="F821" s="166" t="str">
        <f>IF(ISBLANK('Beladung des Speichers'!A821),"",IF(C821=0,"0,00",D821/C821*E821))</f>
        <v/>
      </c>
      <c r="G821" s="167" t="str">
        <f>IF(ISBLANK('Beladung des Speichers'!A821),"",SUMIFS('Beladung des Speichers'!$C$17:$C$300,'Beladung des Speichers'!$A$17:$A$300,A821))</f>
        <v/>
      </c>
      <c r="H821" s="124" t="str">
        <f>IF(ISBLANK('Beladung des Speichers'!A821),"",'Beladung des Speichers'!C821)</f>
        <v/>
      </c>
      <c r="I821" s="168" t="str">
        <f>IF(ISBLANK('Beladung des Speichers'!A821),"",SUMIFS('Beladung des Speichers'!$E$17:$E$1001,'Beladung des Speichers'!$A$17:$A$1001,'Ergebnis (detailliert)'!A821))</f>
        <v/>
      </c>
      <c r="J821" s="125" t="str">
        <f>IF(ISBLANK('Beladung des Speichers'!A821),"",'Beladung des Speichers'!E821)</f>
        <v/>
      </c>
      <c r="K821" s="168" t="str">
        <f>IF(ISBLANK('Beladung des Speichers'!A821),"",SUMIFS('Entladung des Speichers'!$C$17:$C$1001,'Entladung des Speichers'!$A$17:$A$1001,'Ergebnis (detailliert)'!A821))</f>
        <v/>
      </c>
      <c r="L821" s="169" t="str">
        <f t="shared" si="50"/>
        <v/>
      </c>
      <c r="M821" s="169" t="str">
        <f>IF(ISBLANK('Entladung des Speichers'!A821),"",'Entladung des Speichers'!C821)</f>
        <v/>
      </c>
      <c r="N821" s="168" t="str">
        <f>IF(ISBLANK('Beladung des Speichers'!A821),"",SUMIFS('Entladung des Speichers'!$E$17:$E$1001,'Entladung des Speichers'!$A$17:$A$1001,'Ergebnis (detailliert)'!$A$17:$A$300))</f>
        <v/>
      </c>
      <c r="O821" s="125" t="str">
        <f t="shared" si="51"/>
        <v/>
      </c>
      <c r="P821" s="20" t="str">
        <f>IFERROR(IF(A821="","",N821*'Ergebnis (detailliert)'!J821/'Ergebnis (detailliert)'!I821),0)</f>
        <v/>
      </c>
      <c r="Q821" s="106" t="str">
        <f t="shared" si="52"/>
        <v/>
      </c>
      <c r="R821" s="107" t="str">
        <f t="shared" si="53"/>
        <v/>
      </c>
      <c r="S821" s="108" t="str">
        <f>IF(A821="","",IF(LOOKUP(A821,Stammdaten!$A$17:$A$1001,Stammdaten!$G$17:$G$1001)="Nein",0,IF(ISBLANK('Beladung des Speichers'!A821),"",ROUND(MIN(J821,Q821)*-1,2))))</f>
        <v/>
      </c>
    </row>
    <row r="822" spans="1:19" x14ac:dyDescent="0.2">
      <c r="A822" s="109" t="str">
        <f>IF('Beladung des Speichers'!A822="","",'Beladung des Speichers'!A822)</f>
        <v/>
      </c>
      <c r="B822" s="109" t="str">
        <f>IF('Beladung des Speichers'!B822="","",'Beladung des Speichers'!B822)</f>
        <v/>
      </c>
      <c r="C822" s="163" t="str">
        <f>IF(ISBLANK('Beladung des Speichers'!A822),"",SUMIFS('Beladung des Speichers'!$C$17:$C$300,'Beladung des Speichers'!$A$17:$A$300,A822)-SUMIFS('Entladung des Speichers'!$C$17:$C$300,'Entladung des Speichers'!$A$17:$A$300,A822)+SUMIFS(Füllstände!$B$17:$B$299,Füllstände!$A$17:$A$299,A822)-SUMIFS(Füllstände!$C$17:$C$299,Füllstände!$A$17:$A$299,A822))</f>
        <v/>
      </c>
      <c r="D822" s="164" t="str">
        <f>IF(ISBLANK('Beladung des Speichers'!A822),"",C822*'Beladung des Speichers'!C822/SUMIFS('Beladung des Speichers'!$C$17:$C$300,'Beladung des Speichers'!$A$17:$A$300,A822))</f>
        <v/>
      </c>
      <c r="E822" s="165" t="str">
        <f>IF(ISBLANK('Beladung des Speichers'!A822),"",1/SUMIFS('Beladung des Speichers'!$C$17:$C$300,'Beladung des Speichers'!$A$17:$A$300,A822)*C822*SUMIF($A$17:$A$300,A822,'Beladung des Speichers'!$E$17:$E$300))</f>
        <v/>
      </c>
      <c r="F822" s="166" t="str">
        <f>IF(ISBLANK('Beladung des Speichers'!A822),"",IF(C822=0,"0,00",D822/C822*E822))</f>
        <v/>
      </c>
      <c r="G822" s="167" t="str">
        <f>IF(ISBLANK('Beladung des Speichers'!A822),"",SUMIFS('Beladung des Speichers'!$C$17:$C$300,'Beladung des Speichers'!$A$17:$A$300,A822))</f>
        <v/>
      </c>
      <c r="H822" s="124" t="str">
        <f>IF(ISBLANK('Beladung des Speichers'!A822),"",'Beladung des Speichers'!C822)</f>
        <v/>
      </c>
      <c r="I822" s="168" t="str">
        <f>IF(ISBLANK('Beladung des Speichers'!A822),"",SUMIFS('Beladung des Speichers'!$E$17:$E$1001,'Beladung des Speichers'!$A$17:$A$1001,'Ergebnis (detailliert)'!A822))</f>
        <v/>
      </c>
      <c r="J822" s="125" t="str">
        <f>IF(ISBLANK('Beladung des Speichers'!A822),"",'Beladung des Speichers'!E822)</f>
        <v/>
      </c>
      <c r="K822" s="168" t="str">
        <f>IF(ISBLANK('Beladung des Speichers'!A822),"",SUMIFS('Entladung des Speichers'!$C$17:$C$1001,'Entladung des Speichers'!$A$17:$A$1001,'Ergebnis (detailliert)'!A822))</f>
        <v/>
      </c>
      <c r="L822" s="169" t="str">
        <f t="shared" si="50"/>
        <v/>
      </c>
      <c r="M822" s="169" t="str">
        <f>IF(ISBLANK('Entladung des Speichers'!A822),"",'Entladung des Speichers'!C822)</f>
        <v/>
      </c>
      <c r="N822" s="168" t="str">
        <f>IF(ISBLANK('Beladung des Speichers'!A822),"",SUMIFS('Entladung des Speichers'!$E$17:$E$1001,'Entladung des Speichers'!$A$17:$A$1001,'Ergebnis (detailliert)'!$A$17:$A$300))</f>
        <v/>
      </c>
      <c r="O822" s="125" t="str">
        <f t="shared" si="51"/>
        <v/>
      </c>
      <c r="P822" s="20" t="str">
        <f>IFERROR(IF(A822="","",N822*'Ergebnis (detailliert)'!J822/'Ergebnis (detailliert)'!I822),0)</f>
        <v/>
      </c>
      <c r="Q822" s="106" t="str">
        <f t="shared" si="52"/>
        <v/>
      </c>
      <c r="R822" s="107" t="str">
        <f t="shared" si="53"/>
        <v/>
      </c>
      <c r="S822" s="108" t="str">
        <f>IF(A822="","",IF(LOOKUP(A822,Stammdaten!$A$17:$A$1001,Stammdaten!$G$17:$G$1001)="Nein",0,IF(ISBLANK('Beladung des Speichers'!A822),"",ROUND(MIN(J822,Q822)*-1,2))))</f>
        <v/>
      </c>
    </row>
    <row r="823" spans="1:19" x14ac:dyDescent="0.2">
      <c r="A823" s="109" t="str">
        <f>IF('Beladung des Speichers'!A823="","",'Beladung des Speichers'!A823)</f>
        <v/>
      </c>
      <c r="B823" s="109" t="str">
        <f>IF('Beladung des Speichers'!B823="","",'Beladung des Speichers'!B823)</f>
        <v/>
      </c>
      <c r="C823" s="163" t="str">
        <f>IF(ISBLANK('Beladung des Speichers'!A823),"",SUMIFS('Beladung des Speichers'!$C$17:$C$300,'Beladung des Speichers'!$A$17:$A$300,A823)-SUMIFS('Entladung des Speichers'!$C$17:$C$300,'Entladung des Speichers'!$A$17:$A$300,A823)+SUMIFS(Füllstände!$B$17:$B$299,Füllstände!$A$17:$A$299,A823)-SUMIFS(Füllstände!$C$17:$C$299,Füllstände!$A$17:$A$299,A823))</f>
        <v/>
      </c>
      <c r="D823" s="164" t="str">
        <f>IF(ISBLANK('Beladung des Speichers'!A823),"",C823*'Beladung des Speichers'!C823/SUMIFS('Beladung des Speichers'!$C$17:$C$300,'Beladung des Speichers'!$A$17:$A$300,A823))</f>
        <v/>
      </c>
      <c r="E823" s="165" t="str">
        <f>IF(ISBLANK('Beladung des Speichers'!A823),"",1/SUMIFS('Beladung des Speichers'!$C$17:$C$300,'Beladung des Speichers'!$A$17:$A$300,A823)*C823*SUMIF($A$17:$A$300,A823,'Beladung des Speichers'!$E$17:$E$300))</f>
        <v/>
      </c>
      <c r="F823" s="166" t="str">
        <f>IF(ISBLANK('Beladung des Speichers'!A823),"",IF(C823=0,"0,00",D823/C823*E823))</f>
        <v/>
      </c>
      <c r="G823" s="167" t="str">
        <f>IF(ISBLANK('Beladung des Speichers'!A823),"",SUMIFS('Beladung des Speichers'!$C$17:$C$300,'Beladung des Speichers'!$A$17:$A$300,A823))</f>
        <v/>
      </c>
      <c r="H823" s="124" t="str">
        <f>IF(ISBLANK('Beladung des Speichers'!A823),"",'Beladung des Speichers'!C823)</f>
        <v/>
      </c>
      <c r="I823" s="168" t="str">
        <f>IF(ISBLANK('Beladung des Speichers'!A823),"",SUMIFS('Beladung des Speichers'!$E$17:$E$1001,'Beladung des Speichers'!$A$17:$A$1001,'Ergebnis (detailliert)'!A823))</f>
        <v/>
      </c>
      <c r="J823" s="125" t="str">
        <f>IF(ISBLANK('Beladung des Speichers'!A823),"",'Beladung des Speichers'!E823)</f>
        <v/>
      </c>
      <c r="K823" s="168" t="str">
        <f>IF(ISBLANK('Beladung des Speichers'!A823),"",SUMIFS('Entladung des Speichers'!$C$17:$C$1001,'Entladung des Speichers'!$A$17:$A$1001,'Ergebnis (detailliert)'!A823))</f>
        <v/>
      </c>
      <c r="L823" s="169" t="str">
        <f t="shared" si="50"/>
        <v/>
      </c>
      <c r="M823" s="169" t="str">
        <f>IF(ISBLANK('Entladung des Speichers'!A823),"",'Entladung des Speichers'!C823)</f>
        <v/>
      </c>
      <c r="N823" s="168" t="str">
        <f>IF(ISBLANK('Beladung des Speichers'!A823),"",SUMIFS('Entladung des Speichers'!$E$17:$E$1001,'Entladung des Speichers'!$A$17:$A$1001,'Ergebnis (detailliert)'!$A$17:$A$300))</f>
        <v/>
      </c>
      <c r="O823" s="125" t="str">
        <f t="shared" si="51"/>
        <v/>
      </c>
      <c r="P823" s="20" t="str">
        <f>IFERROR(IF(A823="","",N823*'Ergebnis (detailliert)'!J823/'Ergebnis (detailliert)'!I823),0)</f>
        <v/>
      </c>
      <c r="Q823" s="106" t="str">
        <f t="shared" si="52"/>
        <v/>
      </c>
      <c r="R823" s="107" t="str">
        <f t="shared" si="53"/>
        <v/>
      </c>
      <c r="S823" s="108" t="str">
        <f>IF(A823="","",IF(LOOKUP(A823,Stammdaten!$A$17:$A$1001,Stammdaten!$G$17:$G$1001)="Nein",0,IF(ISBLANK('Beladung des Speichers'!A823),"",ROUND(MIN(J823,Q823)*-1,2))))</f>
        <v/>
      </c>
    </row>
    <row r="824" spans="1:19" x14ac:dyDescent="0.2">
      <c r="A824" s="109" t="str">
        <f>IF('Beladung des Speichers'!A824="","",'Beladung des Speichers'!A824)</f>
        <v/>
      </c>
      <c r="B824" s="109" t="str">
        <f>IF('Beladung des Speichers'!B824="","",'Beladung des Speichers'!B824)</f>
        <v/>
      </c>
      <c r="C824" s="163" t="str">
        <f>IF(ISBLANK('Beladung des Speichers'!A824),"",SUMIFS('Beladung des Speichers'!$C$17:$C$300,'Beladung des Speichers'!$A$17:$A$300,A824)-SUMIFS('Entladung des Speichers'!$C$17:$C$300,'Entladung des Speichers'!$A$17:$A$300,A824)+SUMIFS(Füllstände!$B$17:$B$299,Füllstände!$A$17:$A$299,A824)-SUMIFS(Füllstände!$C$17:$C$299,Füllstände!$A$17:$A$299,A824))</f>
        <v/>
      </c>
      <c r="D824" s="164" t="str">
        <f>IF(ISBLANK('Beladung des Speichers'!A824),"",C824*'Beladung des Speichers'!C824/SUMIFS('Beladung des Speichers'!$C$17:$C$300,'Beladung des Speichers'!$A$17:$A$300,A824))</f>
        <v/>
      </c>
      <c r="E824" s="165" t="str">
        <f>IF(ISBLANK('Beladung des Speichers'!A824),"",1/SUMIFS('Beladung des Speichers'!$C$17:$C$300,'Beladung des Speichers'!$A$17:$A$300,A824)*C824*SUMIF($A$17:$A$300,A824,'Beladung des Speichers'!$E$17:$E$300))</f>
        <v/>
      </c>
      <c r="F824" s="166" t="str">
        <f>IF(ISBLANK('Beladung des Speichers'!A824),"",IF(C824=0,"0,00",D824/C824*E824))</f>
        <v/>
      </c>
      <c r="G824" s="167" t="str">
        <f>IF(ISBLANK('Beladung des Speichers'!A824),"",SUMIFS('Beladung des Speichers'!$C$17:$C$300,'Beladung des Speichers'!$A$17:$A$300,A824))</f>
        <v/>
      </c>
      <c r="H824" s="124" t="str">
        <f>IF(ISBLANK('Beladung des Speichers'!A824),"",'Beladung des Speichers'!C824)</f>
        <v/>
      </c>
      <c r="I824" s="168" t="str">
        <f>IF(ISBLANK('Beladung des Speichers'!A824),"",SUMIFS('Beladung des Speichers'!$E$17:$E$1001,'Beladung des Speichers'!$A$17:$A$1001,'Ergebnis (detailliert)'!A824))</f>
        <v/>
      </c>
      <c r="J824" s="125" t="str">
        <f>IF(ISBLANK('Beladung des Speichers'!A824),"",'Beladung des Speichers'!E824)</f>
        <v/>
      </c>
      <c r="K824" s="168" t="str">
        <f>IF(ISBLANK('Beladung des Speichers'!A824),"",SUMIFS('Entladung des Speichers'!$C$17:$C$1001,'Entladung des Speichers'!$A$17:$A$1001,'Ergebnis (detailliert)'!A824))</f>
        <v/>
      </c>
      <c r="L824" s="169" t="str">
        <f t="shared" si="50"/>
        <v/>
      </c>
      <c r="M824" s="169" t="str">
        <f>IF(ISBLANK('Entladung des Speichers'!A824),"",'Entladung des Speichers'!C824)</f>
        <v/>
      </c>
      <c r="N824" s="168" t="str">
        <f>IF(ISBLANK('Beladung des Speichers'!A824),"",SUMIFS('Entladung des Speichers'!$E$17:$E$1001,'Entladung des Speichers'!$A$17:$A$1001,'Ergebnis (detailliert)'!$A$17:$A$300))</f>
        <v/>
      </c>
      <c r="O824" s="125" t="str">
        <f t="shared" si="51"/>
        <v/>
      </c>
      <c r="P824" s="20" t="str">
        <f>IFERROR(IF(A824="","",N824*'Ergebnis (detailliert)'!J824/'Ergebnis (detailliert)'!I824),0)</f>
        <v/>
      </c>
      <c r="Q824" s="106" t="str">
        <f t="shared" si="52"/>
        <v/>
      </c>
      <c r="R824" s="107" t="str">
        <f t="shared" si="53"/>
        <v/>
      </c>
      <c r="S824" s="108" t="str">
        <f>IF(A824="","",IF(LOOKUP(A824,Stammdaten!$A$17:$A$1001,Stammdaten!$G$17:$G$1001)="Nein",0,IF(ISBLANK('Beladung des Speichers'!A824),"",ROUND(MIN(J824,Q824)*-1,2))))</f>
        <v/>
      </c>
    </row>
    <row r="825" spans="1:19" x14ac:dyDescent="0.2">
      <c r="A825" s="109" t="str">
        <f>IF('Beladung des Speichers'!A825="","",'Beladung des Speichers'!A825)</f>
        <v/>
      </c>
      <c r="B825" s="109" t="str">
        <f>IF('Beladung des Speichers'!B825="","",'Beladung des Speichers'!B825)</f>
        <v/>
      </c>
      <c r="C825" s="163" t="str">
        <f>IF(ISBLANK('Beladung des Speichers'!A825),"",SUMIFS('Beladung des Speichers'!$C$17:$C$300,'Beladung des Speichers'!$A$17:$A$300,A825)-SUMIFS('Entladung des Speichers'!$C$17:$C$300,'Entladung des Speichers'!$A$17:$A$300,A825)+SUMIFS(Füllstände!$B$17:$B$299,Füllstände!$A$17:$A$299,A825)-SUMIFS(Füllstände!$C$17:$C$299,Füllstände!$A$17:$A$299,A825))</f>
        <v/>
      </c>
      <c r="D825" s="164" t="str">
        <f>IF(ISBLANK('Beladung des Speichers'!A825),"",C825*'Beladung des Speichers'!C825/SUMIFS('Beladung des Speichers'!$C$17:$C$300,'Beladung des Speichers'!$A$17:$A$300,A825))</f>
        <v/>
      </c>
      <c r="E825" s="165" t="str">
        <f>IF(ISBLANK('Beladung des Speichers'!A825),"",1/SUMIFS('Beladung des Speichers'!$C$17:$C$300,'Beladung des Speichers'!$A$17:$A$300,A825)*C825*SUMIF($A$17:$A$300,A825,'Beladung des Speichers'!$E$17:$E$300))</f>
        <v/>
      </c>
      <c r="F825" s="166" t="str">
        <f>IF(ISBLANK('Beladung des Speichers'!A825),"",IF(C825=0,"0,00",D825/C825*E825))</f>
        <v/>
      </c>
      <c r="G825" s="167" t="str">
        <f>IF(ISBLANK('Beladung des Speichers'!A825),"",SUMIFS('Beladung des Speichers'!$C$17:$C$300,'Beladung des Speichers'!$A$17:$A$300,A825))</f>
        <v/>
      </c>
      <c r="H825" s="124" t="str">
        <f>IF(ISBLANK('Beladung des Speichers'!A825),"",'Beladung des Speichers'!C825)</f>
        <v/>
      </c>
      <c r="I825" s="168" t="str">
        <f>IF(ISBLANK('Beladung des Speichers'!A825),"",SUMIFS('Beladung des Speichers'!$E$17:$E$1001,'Beladung des Speichers'!$A$17:$A$1001,'Ergebnis (detailliert)'!A825))</f>
        <v/>
      </c>
      <c r="J825" s="125" t="str">
        <f>IF(ISBLANK('Beladung des Speichers'!A825),"",'Beladung des Speichers'!E825)</f>
        <v/>
      </c>
      <c r="K825" s="168" t="str">
        <f>IF(ISBLANK('Beladung des Speichers'!A825),"",SUMIFS('Entladung des Speichers'!$C$17:$C$1001,'Entladung des Speichers'!$A$17:$A$1001,'Ergebnis (detailliert)'!A825))</f>
        <v/>
      </c>
      <c r="L825" s="169" t="str">
        <f t="shared" si="50"/>
        <v/>
      </c>
      <c r="M825" s="169" t="str">
        <f>IF(ISBLANK('Entladung des Speichers'!A825),"",'Entladung des Speichers'!C825)</f>
        <v/>
      </c>
      <c r="N825" s="168" t="str">
        <f>IF(ISBLANK('Beladung des Speichers'!A825),"",SUMIFS('Entladung des Speichers'!$E$17:$E$1001,'Entladung des Speichers'!$A$17:$A$1001,'Ergebnis (detailliert)'!$A$17:$A$300))</f>
        <v/>
      </c>
      <c r="O825" s="125" t="str">
        <f t="shared" si="51"/>
        <v/>
      </c>
      <c r="P825" s="20" t="str">
        <f>IFERROR(IF(A825="","",N825*'Ergebnis (detailliert)'!J825/'Ergebnis (detailliert)'!I825),0)</f>
        <v/>
      </c>
      <c r="Q825" s="106" t="str">
        <f t="shared" si="52"/>
        <v/>
      </c>
      <c r="R825" s="107" t="str">
        <f t="shared" si="53"/>
        <v/>
      </c>
      <c r="S825" s="108" t="str">
        <f>IF(A825="","",IF(LOOKUP(A825,Stammdaten!$A$17:$A$1001,Stammdaten!$G$17:$G$1001)="Nein",0,IF(ISBLANK('Beladung des Speichers'!A825),"",ROUND(MIN(J825,Q825)*-1,2))))</f>
        <v/>
      </c>
    </row>
    <row r="826" spans="1:19" x14ac:dyDescent="0.2">
      <c r="A826" s="109" t="str">
        <f>IF('Beladung des Speichers'!A826="","",'Beladung des Speichers'!A826)</f>
        <v/>
      </c>
      <c r="B826" s="109" t="str">
        <f>IF('Beladung des Speichers'!B826="","",'Beladung des Speichers'!B826)</f>
        <v/>
      </c>
      <c r="C826" s="163" t="str">
        <f>IF(ISBLANK('Beladung des Speichers'!A826),"",SUMIFS('Beladung des Speichers'!$C$17:$C$300,'Beladung des Speichers'!$A$17:$A$300,A826)-SUMIFS('Entladung des Speichers'!$C$17:$C$300,'Entladung des Speichers'!$A$17:$A$300,A826)+SUMIFS(Füllstände!$B$17:$B$299,Füllstände!$A$17:$A$299,A826)-SUMIFS(Füllstände!$C$17:$C$299,Füllstände!$A$17:$A$299,A826))</f>
        <v/>
      </c>
      <c r="D826" s="164" t="str">
        <f>IF(ISBLANK('Beladung des Speichers'!A826),"",C826*'Beladung des Speichers'!C826/SUMIFS('Beladung des Speichers'!$C$17:$C$300,'Beladung des Speichers'!$A$17:$A$300,A826))</f>
        <v/>
      </c>
      <c r="E826" s="165" t="str">
        <f>IF(ISBLANK('Beladung des Speichers'!A826),"",1/SUMIFS('Beladung des Speichers'!$C$17:$C$300,'Beladung des Speichers'!$A$17:$A$300,A826)*C826*SUMIF($A$17:$A$300,A826,'Beladung des Speichers'!$E$17:$E$300))</f>
        <v/>
      </c>
      <c r="F826" s="166" t="str">
        <f>IF(ISBLANK('Beladung des Speichers'!A826),"",IF(C826=0,"0,00",D826/C826*E826))</f>
        <v/>
      </c>
      <c r="G826" s="167" t="str">
        <f>IF(ISBLANK('Beladung des Speichers'!A826),"",SUMIFS('Beladung des Speichers'!$C$17:$C$300,'Beladung des Speichers'!$A$17:$A$300,A826))</f>
        <v/>
      </c>
      <c r="H826" s="124" t="str">
        <f>IF(ISBLANK('Beladung des Speichers'!A826),"",'Beladung des Speichers'!C826)</f>
        <v/>
      </c>
      <c r="I826" s="168" t="str">
        <f>IF(ISBLANK('Beladung des Speichers'!A826),"",SUMIFS('Beladung des Speichers'!$E$17:$E$1001,'Beladung des Speichers'!$A$17:$A$1001,'Ergebnis (detailliert)'!A826))</f>
        <v/>
      </c>
      <c r="J826" s="125" t="str">
        <f>IF(ISBLANK('Beladung des Speichers'!A826),"",'Beladung des Speichers'!E826)</f>
        <v/>
      </c>
      <c r="K826" s="168" t="str">
        <f>IF(ISBLANK('Beladung des Speichers'!A826),"",SUMIFS('Entladung des Speichers'!$C$17:$C$1001,'Entladung des Speichers'!$A$17:$A$1001,'Ergebnis (detailliert)'!A826))</f>
        <v/>
      </c>
      <c r="L826" s="169" t="str">
        <f t="shared" si="50"/>
        <v/>
      </c>
      <c r="M826" s="169" t="str">
        <f>IF(ISBLANK('Entladung des Speichers'!A826),"",'Entladung des Speichers'!C826)</f>
        <v/>
      </c>
      <c r="N826" s="168" t="str">
        <f>IF(ISBLANK('Beladung des Speichers'!A826),"",SUMIFS('Entladung des Speichers'!$E$17:$E$1001,'Entladung des Speichers'!$A$17:$A$1001,'Ergebnis (detailliert)'!$A$17:$A$300))</f>
        <v/>
      </c>
      <c r="O826" s="125" t="str">
        <f t="shared" si="51"/>
        <v/>
      </c>
      <c r="P826" s="20" t="str">
        <f>IFERROR(IF(A826="","",N826*'Ergebnis (detailliert)'!J826/'Ergebnis (detailliert)'!I826),0)</f>
        <v/>
      </c>
      <c r="Q826" s="106" t="str">
        <f t="shared" si="52"/>
        <v/>
      </c>
      <c r="R826" s="107" t="str">
        <f t="shared" si="53"/>
        <v/>
      </c>
      <c r="S826" s="108" t="str">
        <f>IF(A826="","",IF(LOOKUP(A826,Stammdaten!$A$17:$A$1001,Stammdaten!$G$17:$G$1001)="Nein",0,IF(ISBLANK('Beladung des Speichers'!A826),"",ROUND(MIN(J826,Q826)*-1,2))))</f>
        <v/>
      </c>
    </row>
    <row r="827" spans="1:19" x14ac:dyDescent="0.2">
      <c r="A827" s="109" t="str">
        <f>IF('Beladung des Speichers'!A827="","",'Beladung des Speichers'!A827)</f>
        <v/>
      </c>
      <c r="B827" s="109" t="str">
        <f>IF('Beladung des Speichers'!B827="","",'Beladung des Speichers'!B827)</f>
        <v/>
      </c>
      <c r="C827" s="163" t="str">
        <f>IF(ISBLANK('Beladung des Speichers'!A827),"",SUMIFS('Beladung des Speichers'!$C$17:$C$300,'Beladung des Speichers'!$A$17:$A$300,A827)-SUMIFS('Entladung des Speichers'!$C$17:$C$300,'Entladung des Speichers'!$A$17:$A$300,A827)+SUMIFS(Füllstände!$B$17:$B$299,Füllstände!$A$17:$A$299,A827)-SUMIFS(Füllstände!$C$17:$C$299,Füllstände!$A$17:$A$299,A827))</f>
        <v/>
      </c>
      <c r="D827" s="164" t="str">
        <f>IF(ISBLANK('Beladung des Speichers'!A827),"",C827*'Beladung des Speichers'!C827/SUMIFS('Beladung des Speichers'!$C$17:$C$300,'Beladung des Speichers'!$A$17:$A$300,A827))</f>
        <v/>
      </c>
      <c r="E827" s="165" t="str">
        <f>IF(ISBLANK('Beladung des Speichers'!A827),"",1/SUMIFS('Beladung des Speichers'!$C$17:$C$300,'Beladung des Speichers'!$A$17:$A$300,A827)*C827*SUMIF($A$17:$A$300,A827,'Beladung des Speichers'!$E$17:$E$300))</f>
        <v/>
      </c>
      <c r="F827" s="166" t="str">
        <f>IF(ISBLANK('Beladung des Speichers'!A827),"",IF(C827=0,"0,00",D827/C827*E827))</f>
        <v/>
      </c>
      <c r="G827" s="167" t="str">
        <f>IF(ISBLANK('Beladung des Speichers'!A827),"",SUMIFS('Beladung des Speichers'!$C$17:$C$300,'Beladung des Speichers'!$A$17:$A$300,A827))</f>
        <v/>
      </c>
      <c r="H827" s="124" t="str">
        <f>IF(ISBLANK('Beladung des Speichers'!A827),"",'Beladung des Speichers'!C827)</f>
        <v/>
      </c>
      <c r="I827" s="168" t="str">
        <f>IF(ISBLANK('Beladung des Speichers'!A827),"",SUMIFS('Beladung des Speichers'!$E$17:$E$1001,'Beladung des Speichers'!$A$17:$A$1001,'Ergebnis (detailliert)'!A827))</f>
        <v/>
      </c>
      <c r="J827" s="125" t="str">
        <f>IF(ISBLANK('Beladung des Speichers'!A827),"",'Beladung des Speichers'!E827)</f>
        <v/>
      </c>
      <c r="K827" s="168" t="str">
        <f>IF(ISBLANK('Beladung des Speichers'!A827),"",SUMIFS('Entladung des Speichers'!$C$17:$C$1001,'Entladung des Speichers'!$A$17:$A$1001,'Ergebnis (detailliert)'!A827))</f>
        <v/>
      </c>
      <c r="L827" s="169" t="str">
        <f t="shared" si="50"/>
        <v/>
      </c>
      <c r="M827" s="169" t="str">
        <f>IF(ISBLANK('Entladung des Speichers'!A827),"",'Entladung des Speichers'!C827)</f>
        <v/>
      </c>
      <c r="N827" s="168" t="str">
        <f>IF(ISBLANK('Beladung des Speichers'!A827),"",SUMIFS('Entladung des Speichers'!$E$17:$E$1001,'Entladung des Speichers'!$A$17:$A$1001,'Ergebnis (detailliert)'!$A$17:$A$300))</f>
        <v/>
      </c>
      <c r="O827" s="125" t="str">
        <f t="shared" si="51"/>
        <v/>
      </c>
      <c r="P827" s="20" t="str">
        <f>IFERROR(IF(A827="","",N827*'Ergebnis (detailliert)'!J827/'Ergebnis (detailliert)'!I827),0)</f>
        <v/>
      </c>
      <c r="Q827" s="106" t="str">
        <f t="shared" si="52"/>
        <v/>
      </c>
      <c r="R827" s="107" t="str">
        <f t="shared" si="53"/>
        <v/>
      </c>
      <c r="S827" s="108" t="str">
        <f>IF(A827="","",IF(LOOKUP(A827,Stammdaten!$A$17:$A$1001,Stammdaten!$G$17:$G$1001)="Nein",0,IF(ISBLANK('Beladung des Speichers'!A827),"",ROUND(MIN(J827,Q827)*-1,2))))</f>
        <v/>
      </c>
    </row>
    <row r="828" spans="1:19" x14ac:dyDescent="0.2">
      <c r="A828" s="109" t="str">
        <f>IF('Beladung des Speichers'!A828="","",'Beladung des Speichers'!A828)</f>
        <v/>
      </c>
      <c r="B828" s="109" t="str">
        <f>IF('Beladung des Speichers'!B828="","",'Beladung des Speichers'!B828)</f>
        <v/>
      </c>
      <c r="C828" s="163" t="str">
        <f>IF(ISBLANK('Beladung des Speichers'!A828),"",SUMIFS('Beladung des Speichers'!$C$17:$C$300,'Beladung des Speichers'!$A$17:$A$300,A828)-SUMIFS('Entladung des Speichers'!$C$17:$C$300,'Entladung des Speichers'!$A$17:$A$300,A828)+SUMIFS(Füllstände!$B$17:$B$299,Füllstände!$A$17:$A$299,A828)-SUMIFS(Füllstände!$C$17:$C$299,Füllstände!$A$17:$A$299,A828))</f>
        <v/>
      </c>
      <c r="D828" s="164" t="str">
        <f>IF(ISBLANK('Beladung des Speichers'!A828),"",C828*'Beladung des Speichers'!C828/SUMIFS('Beladung des Speichers'!$C$17:$C$300,'Beladung des Speichers'!$A$17:$A$300,A828))</f>
        <v/>
      </c>
      <c r="E828" s="165" t="str">
        <f>IF(ISBLANK('Beladung des Speichers'!A828),"",1/SUMIFS('Beladung des Speichers'!$C$17:$C$300,'Beladung des Speichers'!$A$17:$A$300,A828)*C828*SUMIF($A$17:$A$300,A828,'Beladung des Speichers'!$E$17:$E$300))</f>
        <v/>
      </c>
      <c r="F828" s="166" t="str">
        <f>IF(ISBLANK('Beladung des Speichers'!A828),"",IF(C828=0,"0,00",D828/C828*E828))</f>
        <v/>
      </c>
      <c r="G828" s="167" t="str">
        <f>IF(ISBLANK('Beladung des Speichers'!A828),"",SUMIFS('Beladung des Speichers'!$C$17:$C$300,'Beladung des Speichers'!$A$17:$A$300,A828))</f>
        <v/>
      </c>
      <c r="H828" s="124" t="str">
        <f>IF(ISBLANK('Beladung des Speichers'!A828),"",'Beladung des Speichers'!C828)</f>
        <v/>
      </c>
      <c r="I828" s="168" t="str">
        <f>IF(ISBLANK('Beladung des Speichers'!A828),"",SUMIFS('Beladung des Speichers'!$E$17:$E$1001,'Beladung des Speichers'!$A$17:$A$1001,'Ergebnis (detailliert)'!A828))</f>
        <v/>
      </c>
      <c r="J828" s="125" t="str">
        <f>IF(ISBLANK('Beladung des Speichers'!A828),"",'Beladung des Speichers'!E828)</f>
        <v/>
      </c>
      <c r="K828" s="168" t="str">
        <f>IF(ISBLANK('Beladung des Speichers'!A828),"",SUMIFS('Entladung des Speichers'!$C$17:$C$1001,'Entladung des Speichers'!$A$17:$A$1001,'Ergebnis (detailliert)'!A828))</f>
        <v/>
      </c>
      <c r="L828" s="169" t="str">
        <f t="shared" si="50"/>
        <v/>
      </c>
      <c r="M828" s="169" t="str">
        <f>IF(ISBLANK('Entladung des Speichers'!A828),"",'Entladung des Speichers'!C828)</f>
        <v/>
      </c>
      <c r="N828" s="168" t="str">
        <f>IF(ISBLANK('Beladung des Speichers'!A828),"",SUMIFS('Entladung des Speichers'!$E$17:$E$1001,'Entladung des Speichers'!$A$17:$A$1001,'Ergebnis (detailliert)'!$A$17:$A$300))</f>
        <v/>
      </c>
      <c r="O828" s="125" t="str">
        <f t="shared" si="51"/>
        <v/>
      </c>
      <c r="P828" s="20" t="str">
        <f>IFERROR(IF(A828="","",N828*'Ergebnis (detailliert)'!J828/'Ergebnis (detailliert)'!I828),0)</f>
        <v/>
      </c>
      <c r="Q828" s="106" t="str">
        <f t="shared" si="52"/>
        <v/>
      </c>
      <c r="R828" s="107" t="str">
        <f t="shared" si="53"/>
        <v/>
      </c>
      <c r="S828" s="108" t="str">
        <f>IF(A828="","",IF(LOOKUP(A828,Stammdaten!$A$17:$A$1001,Stammdaten!$G$17:$G$1001)="Nein",0,IF(ISBLANK('Beladung des Speichers'!A828),"",ROUND(MIN(J828,Q828)*-1,2))))</f>
        <v/>
      </c>
    </row>
    <row r="829" spans="1:19" x14ac:dyDescent="0.2">
      <c r="A829" s="109" t="str">
        <f>IF('Beladung des Speichers'!A829="","",'Beladung des Speichers'!A829)</f>
        <v/>
      </c>
      <c r="B829" s="109" t="str">
        <f>IF('Beladung des Speichers'!B829="","",'Beladung des Speichers'!B829)</f>
        <v/>
      </c>
      <c r="C829" s="163" t="str">
        <f>IF(ISBLANK('Beladung des Speichers'!A829),"",SUMIFS('Beladung des Speichers'!$C$17:$C$300,'Beladung des Speichers'!$A$17:$A$300,A829)-SUMIFS('Entladung des Speichers'!$C$17:$C$300,'Entladung des Speichers'!$A$17:$A$300,A829)+SUMIFS(Füllstände!$B$17:$B$299,Füllstände!$A$17:$A$299,A829)-SUMIFS(Füllstände!$C$17:$C$299,Füllstände!$A$17:$A$299,A829))</f>
        <v/>
      </c>
      <c r="D829" s="164" t="str">
        <f>IF(ISBLANK('Beladung des Speichers'!A829),"",C829*'Beladung des Speichers'!C829/SUMIFS('Beladung des Speichers'!$C$17:$C$300,'Beladung des Speichers'!$A$17:$A$300,A829))</f>
        <v/>
      </c>
      <c r="E829" s="165" t="str">
        <f>IF(ISBLANK('Beladung des Speichers'!A829),"",1/SUMIFS('Beladung des Speichers'!$C$17:$C$300,'Beladung des Speichers'!$A$17:$A$300,A829)*C829*SUMIF($A$17:$A$300,A829,'Beladung des Speichers'!$E$17:$E$300))</f>
        <v/>
      </c>
      <c r="F829" s="166" t="str">
        <f>IF(ISBLANK('Beladung des Speichers'!A829),"",IF(C829=0,"0,00",D829/C829*E829))</f>
        <v/>
      </c>
      <c r="G829" s="167" t="str">
        <f>IF(ISBLANK('Beladung des Speichers'!A829),"",SUMIFS('Beladung des Speichers'!$C$17:$C$300,'Beladung des Speichers'!$A$17:$A$300,A829))</f>
        <v/>
      </c>
      <c r="H829" s="124" t="str">
        <f>IF(ISBLANK('Beladung des Speichers'!A829),"",'Beladung des Speichers'!C829)</f>
        <v/>
      </c>
      <c r="I829" s="168" t="str">
        <f>IF(ISBLANK('Beladung des Speichers'!A829),"",SUMIFS('Beladung des Speichers'!$E$17:$E$1001,'Beladung des Speichers'!$A$17:$A$1001,'Ergebnis (detailliert)'!A829))</f>
        <v/>
      </c>
      <c r="J829" s="125" t="str">
        <f>IF(ISBLANK('Beladung des Speichers'!A829),"",'Beladung des Speichers'!E829)</f>
        <v/>
      </c>
      <c r="K829" s="168" t="str">
        <f>IF(ISBLANK('Beladung des Speichers'!A829),"",SUMIFS('Entladung des Speichers'!$C$17:$C$1001,'Entladung des Speichers'!$A$17:$A$1001,'Ergebnis (detailliert)'!A829))</f>
        <v/>
      </c>
      <c r="L829" s="169" t="str">
        <f t="shared" si="50"/>
        <v/>
      </c>
      <c r="M829" s="169" t="str">
        <f>IF(ISBLANK('Entladung des Speichers'!A829),"",'Entladung des Speichers'!C829)</f>
        <v/>
      </c>
      <c r="N829" s="168" t="str">
        <f>IF(ISBLANK('Beladung des Speichers'!A829),"",SUMIFS('Entladung des Speichers'!$E$17:$E$1001,'Entladung des Speichers'!$A$17:$A$1001,'Ergebnis (detailliert)'!$A$17:$A$300))</f>
        <v/>
      </c>
      <c r="O829" s="125" t="str">
        <f t="shared" si="51"/>
        <v/>
      </c>
      <c r="P829" s="20" t="str">
        <f>IFERROR(IF(A829="","",N829*'Ergebnis (detailliert)'!J829/'Ergebnis (detailliert)'!I829),0)</f>
        <v/>
      </c>
      <c r="Q829" s="106" t="str">
        <f t="shared" si="52"/>
        <v/>
      </c>
      <c r="R829" s="107" t="str">
        <f t="shared" si="53"/>
        <v/>
      </c>
      <c r="S829" s="108" t="str">
        <f>IF(A829="","",IF(LOOKUP(A829,Stammdaten!$A$17:$A$1001,Stammdaten!$G$17:$G$1001)="Nein",0,IF(ISBLANK('Beladung des Speichers'!A829),"",ROUND(MIN(J829,Q829)*-1,2))))</f>
        <v/>
      </c>
    </row>
    <row r="830" spans="1:19" x14ac:dyDescent="0.2">
      <c r="A830" s="109" t="str">
        <f>IF('Beladung des Speichers'!A830="","",'Beladung des Speichers'!A830)</f>
        <v/>
      </c>
      <c r="B830" s="109" t="str">
        <f>IF('Beladung des Speichers'!B830="","",'Beladung des Speichers'!B830)</f>
        <v/>
      </c>
      <c r="C830" s="163" t="str">
        <f>IF(ISBLANK('Beladung des Speichers'!A830),"",SUMIFS('Beladung des Speichers'!$C$17:$C$300,'Beladung des Speichers'!$A$17:$A$300,A830)-SUMIFS('Entladung des Speichers'!$C$17:$C$300,'Entladung des Speichers'!$A$17:$A$300,A830)+SUMIFS(Füllstände!$B$17:$B$299,Füllstände!$A$17:$A$299,A830)-SUMIFS(Füllstände!$C$17:$C$299,Füllstände!$A$17:$A$299,A830))</f>
        <v/>
      </c>
      <c r="D830" s="164" t="str">
        <f>IF(ISBLANK('Beladung des Speichers'!A830),"",C830*'Beladung des Speichers'!C830/SUMIFS('Beladung des Speichers'!$C$17:$C$300,'Beladung des Speichers'!$A$17:$A$300,A830))</f>
        <v/>
      </c>
      <c r="E830" s="165" t="str">
        <f>IF(ISBLANK('Beladung des Speichers'!A830),"",1/SUMIFS('Beladung des Speichers'!$C$17:$C$300,'Beladung des Speichers'!$A$17:$A$300,A830)*C830*SUMIF($A$17:$A$300,A830,'Beladung des Speichers'!$E$17:$E$300))</f>
        <v/>
      </c>
      <c r="F830" s="166" t="str">
        <f>IF(ISBLANK('Beladung des Speichers'!A830),"",IF(C830=0,"0,00",D830/C830*E830))</f>
        <v/>
      </c>
      <c r="G830" s="167" t="str">
        <f>IF(ISBLANK('Beladung des Speichers'!A830),"",SUMIFS('Beladung des Speichers'!$C$17:$C$300,'Beladung des Speichers'!$A$17:$A$300,A830))</f>
        <v/>
      </c>
      <c r="H830" s="124" t="str">
        <f>IF(ISBLANK('Beladung des Speichers'!A830),"",'Beladung des Speichers'!C830)</f>
        <v/>
      </c>
      <c r="I830" s="168" t="str">
        <f>IF(ISBLANK('Beladung des Speichers'!A830),"",SUMIFS('Beladung des Speichers'!$E$17:$E$1001,'Beladung des Speichers'!$A$17:$A$1001,'Ergebnis (detailliert)'!A830))</f>
        <v/>
      </c>
      <c r="J830" s="125" t="str">
        <f>IF(ISBLANK('Beladung des Speichers'!A830),"",'Beladung des Speichers'!E830)</f>
        <v/>
      </c>
      <c r="K830" s="168" t="str">
        <f>IF(ISBLANK('Beladung des Speichers'!A830),"",SUMIFS('Entladung des Speichers'!$C$17:$C$1001,'Entladung des Speichers'!$A$17:$A$1001,'Ergebnis (detailliert)'!A830))</f>
        <v/>
      </c>
      <c r="L830" s="169" t="str">
        <f t="shared" si="50"/>
        <v/>
      </c>
      <c r="M830" s="169" t="str">
        <f>IF(ISBLANK('Entladung des Speichers'!A830),"",'Entladung des Speichers'!C830)</f>
        <v/>
      </c>
      <c r="N830" s="168" t="str">
        <f>IF(ISBLANK('Beladung des Speichers'!A830),"",SUMIFS('Entladung des Speichers'!$E$17:$E$1001,'Entladung des Speichers'!$A$17:$A$1001,'Ergebnis (detailliert)'!$A$17:$A$300))</f>
        <v/>
      </c>
      <c r="O830" s="125" t="str">
        <f t="shared" si="51"/>
        <v/>
      </c>
      <c r="P830" s="20" t="str">
        <f>IFERROR(IF(A830="","",N830*'Ergebnis (detailliert)'!J830/'Ergebnis (detailliert)'!I830),0)</f>
        <v/>
      </c>
      <c r="Q830" s="106" t="str">
        <f t="shared" si="52"/>
        <v/>
      </c>
      <c r="R830" s="107" t="str">
        <f t="shared" si="53"/>
        <v/>
      </c>
      <c r="S830" s="108" t="str">
        <f>IF(A830="","",IF(LOOKUP(A830,Stammdaten!$A$17:$A$1001,Stammdaten!$G$17:$G$1001)="Nein",0,IF(ISBLANK('Beladung des Speichers'!A830),"",ROUND(MIN(J830,Q830)*-1,2))))</f>
        <v/>
      </c>
    </row>
    <row r="831" spans="1:19" x14ac:dyDescent="0.2">
      <c r="A831" s="109" t="str">
        <f>IF('Beladung des Speichers'!A831="","",'Beladung des Speichers'!A831)</f>
        <v/>
      </c>
      <c r="B831" s="109" t="str">
        <f>IF('Beladung des Speichers'!B831="","",'Beladung des Speichers'!B831)</f>
        <v/>
      </c>
      <c r="C831" s="163" t="str">
        <f>IF(ISBLANK('Beladung des Speichers'!A831),"",SUMIFS('Beladung des Speichers'!$C$17:$C$300,'Beladung des Speichers'!$A$17:$A$300,A831)-SUMIFS('Entladung des Speichers'!$C$17:$C$300,'Entladung des Speichers'!$A$17:$A$300,A831)+SUMIFS(Füllstände!$B$17:$B$299,Füllstände!$A$17:$A$299,A831)-SUMIFS(Füllstände!$C$17:$C$299,Füllstände!$A$17:$A$299,A831))</f>
        <v/>
      </c>
      <c r="D831" s="164" t="str">
        <f>IF(ISBLANK('Beladung des Speichers'!A831),"",C831*'Beladung des Speichers'!C831/SUMIFS('Beladung des Speichers'!$C$17:$C$300,'Beladung des Speichers'!$A$17:$A$300,A831))</f>
        <v/>
      </c>
      <c r="E831" s="165" t="str">
        <f>IF(ISBLANK('Beladung des Speichers'!A831),"",1/SUMIFS('Beladung des Speichers'!$C$17:$C$300,'Beladung des Speichers'!$A$17:$A$300,A831)*C831*SUMIF($A$17:$A$300,A831,'Beladung des Speichers'!$E$17:$E$300))</f>
        <v/>
      </c>
      <c r="F831" s="166" t="str">
        <f>IF(ISBLANK('Beladung des Speichers'!A831),"",IF(C831=0,"0,00",D831/C831*E831))</f>
        <v/>
      </c>
      <c r="G831" s="167" t="str">
        <f>IF(ISBLANK('Beladung des Speichers'!A831),"",SUMIFS('Beladung des Speichers'!$C$17:$C$300,'Beladung des Speichers'!$A$17:$A$300,A831))</f>
        <v/>
      </c>
      <c r="H831" s="124" t="str">
        <f>IF(ISBLANK('Beladung des Speichers'!A831),"",'Beladung des Speichers'!C831)</f>
        <v/>
      </c>
      <c r="I831" s="168" t="str">
        <f>IF(ISBLANK('Beladung des Speichers'!A831),"",SUMIFS('Beladung des Speichers'!$E$17:$E$1001,'Beladung des Speichers'!$A$17:$A$1001,'Ergebnis (detailliert)'!A831))</f>
        <v/>
      </c>
      <c r="J831" s="125" t="str">
        <f>IF(ISBLANK('Beladung des Speichers'!A831),"",'Beladung des Speichers'!E831)</f>
        <v/>
      </c>
      <c r="K831" s="168" t="str">
        <f>IF(ISBLANK('Beladung des Speichers'!A831),"",SUMIFS('Entladung des Speichers'!$C$17:$C$1001,'Entladung des Speichers'!$A$17:$A$1001,'Ergebnis (detailliert)'!A831))</f>
        <v/>
      </c>
      <c r="L831" s="169" t="str">
        <f t="shared" si="50"/>
        <v/>
      </c>
      <c r="M831" s="169" t="str">
        <f>IF(ISBLANK('Entladung des Speichers'!A831),"",'Entladung des Speichers'!C831)</f>
        <v/>
      </c>
      <c r="N831" s="168" t="str">
        <f>IF(ISBLANK('Beladung des Speichers'!A831),"",SUMIFS('Entladung des Speichers'!$E$17:$E$1001,'Entladung des Speichers'!$A$17:$A$1001,'Ergebnis (detailliert)'!$A$17:$A$300))</f>
        <v/>
      </c>
      <c r="O831" s="125" t="str">
        <f t="shared" si="51"/>
        <v/>
      </c>
      <c r="P831" s="20" t="str">
        <f>IFERROR(IF(A831="","",N831*'Ergebnis (detailliert)'!J831/'Ergebnis (detailliert)'!I831),0)</f>
        <v/>
      </c>
      <c r="Q831" s="106" t="str">
        <f t="shared" si="52"/>
        <v/>
      </c>
      <c r="R831" s="107" t="str">
        <f t="shared" si="53"/>
        <v/>
      </c>
      <c r="S831" s="108" t="str">
        <f>IF(A831="","",IF(LOOKUP(A831,Stammdaten!$A$17:$A$1001,Stammdaten!$G$17:$G$1001)="Nein",0,IF(ISBLANK('Beladung des Speichers'!A831),"",ROUND(MIN(J831,Q831)*-1,2))))</f>
        <v/>
      </c>
    </row>
    <row r="832" spans="1:19" x14ac:dyDescent="0.2">
      <c r="A832" s="109" t="str">
        <f>IF('Beladung des Speichers'!A832="","",'Beladung des Speichers'!A832)</f>
        <v/>
      </c>
      <c r="B832" s="109" t="str">
        <f>IF('Beladung des Speichers'!B832="","",'Beladung des Speichers'!B832)</f>
        <v/>
      </c>
      <c r="C832" s="163" t="str">
        <f>IF(ISBLANK('Beladung des Speichers'!A832),"",SUMIFS('Beladung des Speichers'!$C$17:$C$300,'Beladung des Speichers'!$A$17:$A$300,A832)-SUMIFS('Entladung des Speichers'!$C$17:$C$300,'Entladung des Speichers'!$A$17:$A$300,A832)+SUMIFS(Füllstände!$B$17:$B$299,Füllstände!$A$17:$A$299,A832)-SUMIFS(Füllstände!$C$17:$C$299,Füllstände!$A$17:$A$299,A832))</f>
        <v/>
      </c>
      <c r="D832" s="164" t="str">
        <f>IF(ISBLANK('Beladung des Speichers'!A832),"",C832*'Beladung des Speichers'!C832/SUMIFS('Beladung des Speichers'!$C$17:$C$300,'Beladung des Speichers'!$A$17:$A$300,A832))</f>
        <v/>
      </c>
      <c r="E832" s="165" t="str">
        <f>IF(ISBLANK('Beladung des Speichers'!A832),"",1/SUMIFS('Beladung des Speichers'!$C$17:$C$300,'Beladung des Speichers'!$A$17:$A$300,A832)*C832*SUMIF($A$17:$A$300,A832,'Beladung des Speichers'!$E$17:$E$300))</f>
        <v/>
      </c>
      <c r="F832" s="166" t="str">
        <f>IF(ISBLANK('Beladung des Speichers'!A832),"",IF(C832=0,"0,00",D832/C832*E832))</f>
        <v/>
      </c>
      <c r="G832" s="167" t="str">
        <f>IF(ISBLANK('Beladung des Speichers'!A832),"",SUMIFS('Beladung des Speichers'!$C$17:$C$300,'Beladung des Speichers'!$A$17:$A$300,A832))</f>
        <v/>
      </c>
      <c r="H832" s="124" t="str">
        <f>IF(ISBLANK('Beladung des Speichers'!A832),"",'Beladung des Speichers'!C832)</f>
        <v/>
      </c>
      <c r="I832" s="168" t="str">
        <f>IF(ISBLANK('Beladung des Speichers'!A832),"",SUMIFS('Beladung des Speichers'!$E$17:$E$1001,'Beladung des Speichers'!$A$17:$A$1001,'Ergebnis (detailliert)'!A832))</f>
        <v/>
      </c>
      <c r="J832" s="125" t="str">
        <f>IF(ISBLANK('Beladung des Speichers'!A832),"",'Beladung des Speichers'!E832)</f>
        <v/>
      </c>
      <c r="K832" s="168" t="str">
        <f>IF(ISBLANK('Beladung des Speichers'!A832),"",SUMIFS('Entladung des Speichers'!$C$17:$C$1001,'Entladung des Speichers'!$A$17:$A$1001,'Ergebnis (detailliert)'!A832))</f>
        <v/>
      </c>
      <c r="L832" s="169" t="str">
        <f t="shared" si="50"/>
        <v/>
      </c>
      <c r="M832" s="169" t="str">
        <f>IF(ISBLANK('Entladung des Speichers'!A832),"",'Entladung des Speichers'!C832)</f>
        <v/>
      </c>
      <c r="N832" s="168" t="str">
        <f>IF(ISBLANK('Beladung des Speichers'!A832),"",SUMIFS('Entladung des Speichers'!$E$17:$E$1001,'Entladung des Speichers'!$A$17:$A$1001,'Ergebnis (detailliert)'!$A$17:$A$300))</f>
        <v/>
      </c>
      <c r="O832" s="125" t="str">
        <f t="shared" si="51"/>
        <v/>
      </c>
      <c r="P832" s="20" t="str">
        <f>IFERROR(IF(A832="","",N832*'Ergebnis (detailliert)'!J832/'Ergebnis (detailliert)'!I832),0)</f>
        <v/>
      </c>
      <c r="Q832" s="106" t="str">
        <f t="shared" si="52"/>
        <v/>
      </c>
      <c r="R832" s="107" t="str">
        <f t="shared" si="53"/>
        <v/>
      </c>
      <c r="S832" s="108" t="str">
        <f>IF(A832="","",IF(LOOKUP(A832,Stammdaten!$A$17:$A$1001,Stammdaten!$G$17:$G$1001)="Nein",0,IF(ISBLANK('Beladung des Speichers'!A832),"",ROUND(MIN(J832,Q832)*-1,2))))</f>
        <v/>
      </c>
    </row>
    <row r="833" spans="1:19" x14ac:dyDescent="0.2">
      <c r="A833" s="109" t="str">
        <f>IF('Beladung des Speichers'!A833="","",'Beladung des Speichers'!A833)</f>
        <v/>
      </c>
      <c r="B833" s="109" t="str">
        <f>IF('Beladung des Speichers'!B833="","",'Beladung des Speichers'!B833)</f>
        <v/>
      </c>
      <c r="C833" s="163" t="str">
        <f>IF(ISBLANK('Beladung des Speichers'!A833),"",SUMIFS('Beladung des Speichers'!$C$17:$C$300,'Beladung des Speichers'!$A$17:$A$300,A833)-SUMIFS('Entladung des Speichers'!$C$17:$C$300,'Entladung des Speichers'!$A$17:$A$300,A833)+SUMIFS(Füllstände!$B$17:$B$299,Füllstände!$A$17:$A$299,A833)-SUMIFS(Füllstände!$C$17:$C$299,Füllstände!$A$17:$A$299,A833))</f>
        <v/>
      </c>
      <c r="D833" s="164" t="str">
        <f>IF(ISBLANK('Beladung des Speichers'!A833),"",C833*'Beladung des Speichers'!C833/SUMIFS('Beladung des Speichers'!$C$17:$C$300,'Beladung des Speichers'!$A$17:$A$300,A833))</f>
        <v/>
      </c>
      <c r="E833" s="165" t="str">
        <f>IF(ISBLANK('Beladung des Speichers'!A833),"",1/SUMIFS('Beladung des Speichers'!$C$17:$C$300,'Beladung des Speichers'!$A$17:$A$300,A833)*C833*SUMIF($A$17:$A$300,A833,'Beladung des Speichers'!$E$17:$E$300))</f>
        <v/>
      </c>
      <c r="F833" s="166" t="str">
        <f>IF(ISBLANK('Beladung des Speichers'!A833),"",IF(C833=0,"0,00",D833/C833*E833))</f>
        <v/>
      </c>
      <c r="G833" s="167" t="str">
        <f>IF(ISBLANK('Beladung des Speichers'!A833),"",SUMIFS('Beladung des Speichers'!$C$17:$C$300,'Beladung des Speichers'!$A$17:$A$300,A833))</f>
        <v/>
      </c>
      <c r="H833" s="124" t="str">
        <f>IF(ISBLANK('Beladung des Speichers'!A833),"",'Beladung des Speichers'!C833)</f>
        <v/>
      </c>
      <c r="I833" s="168" t="str">
        <f>IF(ISBLANK('Beladung des Speichers'!A833),"",SUMIFS('Beladung des Speichers'!$E$17:$E$1001,'Beladung des Speichers'!$A$17:$A$1001,'Ergebnis (detailliert)'!A833))</f>
        <v/>
      </c>
      <c r="J833" s="125" t="str">
        <f>IF(ISBLANK('Beladung des Speichers'!A833),"",'Beladung des Speichers'!E833)</f>
        <v/>
      </c>
      <c r="K833" s="168" t="str">
        <f>IF(ISBLANK('Beladung des Speichers'!A833),"",SUMIFS('Entladung des Speichers'!$C$17:$C$1001,'Entladung des Speichers'!$A$17:$A$1001,'Ergebnis (detailliert)'!A833))</f>
        <v/>
      </c>
      <c r="L833" s="169" t="str">
        <f t="shared" si="50"/>
        <v/>
      </c>
      <c r="M833" s="169" t="str">
        <f>IF(ISBLANK('Entladung des Speichers'!A833),"",'Entladung des Speichers'!C833)</f>
        <v/>
      </c>
      <c r="N833" s="168" t="str">
        <f>IF(ISBLANK('Beladung des Speichers'!A833),"",SUMIFS('Entladung des Speichers'!$E$17:$E$1001,'Entladung des Speichers'!$A$17:$A$1001,'Ergebnis (detailliert)'!$A$17:$A$300))</f>
        <v/>
      </c>
      <c r="O833" s="125" t="str">
        <f t="shared" si="51"/>
        <v/>
      </c>
      <c r="P833" s="20" t="str">
        <f>IFERROR(IF(A833="","",N833*'Ergebnis (detailliert)'!J833/'Ergebnis (detailliert)'!I833),0)</f>
        <v/>
      </c>
      <c r="Q833" s="106" t="str">
        <f t="shared" si="52"/>
        <v/>
      </c>
      <c r="R833" s="107" t="str">
        <f t="shared" si="53"/>
        <v/>
      </c>
      <c r="S833" s="108" t="str">
        <f>IF(A833="","",IF(LOOKUP(A833,Stammdaten!$A$17:$A$1001,Stammdaten!$G$17:$G$1001)="Nein",0,IF(ISBLANK('Beladung des Speichers'!A833),"",ROUND(MIN(J833,Q833)*-1,2))))</f>
        <v/>
      </c>
    </row>
    <row r="834" spans="1:19" x14ac:dyDescent="0.2">
      <c r="A834" s="109" t="str">
        <f>IF('Beladung des Speichers'!A834="","",'Beladung des Speichers'!A834)</f>
        <v/>
      </c>
      <c r="B834" s="109" t="str">
        <f>IF('Beladung des Speichers'!B834="","",'Beladung des Speichers'!B834)</f>
        <v/>
      </c>
      <c r="C834" s="163" t="str">
        <f>IF(ISBLANK('Beladung des Speichers'!A834),"",SUMIFS('Beladung des Speichers'!$C$17:$C$300,'Beladung des Speichers'!$A$17:$A$300,A834)-SUMIFS('Entladung des Speichers'!$C$17:$C$300,'Entladung des Speichers'!$A$17:$A$300,A834)+SUMIFS(Füllstände!$B$17:$B$299,Füllstände!$A$17:$A$299,A834)-SUMIFS(Füllstände!$C$17:$C$299,Füllstände!$A$17:$A$299,A834))</f>
        <v/>
      </c>
      <c r="D834" s="164" t="str">
        <f>IF(ISBLANK('Beladung des Speichers'!A834),"",C834*'Beladung des Speichers'!C834/SUMIFS('Beladung des Speichers'!$C$17:$C$300,'Beladung des Speichers'!$A$17:$A$300,A834))</f>
        <v/>
      </c>
      <c r="E834" s="165" t="str">
        <f>IF(ISBLANK('Beladung des Speichers'!A834),"",1/SUMIFS('Beladung des Speichers'!$C$17:$C$300,'Beladung des Speichers'!$A$17:$A$300,A834)*C834*SUMIF($A$17:$A$300,A834,'Beladung des Speichers'!$E$17:$E$300))</f>
        <v/>
      </c>
      <c r="F834" s="166" t="str">
        <f>IF(ISBLANK('Beladung des Speichers'!A834),"",IF(C834=0,"0,00",D834/C834*E834))</f>
        <v/>
      </c>
      <c r="G834" s="167" t="str">
        <f>IF(ISBLANK('Beladung des Speichers'!A834),"",SUMIFS('Beladung des Speichers'!$C$17:$C$300,'Beladung des Speichers'!$A$17:$A$300,A834))</f>
        <v/>
      </c>
      <c r="H834" s="124" t="str">
        <f>IF(ISBLANK('Beladung des Speichers'!A834),"",'Beladung des Speichers'!C834)</f>
        <v/>
      </c>
      <c r="I834" s="168" t="str">
        <f>IF(ISBLANK('Beladung des Speichers'!A834),"",SUMIFS('Beladung des Speichers'!$E$17:$E$1001,'Beladung des Speichers'!$A$17:$A$1001,'Ergebnis (detailliert)'!A834))</f>
        <v/>
      </c>
      <c r="J834" s="125" t="str">
        <f>IF(ISBLANK('Beladung des Speichers'!A834),"",'Beladung des Speichers'!E834)</f>
        <v/>
      </c>
      <c r="K834" s="168" t="str">
        <f>IF(ISBLANK('Beladung des Speichers'!A834),"",SUMIFS('Entladung des Speichers'!$C$17:$C$1001,'Entladung des Speichers'!$A$17:$A$1001,'Ergebnis (detailliert)'!A834))</f>
        <v/>
      </c>
      <c r="L834" s="169" t="str">
        <f t="shared" si="50"/>
        <v/>
      </c>
      <c r="M834" s="169" t="str">
        <f>IF(ISBLANK('Entladung des Speichers'!A834),"",'Entladung des Speichers'!C834)</f>
        <v/>
      </c>
      <c r="N834" s="168" t="str">
        <f>IF(ISBLANK('Beladung des Speichers'!A834),"",SUMIFS('Entladung des Speichers'!$E$17:$E$1001,'Entladung des Speichers'!$A$17:$A$1001,'Ergebnis (detailliert)'!$A$17:$A$300))</f>
        <v/>
      </c>
      <c r="O834" s="125" t="str">
        <f t="shared" si="51"/>
        <v/>
      </c>
      <c r="P834" s="20" t="str">
        <f>IFERROR(IF(A834="","",N834*'Ergebnis (detailliert)'!J834/'Ergebnis (detailliert)'!I834),0)</f>
        <v/>
      </c>
      <c r="Q834" s="106" t="str">
        <f t="shared" si="52"/>
        <v/>
      </c>
      <c r="R834" s="107" t="str">
        <f t="shared" si="53"/>
        <v/>
      </c>
      <c r="S834" s="108" t="str">
        <f>IF(A834="","",IF(LOOKUP(A834,Stammdaten!$A$17:$A$1001,Stammdaten!$G$17:$G$1001)="Nein",0,IF(ISBLANK('Beladung des Speichers'!A834),"",ROUND(MIN(J834,Q834)*-1,2))))</f>
        <v/>
      </c>
    </row>
    <row r="835" spans="1:19" x14ac:dyDescent="0.2">
      <c r="A835" s="109" t="str">
        <f>IF('Beladung des Speichers'!A835="","",'Beladung des Speichers'!A835)</f>
        <v/>
      </c>
      <c r="B835" s="109" t="str">
        <f>IF('Beladung des Speichers'!B835="","",'Beladung des Speichers'!B835)</f>
        <v/>
      </c>
      <c r="C835" s="163" t="str">
        <f>IF(ISBLANK('Beladung des Speichers'!A835),"",SUMIFS('Beladung des Speichers'!$C$17:$C$300,'Beladung des Speichers'!$A$17:$A$300,A835)-SUMIFS('Entladung des Speichers'!$C$17:$C$300,'Entladung des Speichers'!$A$17:$A$300,A835)+SUMIFS(Füllstände!$B$17:$B$299,Füllstände!$A$17:$A$299,A835)-SUMIFS(Füllstände!$C$17:$C$299,Füllstände!$A$17:$A$299,A835))</f>
        <v/>
      </c>
      <c r="D835" s="164" t="str">
        <f>IF(ISBLANK('Beladung des Speichers'!A835),"",C835*'Beladung des Speichers'!C835/SUMIFS('Beladung des Speichers'!$C$17:$C$300,'Beladung des Speichers'!$A$17:$A$300,A835))</f>
        <v/>
      </c>
      <c r="E835" s="165" t="str">
        <f>IF(ISBLANK('Beladung des Speichers'!A835),"",1/SUMIFS('Beladung des Speichers'!$C$17:$C$300,'Beladung des Speichers'!$A$17:$A$300,A835)*C835*SUMIF($A$17:$A$300,A835,'Beladung des Speichers'!$E$17:$E$300))</f>
        <v/>
      </c>
      <c r="F835" s="166" t="str">
        <f>IF(ISBLANK('Beladung des Speichers'!A835),"",IF(C835=0,"0,00",D835/C835*E835))</f>
        <v/>
      </c>
      <c r="G835" s="167" t="str">
        <f>IF(ISBLANK('Beladung des Speichers'!A835),"",SUMIFS('Beladung des Speichers'!$C$17:$C$300,'Beladung des Speichers'!$A$17:$A$300,A835))</f>
        <v/>
      </c>
      <c r="H835" s="124" t="str">
        <f>IF(ISBLANK('Beladung des Speichers'!A835),"",'Beladung des Speichers'!C835)</f>
        <v/>
      </c>
      <c r="I835" s="168" t="str">
        <f>IF(ISBLANK('Beladung des Speichers'!A835),"",SUMIFS('Beladung des Speichers'!$E$17:$E$1001,'Beladung des Speichers'!$A$17:$A$1001,'Ergebnis (detailliert)'!A835))</f>
        <v/>
      </c>
      <c r="J835" s="125" t="str">
        <f>IF(ISBLANK('Beladung des Speichers'!A835),"",'Beladung des Speichers'!E835)</f>
        <v/>
      </c>
      <c r="K835" s="168" t="str">
        <f>IF(ISBLANK('Beladung des Speichers'!A835),"",SUMIFS('Entladung des Speichers'!$C$17:$C$1001,'Entladung des Speichers'!$A$17:$A$1001,'Ergebnis (detailliert)'!A835))</f>
        <v/>
      </c>
      <c r="L835" s="169" t="str">
        <f t="shared" si="50"/>
        <v/>
      </c>
      <c r="M835" s="169" t="str">
        <f>IF(ISBLANK('Entladung des Speichers'!A835),"",'Entladung des Speichers'!C835)</f>
        <v/>
      </c>
      <c r="N835" s="168" t="str">
        <f>IF(ISBLANK('Beladung des Speichers'!A835),"",SUMIFS('Entladung des Speichers'!$E$17:$E$1001,'Entladung des Speichers'!$A$17:$A$1001,'Ergebnis (detailliert)'!$A$17:$A$300))</f>
        <v/>
      </c>
      <c r="O835" s="125" t="str">
        <f t="shared" si="51"/>
        <v/>
      </c>
      <c r="P835" s="20" t="str">
        <f>IFERROR(IF(A835="","",N835*'Ergebnis (detailliert)'!J835/'Ergebnis (detailliert)'!I835),0)</f>
        <v/>
      </c>
      <c r="Q835" s="106" t="str">
        <f t="shared" si="52"/>
        <v/>
      </c>
      <c r="R835" s="107" t="str">
        <f t="shared" si="53"/>
        <v/>
      </c>
      <c r="S835" s="108" t="str">
        <f>IF(A835="","",IF(LOOKUP(A835,Stammdaten!$A$17:$A$1001,Stammdaten!$G$17:$G$1001)="Nein",0,IF(ISBLANK('Beladung des Speichers'!A835),"",ROUND(MIN(J835,Q835)*-1,2))))</f>
        <v/>
      </c>
    </row>
    <row r="836" spans="1:19" x14ac:dyDescent="0.2">
      <c r="A836" s="109" t="str">
        <f>IF('Beladung des Speichers'!A836="","",'Beladung des Speichers'!A836)</f>
        <v/>
      </c>
      <c r="B836" s="109" t="str">
        <f>IF('Beladung des Speichers'!B836="","",'Beladung des Speichers'!B836)</f>
        <v/>
      </c>
      <c r="C836" s="163" t="str">
        <f>IF(ISBLANK('Beladung des Speichers'!A836),"",SUMIFS('Beladung des Speichers'!$C$17:$C$300,'Beladung des Speichers'!$A$17:$A$300,A836)-SUMIFS('Entladung des Speichers'!$C$17:$C$300,'Entladung des Speichers'!$A$17:$A$300,A836)+SUMIFS(Füllstände!$B$17:$B$299,Füllstände!$A$17:$A$299,A836)-SUMIFS(Füllstände!$C$17:$C$299,Füllstände!$A$17:$A$299,A836))</f>
        <v/>
      </c>
      <c r="D836" s="164" t="str">
        <f>IF(ISBLANK('Beladung des Speichers'!A836),"",C836*'Beladung des Speichers'!C836/SUMIFS('Beladung des Speichers'!$C$17:$C$300,'Beladung des Speichers'!$A$17:$A$300,A836))</f>
        <v/>
      </c>
      <c r="E836" s="165" t="str">
        <f>IF(ISBLANK('Beladung des Speichers'!A836),"",1/SUMIFS('Beladung des Speichers'!$C$17:$C$300,'Beladung des Speichers'!$A$17:$A$300,A836)*C836*SUMIF($A$17:$A$300,A836,'Beladung des Speichers'!$E$17:$E$300))</f>
        <v/>
      </c>
      <c r="F836" s="166" t="str">
        <f>IF(ISBLANK('Beladung des Speichers'!A836),"",IF(C836=0,"0,00",D836/C836*E836))</f>
        <v/>
      </c>
      <c r="G836" s="167" t="str">
        <f>IF(ISBLANK('Beladung des Speichers'!A836),"",SUMIFS('Beladung des Speichers'!$C$17:$C$300,'Beladung des Speichers'!$A$17:$A$300,A836))</f>
        <v/>
      </c>
      <c r="H836" s="124" t="str">
        <f>IF(ISBLANK('Beladung des Speichers'!A836),"",'Beladung des Speichers'!C836)</f>
        <v/>
      </c>
      <c r="I836" s="168" t="str">
        <f>IF(ISBLANK('Beladung des Speichers'!A836),"",SUMIFS('Beladung des Speichers'!$E$17:$E$1001,'Beladung des Speichers'!$A$17:$A$1001,'Ergebnis (detailliert)'!A836))</f>
        <v/>
      </c>
      <c r="J836" s="125" t="str">
        <f>IF(ISBLANK('Beladung des Speichers'!A836),"",'Beladung des Speichers'!E836)</f>
        <v/>
      </c>
      <c r="K836" s="168" t="str">
        <f>IF(ISBLANK('Beladung des Speichers'!A836),"",SUMIFS('Entladung des Speichers'!$C$17:$C$1001,'Entladung des Speichers'!$A$17:$A$1001,'Ergebnis (detailliert)'!A836))</f>
        <v/>
      </c>
      <c r="L836" s="169" t="str">
        <f t="shared" si="50"/>
        <v/>
      </c>
      <c r="M836" s="169" t="str">
        <f>IF(ISBLANK('Entladung des Speichers'!A836),"",'Entladung des Speichers'!C836)</f>
        <v/>
      </c>
      <c r="N836" s="168" t="str">
        <f>IF(ISBLANK('Beladung des Speichers'!A836),"",SUMIFS('Entladung des Speichers'!$E$17:$E$1001,'Entladung des Speichers'!$A$17:$A$1001,'Ergebnis (detailliert)'!$A$17:$A$300))</f>
        <v/>
      </c>
      <c r="O836" s="125" t="str">
        <f t="shared" si="51"/>
        <v/>
      </c>
      <c r="P836" s="20" t="str">
        <f>IFERROR(IF(A836="","",N836*'Ergebnis (detailliert)'!J836/'Ergebnis (detailliert)'!I836),0)</f>
        <v/>
      </c>
      <c r="Q836" s="106" t="str">
        <f t="shared" si="52"/>
        <v/>
      </c>
      <c r="R836" s="107" t="str">
        <f t="shared" si="53"/>
        <v/>
      </c>
      <c r="S836" s="108" t="str">
        <f>IF(A836="","",IF(LOOKUP(A836,Stammdaten!$A$17:$A$1001,Stammdaten!$G$17:$G$1001)="Nein",0,IF(ISBLANK('Beladung des Speichers'!A836),"",ROUND(MIN(J836,Q836)*-1,2))))</f>
        <v/>
      </c>
    </row>
    <row r="837" spans="1:19" x14ac:dyDescent="0.2">
      <c r="A837" s="109" t="str">
        <f>IF('Beladung des Speichers'!A837="","",'Beladung des Speichers'!A837)</f>
        <v/>
      </c>
      <c r="B837" s="109" t="str">
        <f>IF('Beladung des Speichers'!B837="","",'Beladung des Speichers'!B837)</f>
        <v/>
      </c>
      <c r="C837" s="163" t="str">
        <f>IF(ISBLANK('Beladung des Speichers'!A837),"",SUMIFS('Beladung des Speichers'!$C$17:$C$300,'Beladung des Speichers'!$A$17:$A$300,A837)-SUMIFS('Entladung des Speichers'!$C$17:$C$300,'Entladung des Speichers'!$A$17:$A$300,A837)+SUMIFS(Füllstände!$B$17:$B$299,Füllstände!$A$17:$A$299,A837)-SUMIFS(Füllstände!$C$17:$C$299,Füllstände!$A$17:$A$299,A837))</f>
        <v/>
      </c>
      <c r="D837" s="164" t="str">
        <f>IF(ISBLANK('Beladung des Speichers'!A837),"",C837*'Beladung des Speichers'!C837/SUMIFS('Beladung des Speichers'!$C$17:$C$300,'Beladung des Speichers'!$A$17:$A$300,A837))</f>
        <v/>
      </c>
      <c r="E837" s="165" t="str">
        <f>IF(ISBLANK('Beladung des Speichers'!A837),"",1/SUMIFS('Beladung des Speichers'!$C$17:$C$300,'Beladung des Speichers'!$A$17:$A$300,A837)*C837*SUMIF($A$17:$A$300,A837,'Beladung des Speichers'!$E$17:$E$300))</f>
        <v/>
      </c>
      <c r="F837" s="166" t="str">
        <f>IF(ISBLANK('Beladung des Speichers'!A837),"",IF(C837=0,"0,00",D837/C837*E837))</f>
        <v/>
      </c>
      <c r="G837" s="167" t="str">
        <f>IF(ISBLANK('Beladung des Speichers'!A837),"",SUMIFS('Beladung des Speichers'!$C$17:$C$300,'Beladung des Speichers'!$A$17:$A$300,A837))</f>
        <v/>
      </c>
      <c r="H837" s="124" t="str">
        <f>IF(ISBLANK('Beladung des Speichers'!A837),"",'Beladung des Speichers'!C837)</f>
        <v/>
      </c>
      <c r="I837" s="168" t="str">
        <f>IF(ISBLANK('Beladung des Speichers'!A837),"",SUMIFS('Beladung des Speichers'!$E$17:$E$1001,'Beladung des Speichers'!$A$17:$A$1001,'Ergebnis (detailliert)'!A837))</f>
        <v/>
      </c>
      <c r="J837" s="125" t="str">
        <f>IF(ISBLANK('Beladung des Speichers'!A837),"",'Beladung des Speichers'!E837)</f>
        <v/>
      </c>
      <c r="K837" s="168" t="str">
        <f>IF(ISBLANK('Beladung des Speichers'!A837),"",SUMIFS('Entladung des Speichers'!$C$17:$C$1001,'Entladung des Speichers'!$A$17:$A$1001,'Ergebnis (detailliert)'!A837))</f>
        <v/>
      </c>
      <c r="L837" s="169" t="str">
        <f t="shared" si="50"/>
        <v/>
      </c>
      <c r="M837" s="169" t="str">
        <f>IF(ISBLANK('Entladung des Speichers'!A837),"",'Entladung des Speichers'!C837)</f>
        <v/>
      </c>
      <c r="N837" s="168" t="str">
        <f>IF(ISBLANK('Beladung des Speichers'!A837),"",SUMIFS('Entladung des Speichers'!$E$17:$E$1001,'Entladung des Speichers'!$A$17:$A$1001,'Ergebnis (detailliert)'!$A$17:$A$300))</f>
        <v/>
      </c>
      <c r="O837" s="125" t="str">
        <f t="shared" si="51"/>
        <v/>
      </c>
      <c r="P837" s="20" t="str">
        <f>IFERROR(IF(A837="","",N837*'Ergebnis (detailliert)'!J837/'Ergebnis (detailliert)'!I837),0)</f>
        <v/>
      </c>
      <c r="Q837" s="106" t="str">
        <f t="shared" si="52"/>
        <v/>
      </c>
      <c r="R837" s="107" t="str">
        <f t="shared" si="53"/>
        <v/>
      </c>
      <c r="S837" s="108" t="str">
        <f>IF(A837="","",IF(LOOKUP(A837,Stammdaten!$A$17:$A$1001,Stammdaten!$G$17:$G$1001)="Nein",0,IF(ISBLANK('Beladung des Speichers'!A837),"",ROUND(MIN(J837,Q837)*-1,2))))</f>
        <v/>
      </c>
    </row>
    <row r="838" spans="1:19" x14ac:dyDescent="0.2">
      <c r="A838" s="109" t="str">
        <f>IF('Beladung des Speichers'!A838="","",'Beladung des Speichers'!A838)</f>
        <v/>
      </c>
      <c r="B838" s="109" t="str">
        <f>IF('Beladung des Speichers'!B838="","",'Beladung des Speichers'!B838)</f>
        <v/>
      </c>
      <c r="C838" s="163" t="str">
        <f>IF(ISBLANK('Beladung des Speichers'!A838),"",SUMIFS('Beladung des Speichers'!$C$17:$C$300,'Beladung des Speichers'!$A$17:$A$300,A838)-SUMIFS('Entladung des Speichers'!$C$17:$C$300,'Entladung des Speichers'!$A$17:$A$300,A838)+SUMIFS(Füllstände!$B$17:$B$299,Füllstände!$A$17:$A$299,A838)-SUMIFS(Füllstände!$C$17:$C$299,Füllstände!$A$17:$A$299,A838))</f>
        <v/>
      </c>
      <c r="D838" s="164" t="str">
        <f>IF(ISBLANK('Beladung des Speichers'!A838),"",C838*'Beladung des Speichers'!C838/SUMIFS('Beladung des Speichers'!$C$17:$C$300,'Beladung des Speichers'!$A$17:$A$300,A838))</f>
        <v/>
      </c>
      <c r="E838" s="165" t="str">
        <f>IF(ISBLANK('Beladung des Speichers'!A838),"",1/SUMIFS('Beladung des Speichers'!$C$17:$C$300,'Beladung des Speichers'!$A$17:$A$300,A838)*C838*SUMIF($A$17:$A$300,A838,'Beladung des Speichers'!$E$17:$E$300))</f>
        <v/>
      </c>
      <c r="F838" s="166" t="str">
        <f>IF(ISBLANK('Beladung des Speichers'!A838),"",IF(C838=0,"0,00",D838/C838*E838))</f>
        <v/>
      </c>
      <c r="G838" s="167" t="str">
        <f>IF(ISBLANK('Beladung des Speichers'!A838),"",SUMIFS('Beladung des Speichers'!$C$17:$C$300,'Beladung des Speichers'!$A$17:$A$300,A838))</f>
        <v/>
      </c>
      <c r="H838" s="124" t="str">
        <f>IF(ISBLANK('Beladung des Speichers'!A838),"",'Beladung des Speichers'!C838)</f>
        <v/>
      </c>
      <c r="I838" s="168" t="str">
        <f>IF(ISBLANK('Beladung des Speichers'!A838),"",SUMIFS('Beladung des Speichers'!$E$17:$E$1001,'Beladung des Speichers'!$A$17:$A$1001,'Ergebnis (detailliert)'!A838))</f>
        <v/>
      </c>
      <c r="J838" s="125" t="str">
        <f>IF(ISBLANK('Beladung des Speichers'!A838),"",'Beladung des Speichers'!E838)</f>
        <v/>
      </c>
      <c r="K838" s="168" t="str">
        <f>IF(ISBLANK('Beladung des Speichers'!A838),"",SUMIFS('Entladung des Speichers'!$C$17:$C$1001,'Entladung des Speichers'!$A$17:$A$1001,'Ergebnis (detailliert)'!A838))</f>
        <v/>
      </c>
      <c r="L838" s="169" t="str">
        <f t="shared" si="50"/>
        <v/>
      </c>
      <c r="M838" s="169" t="str">
        <f>IF(ISBLANK('Entladung des Speichers'!A838),"",'Entladung des Speichers'!C838)</f>
        <v/>
      </c>
      <c r="N838" s="168" t="str">
        <f>IF(ISBLANK('Beladung des Speichers'!A838),"",SUMIFS('Entladung des Speichers'!$E$17:$E$1001,'Entladung des Speichers'!$A$17:$A$1001,'Ergebnis (detailliert)'!$A$17:$A$300))</f>
        <v/>
      </c>
      <c r="O838" s="125" t="str">
        <f t="shared" si="51"/>
        <v/>
      </c>
      <c r="P838" s="20" t="str">
        <f>IFERROR(IF(A838="","",N838*'Ergebnis (detailliert)'!J838/'Ergebnis (detailliert)'!I838),0)</f>
        <v/>
      </c>
      <c r="Q838" s="106" t="str">
        <f t="shared" si="52"/>
        <v/>
      </c>
      <c r="R838" s="107" t="str">
        <f t="shared" si="53"/>
        <v/>
      </c>
      <c r="S838" s="108" t="str">
        <f>IF(A838="","",IF(LOOKUP(A838,Stammdaten!$A$17:$A$1001,Stammdaten!$G$17:$G$1001)="Nein",0,IF(ISBLANK('Beladung des Speichers'!A838),"",ROUND(MIN(J838,Q838)*-1,2))))</f>
        <v/>
      </c>
    </row>
    <row r="839" spans="1:19" x14ac:dyDescent="0.2">
      <c r="A839" s="109" t="str">
        <f>IF('Beladung des Speichers'!A839="","",'Beladung des Speichers'!A839)</f>
        <v/>
      </c>
      <c r="B839" s="109" t="str">
        <f>IF('Beladung des Speichers'!B839="","",'Beladung des Speichers'!B839)</f>
        <v/>
      </c>
      <c r="C839" s="163" t="str">
        <f>IF(ISBLANK('Beladung des Speichers'!A839),"",SUMIFS('Beladung des Speichers'!$C$17:$C$300,'Beladung des Speichers'!$A$17:$A$300,A839)-SUMIFS('Entladung des Speichers'!$C$17:$C$300,'Entladung des Speichers'!$A$17:$A$300,A839)+SUMIFS(Füllstände!$B$17:$B$299,Füllstände!$A$17:$A$299,A839)-SUMIFS(Füllstände!$C$17:$C$299,Füllstände!$A$17:$A$299,A839))</f>
        <v/>
      </c>
      <c r="D839" s="164" t="str">
        <f>IF(ISBLANK('Beladung des Speichers'!A839),"",C839*'Beladung des Speichers'!C839/SUMIFS('Beladung des Speichers'!$C$17:$C$300,'Beladung des Speichers'!$A$17:$A$300,A839))</f>
        <v/>
      </c>
      <c r="E839" s="165" t="str">
        <f>IF(ISBLANK('Beladung des Speichers'!A839),"",1/SUMIFS('Beladung des Speichers'!$C$17:$C$300,'Beladung des Speichers'!$A$17:$A$300,A839)*C839*SUMIF($A$17:$A$300,A839,'Beladung des Speichers'!$E$17:$E$300))</f>
        <v/>
      </c>
      <c r="F839" s="166" t="str">
        <f>IF(ISBLANK('Beladung des Speichers'!A839),"",IF(C839=0,"0,00",D839/C839*E839))</f>
        <v/>
      </c>
      <c r="G839" s="167" t="str">
        <f>IF(ISBLANK('Beladung des Speichers'!A839),"",SUMIFS('Beladung des Speichers'!$C$17:$C$300,'Beladung des Speichers'!$A$17:$A$300,A839))</f>
        <v/>
      </c>
      <c r="H839" s="124" t="str">
        <f>IF(ISBLANK('Beladung des Speichers'!A839),"",'Beladung des Speichers'!C839)</f>
        <v/>
      </c>
      <c r="I839" s="168" t="str">
        <f>IF(ISBLANK('Beladung des Speichers'!A839),"",SUMIFS('Beladung des Speichers'!$E$17:$E$1001,'Beladung des Speichers'!$A$17:$A$1001,'Ergebnis (detailliert)'!A839))</f>
        <v/>
      </c>
      <c r="J839" s="125" t="str">
        <f>IF(ISBLANK('Beladung des Speichers'!A839),"",'Beladung des Speichers'!E839)</f>
        <v/>
      </c>
      <c r="K839" s="168" t="str">
        <f>IF(ISBLANK('Beladung des Speichers'!A839),"",SUMIFS('Entladung des Speichers'!$C$17:$C$1001,'Entladung des Speichers'!$A$17:$A$1001,'Ergebnis (detailliert)'!A839))</f>
        <v/>
      </c>
      <c r="L839" s="169" t="str">
        <f t="shared" si="50"/>
        <v/>
      </c>
      <c r="M839" s="169" t="str">
        <f>IF(ISBLANK('Entladung des Speichers'!A839),"",'Entladung des Speichers'!C839)</f>
        <v/>
      </c>
      <c r="N839" s="168" t="str">
        <f>IF(ISBLANK('Beladung des Speichers'!A839),"",SUMIFS('Entladung des Speichers'!$E$17:$E$1001,'Entladung des Speichers'!$A$17:$A$1001,'Ergebnis (detailliert)'!$A$17:$A$300))</f>
        <v/>
      </c>
      <c r="O839" s="125" t="str">
        <f t="shared" si="51"/>
        <v/>
      </c>
      <c r="P839" s="20" t="str">
        <f>IFERROR(IF(A839="","",N839*'Ergebnis (detailliert)'!J839/'Ergebnis (detailliert)'!I839),0)</f>
        <v/>
      </c>
      <c r="Q839" s="106" t="str">
        <f t="shared" si="52"/>
        <v/>
      </c>
      <c r="R839" s="107" t="str">
        <f t="shared" si="53"/>
        <v/>
      </c>
      <c r="S839" s="108" t="str">
        <f>IF(A839="","",IF(LOOKUP(A839,Stammdaten!$A$17:$A$1001,Stammdaten!$G$17:$G$1001)="Nein",0,IF(ISBLANK('Beladung des Speichers'!A839),"",ROUND(MIN(J839,Q839)*-1,2))))</f>
        <v/>
      </c>
    </row>
    <row r="840" spans="1:19" x14ac:dyDescent="0.2">
      <c r="A840" s="109" t="str">
        <f>IF('Beladung des Speichers'!A840="","",'Beladung des Speichers'!A840)</f>
        <v/>
      </c>
      <c r="B840" s="109" t="str">
        <f>IF('Beladung des Speichers'!B840="","",'Beladung des Speichers'!B840)</f>
        <v/>
      </c>
      <c r="C840" s="163" t="str">
        <f>IF(ISBLANK('Beladung des Speichers'!A840),"",SUMIFS('Beladung des Speichers'!$C$17:$C$300,'Beladung des Speichers'!$A$17:$A$300,A840)-SUMIFS('Entladung des Speichers'!$C$17:$C$300,'Entladung des Speichers'!$A$17:$A$300,A840)+SUMIFS(Füllstände!$B$17:$B$299,Füllstände!$A$17:$A$299,A840)-SUMIFS(Füllstände!$C$17:$C$299,Füllstände!$A$17:$A$299,A840))</f>
        <v/>
      </c>
      <c r="D840" s="164" t="str">
        <f>IF(ISBLANK('Beladung des Speichers'!A840),"",C840*'Beladung des Speichers'!C840/SUMIFS('Beladung des Speichers'!$C$17:$C$300,'Beladung des Speichers'!$A$17:$A$300,A840))</f>
        <v/>
      </c>
      <c r="E840" s="165" t="str">
        <f>IF(ISBLANK('Beladung des Speichers'!A840),"",1/SUMIFS('Beladung des Speichers'!$C$17:$C$300,'Beladung des Speichers'!$A$17:$A$300,A840)*C840*SUMIF($A$17:$A$300,A840,'Beladung des Speichers'!$E$17:$E$300))</f>
        <v/>
      </c>
      <c r="F840" s="166" t="str">
        <f>IF(ISBLANK('Beladung des Speichers'!A840),"",IF(C840=0,"0,00",D840/C840*E840))</f>
        <v/>
      </c>
      <c r="G840" s="167" t="str">
        <f>IF(ISBLANK('Beladung des Speichers'!A840),"",SUMIFS('Beladung des Speichers'!$C$17:$C$300,'Beladung des Speichers'!$A$17:$A$300,A840))</f>
        <v/>
      </c>
      <c r="H840" s="124" t="str">
        <f>IF(ISBLANK('Beladung des Speichers'!A840),"",'Beladung des Speichers'!C840)</f>
        <v/>
      </c>
      <c r="I840" s="168" t="str">
        <f>IF(ISBLANK('Beladung des Speichers'!A840),"",SUMIFS('Beladung des Speichers'!$E$17:$E$1001,'Beladung des Speichers'!$A$17:$A$1001,'Ergebnis (detailliert)'!A840))</f>
        <v/>
      </c>
      <c r="J840" s="125" t="str">
        <f>IF(ISBLANK('Beladung des Speichers'!A840),"",'Beladung des Speichers'!E840)</f>
        <v/>
      </c>
      <c r="K840" s="168" t="str">
        <f>IF(ISBLANK('Beladung des Speichers'!A840),"",SUMIFS('Entladung des Speichers'!$C$17:$C$1001,'Entladung des Speichers'!$A$17:$A$1001,'Ergebnis (detailliert)'!A840))</f>
        <v/>
      </c>
      <c r="L840" s="169" t="str">
        <f t="shared" si="50"/>
        <v/>
      </c>
      <c r="M840" s="169" t="str">
        <f>IF(ISBLANK('Entladung des Speichers'!A840),"",'Entladung des Speichers'!C840)</f>
        <v/>
      </c>
      <c r="N840" s="168" t="str">
        <f>IF(ISBLANK('Beladung des Speichers'!A840),"",SUMIFS('Entladung des Speichers'!$E$17:$E$1001,'Entladung des Speichers'!$A$17:$A$1001,'Ergebnis (detailliert)'!$A$17:$A$300))</f>
        <v/>
      </c>
      <c r="O840" s="125" t="str">
        <f t="shared" si="51"/>
        <v/>
      </c>
      <c r="P840" s="20" t="str">
        <f>IFERROR(IF(A840="","",N840*'Ergebnis (detailliert)'!J840/'Ergebnis (detailliert)'!I840),0)</f>
        <v/>
      </c>
      <c r="Q840" s="106" t="str">
        <f t="shared" si="52"/>
        <v/>
      </c>
      <c r="R840" s="107" t="str">
        <f t="shared" si="53"/>
        <v/>
      </c>
      <c r="S840" s="108" t="str">
        <f>IF(A840="","",IF(LOOKUP(A840,Stammdaten!$A$17:$A$1001,Stammdaten!$G$17:$G$1001)="Nein",0,IF(ISBLANK('Beladung des Speichers'!A840),"",ROUND(MIN(J840,Q840)*-1,2))))</f>
        <v/>
      </c>
    </row>
    <row r="841" spans="1:19" x14ac:dyDescent="0.2">
      <c r="A841" s="109" t="str">
        <f>IF('Beladung des Speichers'!A841="","",'Beladung des Speichers'!A841)</f>
        <v/>
      </c>
      <c r="B841" s="109" t="str">
        <f>IF('Beladung des Speichers'!B841="","",'Beladung des Speichers'!B841)</f>
        <v/>
      </c>
      <c r="C841" s="163" t="str">
        <f>IF(ISBLANK('Beladung des Speichers'!A841),"",SUMIFS('Beladung des Speichers'!$C$17:$C$300,'Beladung des Speichers'!$A$17:$A$300,A841)-SUMIFS('Entladung des Speichers'!$C$17:$C$300,'Entladung des Speichers'!$A$17:$A$300,A841)+SUMIFS(Füllstände!$B$17:$B$299,Füllstände!$A$17:$A$299,A841)-SUMIFS(Füllstände!$C$17:$C$299,Füllstände!$A$17:$A$299,A841))</f>
        <v/>
      </c>
      <c r="D841" s="164" t="str">
        <f>IF(ISBLANK('Beladung des Speichers'!A841),"",C841*'Beladung des Speichers'!C841/SUMIFS('Beladung des Speichers'!$C$17:$C$300,'Beladung des Speichers'!$A$17:$A$300,A841))</f>
        <v/>
      </c>
      <c r="E841" s="165" t="str">
        <f>IF(ISBLANK('Beladung des Speichers'!A841),"",1/SUMIFS('Beladung des Speichers'!$C$17:$C$300,'Beladung des Speichers'!$A$17:$A$300,A841)*C841*SUMIF($A$17:$A$300,A841,'Beladung des Speichers'!$E$17:$E$300))</f>
        <v/>
      </c>
      <c r="F841" s="166" t="str">
        <f>IF(ISBLANK('Beladung des Speichers'!A841),"",IF(C841=0,"0,00",D841/C841*E841))</f>
        <v/>
      </c>
      <c r="G841" s="167" t="str">
        <f>IF(ISBLANK('Beladung des Speichers'!A841),"",SUMIFS('Beladung des Speichers'!$C$17:$C$300,'Beladung des Speichers'!$A$17:$A$300,A841))</f>
        <v/>
      </c>
      <c r="H841" s="124" t="str">
        <f>IF(ISBLANK('Beladung des Speichers'!A841),"",'Beladung des Speichers'!C841)</f>
        <v/>
      </c>
      <c r="I841" s="168" t="str">
        <f>IF(ISBLANK('Beladung des Speichers'!A841),"",SUMIFS('Beladung des Speichers'!$E$17:$E$1001,'Beladung des Speichers'!$A$17:$A$1001,'Ergebnis (detailliert)'!A841))</f>
        <v/>
      </c>
      <c r="J841" s="125" t="str">
        <f>IF(ISBLANK('Beladung des Speichers'!A841),"",'Beladung des Speichers'!E841)</f>
        <v/>
      </c>
      <c r="K841" s="168" t="str">
        <f>IF(ISBLANK('Beladung des Speichers'!A841),"",SUMIFS('Entladung des Speichers'!$C$17:$C$1001,'Entladung des Speichers'!$A$17:$A$1001,'Ergebnis (detailliert)'!A841))</f>
        <v/>
      </c>
      <c r="L841" s="169" t="str">
        <f t="shared" si="50"/>
        <v/>
      </c>
      <c r="M841" s="169" t="str">
        <f>IF(ISBLANK('Entladung des Speichers'!A841),"",'Entladung des Speichers'!C841)</f>
        <v/>
      </c>
      <c r="N841" s="168" t="str">
        <f>IF(ISBLANK('Beladung des Speichers'!A841),"",SUMIFS('Entladung des Speichers'!$E$17:$E$1001,'Entladung des Speichers'!$A$17:$A$1001,'Ergebnis (detailliert)'!$A$17:$A$300))</f>
        <v/>
      </c>
      <c r="O841" s="125" t="str">
        <f t="shared" si="51"/>
        <v/>
      </c>
      <c r="P841" s="20" t="str">
        <f>IFERROR(IF(A841="","",N841*'Ergebnis (detailliert)'!J841/'Ergebnis (detailliert)'!I841),0)</f>
        <v/>
      </c>
      <c r="Q841" s="106" t="str">
        <f t="shared" si="52"/>
        <v/>
      </c>
      <c r="R841" s="107" t="str">
        <f t="shared" si="53"/>
        <v/>
      </c>
      <c r="S841" s="108" t="str">
        <f>IF(A841="","",IF(LOOKUP(A841,Stammdaten!$A$17:$A$1001,Stammdaten!$G$17:$G$1001)="Nein",0,IF(ISBLANK('Beladung des Speichers'!A841),"",ROUND(MIN(J841,Q841)*-1,2))))</f>
        <v/>
      </c>
    </row>
    <row r="842" spans="1:19" x14ac:dyDescent="0.2">
      <c r="A842" s="109" t="str">
        <f>IF('Beladung des Speichers'!A842="","",'Beladung des Speichers'!A842)</f>
        <v/>
      </c>
      <c r="B842" s="109" t="str">
        <f>IF('Beladung des Speichers'!B842="","",'Beladung des Speichers'!B842)</f>
        <v/>
      </c>
      <c r="C842" s="163" t="str">
        <f>IF(ISBLANK('Beladung des Speichers'!A842),"",SUMIFS('Beladung des Speichers'!$C$17:$C$300,'Beladung des Speichers'!$A$17:$A$300,A842)-SUMIFS('Entladung des Speichers'!$C$17:$C$300,'Entladung des Speichers'!$A$17:$A$300,A842)+SUMIFS(Füllstände!$B$17:$B$299,Füllstände!$A$17:$A$299,A842)-SUMIFS(Füllstände!$C$17:$C$299,Füllstände!$A$17:$A$299,A842))</f>
        <v/>
      </c>
      <c r="D842" s="164" t="str">
        <f>IF(ISBLANK('Beladung des Speichers'!A842),"",C842*'Beladung des Speichers'!C842/SUMIFS('Beladung des Speichers'!$C$17:$C$300,'Beladung des Speichers'!$A$17:$A$300,A842))</f>
        <v/>
      </c>
      <c r="E842" s="165" t="str">
        <f>IF(ISBLANK('Beladung des Speichers'!A842),"",1/SUMIFS('Beladung des Speichers'!$C$17:$C$300,'Beladung des Speichers'!$A$17:$A$300,A842)*C842*SUMIF($A$17:$A$300,A842,'Beladung des Speichers'!$E$17:$E$300))</f>
        <v/>
      </c>
      <c r="F842" s="166" t="str">
        <f>IF(ISBLANK('Beladung des Speichers'!A842),"",IF(C842=0,"0,00",D842/C842*E842))</f>
        <v/>
      </c>
      <c r="G842" s="167" t="str">
        <f>IF(ISBLANK('Beladung des Speichers'!A842),"",SUMIFS('Beladung des Speichers'!$C$17:$C$300,'Beladung des Speichers'!$A$17:$A$300,A842))</f>
        <v/>
      </c>
      <c r="H842" s="124" t="str">
        <f>IF(ISBLANK('Beladung des Speichers'!A842),"",'Beladung des Speichers'!C842)</f>
        <v/>
      </c>
      <c r="I842" s="168" t="str">
        <f>IF(ISBLANK('Beladung des Speichers'!A842),"",SUMIFS('Beladung des Speichers'!$E$17:$E$1001,'Beladung des Speichers'!$A$17:$A$1001,'Ergebnis (detailliert)'!A842))</f>
        <v/>
      </c>
      <c r="J842" s="125" t="str">
        <f>IF(ISBLANK('Beladung des Speichers'!A842),"",'Beladung des Speichers'!E842)</f>
        <v/>
      </c>
      <c r="K842" s="168" t="str">
        <f>IF(ISBLANK('Beladung des Speichers'!A842),"",SUMIFS('Entladung des Speichers'!$C$17:$C$1001,'Entladung des Speichers'!$A$17:$A$1001,'Ergebnis (detailliert)'!A842))</f>
        <v/>
      </c>
      <c r="L842" s="169" t="str">
        <f t="shared" si="50"/>
        <v/>
      </c>
      <c r="M842" s="169" t="str">
        <f>IF(ISBLANK('Entladung des Speichers'!A842),"",'Entladung des Speichers'!C842)</f>
        <v/>
      </c>
      <c r="N842" s="168" t="str">
        <f>IF(ISBLANK('Beladung des Speichers'!A842),"",SUMIFS('Entladung des Speichers'!$E$17:$E$1001,'Entladung des Speichers'!$A$17:$A$1001,'Ergebnis (detailliert)'!$A$17:$A$300))</f>
        <v/>
      </c>
      <c r="O842" s="125" t="str">
        <f t="shared" si="51"/>
        <v/>
      </c>
      <c r="P842" s="20" t="str">
        <f>IFERROR(IF(A842="","",N842*'Ergebnis (detailliert)'!J842/'Ergebnis (detailliert)'!I842),0)</f>
        <v/>
      </c>
      <c r="Q842" s="106" t="str">
        <f t="shared" si="52"/>
        <v/>
      </c>
      <c r="R842" s="107" t="str">
        <f t="shared" si="53"/>
        <v/>
      </c>
      <c r="S842" s="108" t="str">
        <f>IF(A842="","",IF(LOOKUP(A842,Stammdaten!$A$17:$A$1001,Stammdaten!$G$17:$G$1001)="Nein",0,IF(ISBLANK('Beladung des Speichers'!A842),"",ROUND(MIN(J842,Q842)*-1,2))))</f>
        <v/>
      </c>
    </row>
    <row r="843" spans="1:19" x14ac:dyDescent="0.2">
      <c r="A843" s="109" t="str">
        <f>IF('Beladung des Speichers'!A843="","",'Beladung des Speichers'!A843)</f>
        <v/>
      </c>
      <c r="B843" s="109" t="str">
        <f>IF('Beladung des Speichers'!B843="","",'Beladung des Speichers'!B843)</f>
        <v/>
      </c>
      <c r="C843" s="163" t="str">
        <f>IF(ISBLANK('Beladung des Speichers'!A843),"",SUMIFS('Beladung des Speichers'!$C$17:$C$300,'Beladung des Speichers'!$A$17:$A$300,A843)-SUMIFS('Entladung des Speichers'!$C$17:$C$300,'Entladung des Speichers'!$A$17:$A$300,A843)+SUMIFS(Füllstände!$B$17:$B$299,Füllstände!$A$17:$A$299,A843)-SUMIFS(Füllstände!$C$17:$C$299,Füllstände!$A$17:$A$299,A843))</f>
        <v/>
      </c>
      <c r="D843" s="164" t="str">
        <f>IF(ISBLANK('Beladung des Speichers'!A843),"",C843*'Beladung des Speichers'!C843/SUMIFS('Beladung des Speichers'!$C$17:$C$300,'Beladung des Speichers'!$A$17:$A$300,A843))</f>
        <v/>
      </c>
      <c r="E843" s="165" t="str">
        <f>IF(ISBLANK('Beladung des Speichers'!A843),"",1/SUMIFS('Beladung des Speichers'!$C$17:$C$300,'Beladung des Speichers'!$A$17:$A$300,A843)*C843*SUMIF($A$17:$A$300,A843,'Beladung des Speichers'!$E$17:$E$300))</f>
        <v/>
      </c>
      <c r="F843" s="166" t="str">
        <f>IF(ISBLANK('Beladung des Speichers'!A843),"",IF(C843=0,"0,00",D843/C843*E843))</f>
        <v/>
      </c>
      <c r="G843" s="167" t="str">
        <f>IF(ISBLANK('Beladung des Speichers'!A843),"",SUMIFS('Beladung des Speichers'!$C$17:$C$300,'Beladung des Speichers'!$A$17:$A$300,A843))</f>
        <v/>
      </c>
      <c r="H843" s="124" t="str">
        <f>IF(ISBLANK('Beladung des Speichers'!A843),"",'Beladung des Speichers'!C843)</f>
        <v/>
      </c>
      <c r="I843" s="168" t="str">
        <f>IF(ISBLANK('Beladung des Speichers'!A843),"",SUMIFS('Beladung des Speichers'!$E$17:$E$1001,'Beladung des Speichers'!$A$17:$A$1001,'Ergebnis (detailliert)'!A843))</f>
        <v/>
      </c>
      <c r="J843" s="125" t="str">
        <f>IF(ISBLANK('Beladung des Speichers'!A843),"",'Beladung des Speichers'!E843)</f>
        <v/>
      </c>
      <c r="K843" s="168" t="str">
        <f>IF(ISBLANK('Beladung des Speichers'!A843),"",SUMIFS('Entladung des Speichers'!$C$17:$C$1001,'Entladung des Speichers'!$A$17:$A$1001,'Ergebnis (detailliert)'!A843))</f>
        <v/>
      </c>
      <c r="L843" s="169" t="str">
        <f t="shared" si="50"/>
        <v/>
      </c>
      <c r="M843" s="169" t="str">
        <f>IF(ISBLANK('Entladung des Speichers'!A843),"",'Entladung des Speichers'!C843)</f>
        <v/>
      </c>
      <c r="N843" s="168" t="str">
        <f>IF(ISBLANK('Beladung des Speichers'!A843),"",SUMIFS('Entladung des Speichers'!$E$17:$E$1001,'Entladung des Speichers'!$A$17:$A$1001,'Ergebnis (detailliert)'!$A$17:$A$300))</f>
        <v/>
      </c>
      <c r="O843" s="125" t="str">
        <f t="shared" si="51"/>
        <v/>
      </c>
      <c r="P843" s="20" t="str">
        <f>IFERROR(IF(A843="","",N843*'Ergebnis (detailliert)'!J843/'Ergebnis (detailliert)'!I843),0)</f>
        <v/>
      </c>
      <c r="Q843" s="106" t="str">
        <f t="shared" si="52"/>
        <v/>
      </c>
      <c r="R843" s="107" t="str">
        <f t="shared" si="53"/>
        <v/>
      </c>
      <c r="S843" s="108" t="str">
        <f>IF(A843="","",IF(LOOKUP(A843,Stammdaten!$A$17:$A$1001,Stammdaten!$G$17:$G$1001)="Nein",0,IF(ISBLANK('Beladung des Speichers'!A843),"",ROUND(MIN(J843,Q843)*-1,2))))</f>
        <v/>
      </c>
    </row>
    <row r="844" spans="1:19" x14ac:dyDescent="0.2">
      <c r="A844" s="109" t="str">
        <f>IF('Beladung des Speichers'!A844="","",'Beladung des Speichers'!A844)</f>
        <v/>
      </c>
      <c r="B844" s="109" t="str">
        <f>IF('Beladung des Speichers'!B844="","",'Beladung des Speichers'!B844)</f>
        <v/>
      </c>
      <c r="C844" s="163" t="str">
        <f>IF(ISBLANK('Beladung des Speichers'!A844),"",SUMIFS('Beladung des Speichers'!$C$17:$C$300,'Beladung des Speichers'!$A$17:$A$300,A844)-SUMIFS('Entladung des Speichers'!$C$17:$C$300,'Entladung des Speichers'!$A$17:$A$300,A844)+SUMIFS(Füllstände!$B$17:$B$299,Füllstände!$A$17:$A$299,A844)-SUMIFS(Füllstände!$C$17:$C$299,Füllstände!$A$17:$A$299,A844))</f>
        <v/>
      </c>
      <c r="D844" s="164" t="str">
        <f>IF(ISBLANK('Beladung des Speichers'!A844),"",C844*'Beladung des Speichers'!C844/SUMIFS('Beladung des Speichers'!$C$17:$C$300,'Beladung des Speichers'!$A$17:$A$300,A844))</f>
        <v/>
      </c>
      <c r="E844" s="165" t="str">
        <f>IF(ISBLANK('Beladung des Speichers'!A844),"",1/SUMIFS('Beladung des Speichers'!$C$17:$C$300,'Beladung des Speichers'!$A$17:$A$300,A844)*C844*SUMIF($A$17:$A$300,A844,'Beladung des Speichers'!$E$17:$E$300))</f>
        <v/>
      </c>
      <c r="F844" s="166" t="str">
        <f>IF(ISBLANK('Beladung des Speichers'!A844),"",IF(C844=0,"0,00",D844/C844*E844))</f>
        <v/>
      </c>
      <c r="G844" s="167" t="str">
        <f>IF(ISBLANK('Beladung des Speichers'!A844),"",SUMIFS('Beladung des Speichers'!$C$17:$C$300,'Beladung des Speichers'!$A$17:$A$300,A844))</f>
        <v/>
      </c>
      <c r="H844" s="124" t="str">
        <f>IF(ISBLANK('Beladung des Speichers'!A844),"",'Beladung des Speichers'!C844)</f>
        <v/>
      </c>
      <c r="I844" s="168" t="str">
        <f>IF(ISBLANK('Beladung des Speichers'!A844),"",SUMIFS('Beladung des Speichers'!$E$17:$E$1001,'Beladung des Speichers'!$A$17:$A$1001,'Ergebnis (detailliert)'!A844))</f>
        <v/>
      </c>
      <c r="J844" s="125" t="str">
        <f>IF(ISBLANK('Beladung des Speichers'!A844),"",'Beladung des Speichers'!E844)</f>
        <v/>
      </c>
      <c r="K844" s="168" t="str">
        <f>IF(ISBLANK('Beladung des Speichers'!A844),"",SUMIFS('Entladung des Speichers'!$C$17:$C$1001,'Entladung des Speichers'!$A$17:$A$1001,'Ergebnis (detailliert)'!A844))</f>
        <v/>
      </c>
      <c r="L844" s="169" t="str">
        <f t="shared" si="50"/>
        <v/>
      </c>
      <c r="M844" s="169" t="str">
        <f>IF(ISBLANK('Entladung des Speichers'!A844),"",'Entladung des Speichers'!C844)</f>
        <v/>
      </c>
      <c r="N844" s="168" t="str">
        <f>IF(ISBLANK('Beladung des Speichers'!A844),"",SUMIFS('Entladung des Speichers'!$E$17:$E$1001,'Entladung des Speichers'!$A$17:$A$1001,'Ergebnis (detailliert)'!$A$17:$A$300))</f>
        <v/>
      </c>
      <c r="O844" s="125" t="str">
        <f t="shared" si="51"/>
        <v/>
      </c>
      <c r="P844" s="20" t="str">
        <f>IFERROR(IF(A844="","",N844*'Ergebnis (detailliert)'!J844/'Ergebnis (detailliert)'!I844),0)</f>
        <v/>
      </c>
      <c r="Q844" s="106" t="str">
        <f t="shared" si="52"/>
        <v/>
      </c>
      <c r="R844" s="107" t="str">
        <f t="shared" si="53"/>
        <v/>
      </c>
      <c r="S844" s="108" t="str">
        <f>IF(A844="","",IF(LOOKUP(A844,Stammdaten!$A$17:$A$1001,Stammdaten!$G$17:$G$1001)="Nein",0,IF(ISBLANK('Beladung des Speichers'!A844),"",ROUND(MIN(J844,Q844)*-1,2))))</f>
        <v/>
      </c>
    </row>
    <row r="845" spans="1:19" x14ac:dyDescent="0.2">
      <c r="A845" s="109" t="str">
        <f>IF('Beladung des Speichers'!A845="","",'Beladung des Speichers'!A845)</f>
        <v/>
      </c>
      <c r="B845" s="109" t="str">
        <f>IF('Beladung des Speichers'!B845="","",'Beladung des Speichers'!B845)</f>
        <v/>
      </c>
      <c r="C845" s="163" t="str">
        <f>IF(ISBLANK('Beladung des Speichers'!A845),"",SUMIFS('Beladung des Speichers'!$C$17:$C$300,'Beladung des Speichers'!$A$17:$A$300,A845)-SUMIFS('Entladung des Speichers'!$C$17:$C$300,'Entladung des Speichers'!$A$17:$A$300,A845)+SUMIFS(Füllstände!$B$17:$B$299,Füllstände!$A$17:$A$299,A845)-SUMIFS(Füllstände!$C$17:$C$299,Füllstände!$A$17:$A$299,A845))</f>
        <v/>
      </c>
      <c r="D845" s="164" t="str">
        <f>IF(ISBLANK('Beladung des Speichers'!A845),"",C845*'Beladung des Speichers'!C845/SUMIFS('Beladung des Speichers'!$C$17:$C$300,'Beladung des Speichers'!$A$17:$A$300,A845))</f>
        <v/>
      </c>
      <c r="E845" s="165" t="str">
        <f>IF(ISBLANK('Beladung des Speichers'!A845),"",1/SUMIFS('Beladung des Speichers'!$C$17:$C$300,'Beladung des Speichers'!$A$17:$A$300,A845)*C845*SUMIF($A$17:$A$300,A845,'Beladung des Speichers'!$E$17:$E$300))</f>
        <v/>
      </c>
      <c r="F845" s="166" t="str">
        <f>IF(ISBLANK('Beladung des Speichers'!A845),"",IF(C845=0,"0,00",D845/C845*E845))</f>
        <v/>
      </c>
      <c r="G845" s="167" t="str">
        <f>IF(ISBLANK('Beladung des Speichers'!A845),"",SUMIFS('Beladung des Speichers'!$C$17:$C$300,'Beladung des Speichers'!$A$17:$A$300,A845))</f>
        <v/>
      </c>
      <c r="H845" s="124" t="str">
        <f>IF(ISBLANK('Beladung des Speichers'!A845),"",'Beladung des Speichers'!C845)</f>
        <v/>
      </c>
      <c r="I845" s="168" t="str">
        <f>IF(ISBLANK('Beladung des Speichers'!A845),"",SUMIFS('Beladung des Speichers'!$E$17:$E$1001,'Beladung des Speichers'!$A$17:$A$1001,'Ergebnis (detailliert)'!A845))</f>
        <v/>
      </c>
      <c r="J845" s="125" t="str">
        <f>IF(ISBLANK('Beladung des Speichers'!A845),"",'Beladung des Speichers'!E845)</f>
        <v/>
      </c>
      <c r="K845" s="168" t="str">
        <f>IF(ISBLANK('Beladung des Speichers'!A845),"",SUMIFS('Entladung des Speichers'!$C$17:$C$1001,'Entladung des Speichers'!$A$17:$A$1001,'Ergebnis (detailliert)'!A845))</f>
        <v/>
      </c>
      <c r="L845" s="169" t="str">
        <f t="shared" si="50"/>
        <v/>
      </c>
      <c r="M845" s="169" t="str">
        <f>IF(ISBLANK('Entladung des Speichers'!A845),"",'Entladung des Speichers'!C845)</f>
        <v/>
      </c>
      <c r="N845" s="168" t="str">
        <f>IF(ISBLANK('Beladung des Speichers'!A845),"",SUMIFS('Entladung des Speichers'!$E$17:$E$1001,'Entladung des Speichers'!$A$17:$A$1001,'Ergebnis (detailliert)'!$A$17:$A$300))</f>
        <v/>
      </c>
      <c r="O845" s="125" t="str">
        <f t="shared" si="51"/>
        <v/>
      </c>
      <c r="P845" s="20" t="str">
        <f>IFERROR(IF(A845="","",N845*'Ergebnis (detailliert)'!J845/'Ergebnis (detailliert)'!I845),0)</f>
        <v/>
      </c>
      <c r="Q845" s="106" t="str">
        <f t="shared" si="52"/>
        <v/>
      </c>
      <c r="R845" s="107" t="str">
        <f t="shared" si="53"/>
        <v/>
      </c>
      <c r="S845" s="108" t="str">
        <f>IF(A845="","",IF(LOOKUP(A845,Stammdaten!$A$17:$A$1001,Stammdaten!$G$17:$G$1001)="Nein",0,IF(ISBLANK('Beladung des Speichers'!A845),"",ROUND(MIN(J845,Q845)*-1,2))))</f>
        <v/>
      </c>
    </row>
    <row r="846" spans="1:19" x14ac:dyDescent="0.2">
      <c r="A846" s="109" t="str">
        <f>IF('Beladung des Speichers'!A846="","",'Beladung des Speichers'!A846)</f>
        <v/>
      </c>
      <c r="B846" s="109" t="str">
        <f>IF('Beladung des Speichers'!B846="","",'Beladung des Speichers'!B846)</f>
        <v/>
      </c>
      <c r="C846" s="163" t="str">
        <f>IF(ISBLANK('Beladung des Speichers'!A846),"",SUMIFS('Beladung des Speichers'!$C$17:$C$300,'Beladung des Speichers'!$A$17:$A$300,A846)-SUMIFS('Entladung des Speichers'!$C$17:$C$300,'Entladung des Speichers'!$A$17:$A$300,A846)+SUMIFS(Füllstände!$B$17:$B$299,Füllstände!$A$17:$A$299,A846)-SUMIFS(Füllstände!$C$17:$C$299,Füllstände!$A$17:$A$299,A846))</f>
        <v/>
      </c>
      <c r="D846" s="164" t="str">
        <f>IF(ISBLANK('Beladung des Speichers'!A846),"",C846*'Beladung des Speichers'!C846/SUMIFS('Beladung des Speichers'!$C$17:$C$300,'Beladung des Speichers'!$A$17:$A$300,A846))</f>
        <v/>
      </c>
      <c r="E846" s="165" t="str">
        <f>IF(ISBLANK('Beladung des Speichers'!A846),"",1/SUMIFS('Beladung des Speichers'!$C$17:$C$300,'Beladung des Speichers'!$A$17:$A$300,A846)*C846*SUMIF($A$17:$A$300,A846,'Beladung des Speichers'!$E$17:$E$300))</f>
        <v/>
      </c>
      <c r="F846" s="166" t="str">
        <f>IF(ISBLANK('Beladung des Speichers'!A846),"",IF(C846=0,"0,00",D846/C846*E846))</f>
        <v/>
      </c>
      <c r="G846" s="167" t="str">
        <f>IF(ISBLANK('Beladung des Speichers'!A846),"",SUMIFS('Beladung des Speichers'!$C$17:$C$300,'Beladung des Speichers'!$A$17:$A$300,A846))</f>
        <v/>
      </c>
      <c r="H846" s="124" t="str">
        <f>IF(ISBLANK('Beladung des Speichers'!A846),"",'Beladung des Speichers'!C846)</f>
        <v/>
      </c>
      <c r="I846" s="168" t="str">
        <f>IF(ISBLANK('Beladung des Speichers'!A846),"",SUMIFS('Beladung des Speichers'!$E$17:$E$1001,'Beladung des Speichers'!$A$17:$A$1001,'Ergebnis (detailliert)'!A846))</f>
        <v/>
      </c>
      <c r="J846" s="125" t="str">
        <f>IF(ISBLANK('Beladung des Speichers'!A846),"",'Beladung des Speichers'!E846)</f>
        <v/>
      </c>
      <c r="K846" s="168" t="str">
        <f>IF(ISBLANK('Beladung des Speichers'!A846),"",SUMIFS('Entladung des Speichers'!$C$17:$C$1001,'Entladung des Speichers'!$A$17:$A$1001,'Ergebnis (detailliert)'!A846))</f>
        <v/>
      </c>
      <c r="L846" s="169" t="str">
        <f t="shared" si="50"/>
        <v/>
      </c>
      <c r="M846" s="169" t="str">
        <f>IF(ISBLANK('Entladung des Speichers'!A846),"",'Entladung des Speichers'!C846)</f>
        <v/>
      </c>
      <c r="N846" s="168" t="str">
        <f>IF(ISBLANK('Beladung des Speichers'!A846),"",SUMIFS('Entladung des Speichers'!$E$17:$E$1001,'Entladung des Speichers'!$A$17:$A$1001,'Ergebnis (detailliert)'!$A$17:$A$300))</f>
        <v/>
      </c>
      <c r="O846" s="125" t="str">
        <f t="shared" si="51"/>
        <v/>
      </c>
      <c r="P846" s="20" t="str">
        <f>IFERROR(IF(A846="","",N846*'Ergebnis (detailliert)'!J846/'Ergebnis (detailliert)'!I846),0)</f>
        <v/>
      </c>
      <c r="Q846" s="106" t="str">
        <f t="shared" si="52"/>
        <v/>
      </c>
      <c r="R846" s="107" t="str">
        <f t="shared" si="53"/>
        <v/>
      </c>
      <c r="S846" s="108" t="str">
        <f>IF(A846="","",IF(LOOKUP(A846,Stammdaten!$A$17:$A$1001,Stammdaten!$G$17:$G$1001)="Nein",0,IF(ISBLANK('Beladung des Speichers'!A846),"",ROUND(MIN(J846,Q846)*-1,2))))</f>
        <v/>
      </c>
    </row>
    <row r="847" spans="1:19" x14ac:dyDescent="0.2">
      <c r="A847" s="109" t="str">
        <f>IF('Beladung des Speichers'!A847="","",'Beladung des Speichers'!A847)</f>
        <v/>
      </c>
      <c r="B847" s="109" t="str">
        <f>IF('Beladung des Speichers'!B847="","",'Beladung des Speichers'!B847)</f>
        <v/>
      </c>
      <c r="C847" s="163" t="str">
        <f>IF(ISBLANK('Beladung des Speichers'!A847),"",SUMIFS('Beladung des Speichers'!$C$17:$C$300,'Beladung des Speichers'!$A$17:$A$300,A847)-SUMIFS('Entladung des Speichers'!$C$17:$C$300,'Entladung des Speichers'!$A$17:$A$300,A847)+SUMIFS(Füllstände!$B$17:$B$299,Füllstände!$A$17:$A$299,A847)-SUMIFS(Füllstände!$C$17:$C$299,Füllstände!$A$17:$A$299,A847))</f>
        <v/>
      </c>
      <c r="D847" s="164" t="str">
        <f>IF(ISBLANK('Beladung des Speichers'!A847),"",C847*'Beladung des Speichers'!C847/SUMIFS('Beladung des Speichers'!$C$17:$C$300,'Beladung des Speichers'!$A$17:$A$300,A847))</f>
        <v/>
      </c>
      <c r="E847" s="165" t="str">
        <f>IF(ISBLANK('Beladung des Speichers'!A847),"",1/SUMIFS('Beladung des Speichers'!$C$17:$C$300,'Beladung des Speichers'!$A$17:$A$300,A847)*C847*SUMIF($A$17:$A$300,A847,'Beladung des Speichers'!$E$17:$E$300))</f>
        <v/>
      </c>
      <c r="F847" s="166" t="str">
        <f>IF(ISBLANK('Beladung des Speichers'!A847),"",IF(C847=0,"0,00",D847/C847*E847))</f>
        <v/>
      </c>
      <c r="G847" s="167" t="str">
        <f>IF(ISBLANK('Beladung des Speichers'!A847),"",SUMIFS('Beladung des Speichers'!$C$17:$C$300,'Beladung des Speichers'!$A$17:$A$300,A847))</f>
        <v/>
      </c>
      <c r="H847" s="124" t="str">
        <f>IF(ISBLANK('Beladung des Speichers'!A847),"",'Beladung des Speichers'!C847)</f>
        <v/>
      </c>
      <c r="I847" s="168" t="str">
        <f>IF(ISBLANK('Beladung des Speichers'!A847),"",SUMIFS('Beladung des Speichers'!$E$17:$E$1001,'Beladung des Speichers'!$A$17:$A$1001,'Ergebnis (detailliert)'!A847))</f>
        <v/>
      </c>
      <c r="J847" s="125" t="str">
        <f>IF(ISBLANK('Beladung des Speichers'!A847),"",'Beladung des Speichers'!E847)</f>
        <v/>
      </c>
      <c r="K847" s="168" t="str">
        <f>IF(ISBLANK('Beladung des Speichers'!A847),"",SUMIFS('Entladung des Speichers'!$C$17:$C$1001,'Entladung des Speichers'!$A$17:$A$1001,'Ergebnis (detailliert)'!A847))</f>
        <v/>
      </c>
      <c r="L847" s="169" t="str">
        <f t="shared" si="50"/>
        <v/>
      </c>
      <c r="M847" s="169" t="str">
        <f>IF(ISBLANK('Entladung des Speichers'!A847),"",'Entladung des Speichers'!C847)</f>
        <v/>
      </c>
      <c r="N847" s="168" t="str">
        <f>IF(ISBLANK('Beladung des Speichers'!A847),"",SUMIFS('Entladung des Speichers'!$E$17:$E$1001,'Entladung des Speichers'!$A$17:$A$1001,'Ergebnis (detailliert)'!$A$17:$A$300))</f>
        <v/>
      </c>
      <c r="O847" s="125" t="str">
        <f t="shared" si="51"/>
        <v/>
      </c>
      <c r="P847" s="20" t="str">
        <f>IFERROR(IF(A847="","",N847*'Ergebnis (detailliert)'!J847/'Ergebnis (detailliert)'!I847),0)</f>
        <v/>
      </c>
      <c r="Q847" s="106" t="str">
        <f t="shared" si="52"/>
        <v/>
      </c>
      <c r="R847" s="107" t="str">
        <f t="shared" si="53"/>
        <v/>
      </c>
      <c r="S847" s="108" t="str">
        <f>IF(A847="","",IF(LOOKUP(A847,Stammdaten!$A$17:$A$1001,Stammdaten!$G$17:$G$1001)="Nein",0,IF(ISBLANK('Beladung des Speichers'!A847),"",ROUND(MIN(J847,Q847)*-1,2))))</f>
        <v/>
      </c>
    </row>
    <row r="848" spans="1:19" x14ac:dyDescent="0.2">
      <c r="A848" s="109" t="str">
        <f>IF('Beladung des Speichers'!A848="","",'Beladung des Speichers'!A848)</f>
        <v/>
      </c>
      <c r="B848" s="109" t="str">
        <f>IF('Beladung des Speichers'!B848="","",'Beladung des Speichers'!B848)</f>
        <v/>
      </c>
      <c r="C848" s="163" t="str">
        <f>IF(ISBLANK('Beladung des Speichers'!A848),"",SUMIFS('Beladung des Speichers'!$C$17:$C$300,'Beladung des Speichers'!$A$17:$A$300,A848)-SUMIFS('Entladung des Speichers'!$C$17:$C$300,'Entladung des Speichers'!$A$17:$A$300,A848)+SUMIFS(Füllstände!$B$17:$B$299,Füllstände!$A$17:$A$299,A848)-SUMIFS(Füllstände!$C$17:$C$299,Füllstände!$A$17:$A$299,A848))</f>
        <v/>
      </c>
      <c r="D848" s="164" t="str">
        <f>IF(ISBLANK('Beladung des Speichers'!A848),"",C848*'Beladung des Speichers'!C848/SUMIFS('Beladung des Speichers'!$C$17:$C$300,'Beladung des Speichers'!$A$17:$A$300,A848))</f>
        <v/>
      </c>
      <c r="E848" s="165" t="str">
        <f>IF(ISBLANK('Beladung des Speichers'!A848),"",1/SUMIFS('Beladung des Speichers'!$C$17:$C$300,'Beladung des Speichers'!$A$17:$A$300,A848)*C848*SUMIF($A$17:$A$300,A848,'Beladung des Speichers'!$E$17:$E$300))</f>
        <v/>
      </c>
      <c r="F848" s="166" t="str">
        <f>IF(ISBLANK('Beladung des Speichers'!A848),"",IF(C848=0,"0,00",D848/C848*E848))</f>
        <v/>
      </c>
      <c r="G848" s="167" t="str">
        <f>IF(ISBLANK('Beladung des Speichers'!A848),"",SUMIFS('Beladung des Speichers'!$C$17:$C$300,'Beladung des Speichers'!$A$17:$A$300,A848))</f>
        <v/>
      </c>
      <c r="H848" s="124" t="str">
        <f>IF(ISBLANK('Beladung des Speichers'!A848),"",'Beladung des Speichers'!C848)</f>
        <v/>
      </c>
      <c r="I848" s="168" t="str">
        <f>IF(ISBLANK('Beladung des Speichers'!A848),"",SUMIFS('Beladung des Speichers'!$E$17:$E$1001,'Beladung des Speichers'!$A$17:$A$1001,'Ergebnis (detailliert)'!A848))</f>
        <v/>
      </c>
      <c r="J848" s="125" t="str">
        <f>IF(ISBLANK('Beladung des Speichers'!A848),"",'Beladung des Speichers'!E848)</f>
        <v/>
      </c>
      <c r="K848" s="168" t="str">
        <f>IF(ISBLANK('Beladung des Speichers'!A848),"",SUMIFS('Entladung des Speichers'!$C$17:$C$1001,'Entladung des Speichers'!$A$17:$A$1001,'Ergebnis (detailliert)'!A848))</f>
        <v/>
      </c>
      <c r="L848" s="169" t="str">
        <f t="shared" si="50"/>
        <v/>
      </c>
      <c r="M848" s="169" t="str">
        <f>IF(ISBLANK('Entladung des Speichers'!A848),"",'Entladung des Speichers'!C848)</f>
        <v/>
      </c>
      <c r="N848" s="168" t="str">
        <f>IF(ISBLANK('Beladung des Speichers'!A848),"",SUMIFS('Entladung des Speichers'!$E$17:$E$1001,'Entladung des Speichers'!$A$17:$A$1001,'Ergebnis (detailliert)'!$A$17:$A$300))</f>
        <v/>
      </c>
      <c r="O848" s="125" t="str">
        <f t="shared" si="51"/>
        <v/>
      </c>
      <c r="P848" s="20" t="str">
        <f>IFERROR(IF(A848="","",N848*'Ergebnis (detailliert)'!J848/'Ergebnis (detailliert)'!I848),0)</f>
        <v/>
      </c>
      <c r="Q848" s="106" t="str">
        <f t="shared" si="52"/>
        <v/>
      </c>
      <c r="R848" s="107" t="str">
        <f t="shared" si="53"/>
        <v/>
      </c>
      <c r="S848" s="108" t="str">
        <f>IF(A848="","",IF(LOOKUP(A848,Stammdaten!$A$17:$A$1001,Stammdaten!$G$17:$G$1001)="Nein",0,IF(ISBLANK('Beladung des Speichers'!A848),"",ROUND(MIN(J848,Q848)*-1,2))))</f>
        <v/>
      </c>
    </row>
    <row r="849" spans="1:19" x14ac:dyDescent="0.2">
      <c r="A849" s="109" t="str">
        <f>IF('Beladung des Speichers'!A849="","",'Beladung des Speichers'!A849)</f>
        <v/>
      </c>
      <c r="B849" s="109" t="str">
        <f>IF('Beladung des Speichers'!B849="","",'Beladung des Speichers'!B849)</f>
        <v/>
      </c>
      <c r="C849" s="163" t="str">
        <f>IF(ISBLANK('Beladung des Speichers'!A849),"",SUMIFS('Beladung des Speichers'!$C$17:$C$300,'Beladung des Speichers'!$A$17:$A$300,A849)-SUMIFS('Entladung des Speichers'!$C$17:$C$300,'Entladung des Speichers'!$A$17:$A$300,A849)+SUMIFS(Füllstände!$B$17:$B$299,Füllstände!$A$17:$A$299,A849)-SUMIFS(Füllstände!$C$17:$C$299,Füllstände!$A$17:$A$299,A849))</f>
        <v/>
      </c>
      <c r="D849" s="164" t="str">
        <f>IF(ISBLANK('Beladung des Speichers'!A849),"",C849*'Beladung des Speichers'!C849/SUMIFS('Beladung des Speichers'!$C$17:$C$300,'Beladung des Speichers'!$A$17:$A$300,A849))</f>
        <v/>
      </c>
      <c r="E849" s="165" t="str">
        <f>IF(ISBLANK('Beladung des Speichers'!A849),"",1/SUMIFS('Beladung des Speichers'!$C$17:$C$300,'Beladung des Speichers'!$A$17:$A$300,A849)*C849*SUMIF($A$17:$A$300,A849,'Beladung des Speichers'!$E$17:$E$300))</f>
        <v/>
      </c>
      <c r="F849" s="166" t="str">
        <f>IF(ISBLANK('Beladung des Speichers'!A849),"",IF(C849=0,"0,00",D849/C849*E849))</f>
        <v/>
      </c>
      <c r="G849" s="167" t="str">
        <f>IF(ISBLANK('Beladung des Speichers'!A849),"",SUMIFS('Beladung des Speichers'!$C$17:$C$300,'Beladung des Speichers'!$A$17:$A$300,A849))</f>
        <v/>
      </c>
      <c r="H849" s="124" t="str">
        <f>IF(ISBLANK('Beladung des Speichers'!A849),"",'Beladung des Speichers'!C849)</f>
        <v/>
      </c>
      <c r="I849" s="168" t="str">
        <f>IF(ISBLANK('Beladung des Speichers'!A849),"",SUMIFS('Beladung des Speichers'!$E$17:$E$1001,'Beladung des Speichers'!$A$17:$A$1001,'Ergebnis (detailliert)'!A849))</f>
        <v/>
      </c>
      <c r="J849" s="125" t="str">
        <f>IF(ISBLANK('Beladung des Speichers'!A849),"",'Beladung des Speichers'!E849)</f>
        <v/>
      </c>
      <c r="K849" s="168" t="str">
        <f>IF(ISBLANK('Beladung des Speichers'!A849),"",SUMIFS('Entladung des Speichers'!$C$17:$C$1001,'Entladung des Speichers'!$A$17:$A$1001,'Ergebnis (detailliert)'!A849))</f>
        <v/>
      </c>
      <c r="L849" s="169" t="str">
        <f t="shared" si="50"/>
        <v/>
      </c>
      <c r="M849" s="169" t="str">
        <f>IF(ISBLANK('Entladung des Speichers'!A849),"",'Entladung des Speichers'!C849)</f>
        <v/>
      </c>
      <c r="N849" s="168" t="str">
        <f>IF(ISBLANK('Beladung des Speichers'!A849),"",SUMIFS('Entladung des Speichers'!$E$17:$E$1001,'Entladung des Speichers'!$A$17:$A$1001,'Ergebnis (detailliert)'!$A$17:$A$300))</f>
        <v/>
      </c>
      <c r="O849" s="125" t="str">
        <f t="shared" si="51"/>
        <v/>
      </c>
      <c r="P849" s="20" t="str">
        <f>IFERROR(IF(A849="","",N849*'Ergebnis (detailliert)'!J849/'Ergebnis (detailliert)'!I849),0)</f>
        <v/>
      </c>
      <c r="Q849" s="106" t="str">
        <f t="shared" si="52"/>
        <v/>
      </c>
      <c r="R849" s="107" t="str">
        <f t="shared" si="53"/>
        <v/>
      </c>
      <c r="S849" s="108" t="str">
        <f>IF(A849="","",IF(LOOKUP(A849,Stammdaten!$A$17:$A$1001,Stammdaten!$G$17:$G$1001)="Nein",0,IF(ISBLANK('Beladung des Speichers'!A849),"",ROUND(MIN(J849,Q849)*-1,2))))</f>
        <v/>
      </c>
    </row>
    <row r="850" spans="1:19" x14ac:dyDescent="0.2">
      <c r="A850" s="109" t="str">
        <f>IF('Beladung des Speichers'!A850="","",'Beladung des Speichers'!A850)</f>
        <v/>
      </c>
      <c r="B850" s="109" t="str">
        <f>IF('Beladung des Speichers'!B850="","",'Beladung des Speichers'!B850)</f>
        <v/>
      </c>
      <c r="C850" s="163" t="str">
        <f>IF(ISBLANK('Beladung des Speichers'!A850),"",SUMIFS('Beladung des Speichers'!$C$17:$C$300,'Beladung des Speichers'!$A$17:$A$300,A850)-SUMIFS('Entladung des Speichers'!$C$17:$C$300,'Entladung des Speichers'!$A$17:$A$300,A850)+SUMIFS(Füllstände!$B$17:$B$299,Füllstände!$A$17:$A$299,A850)-SUMIFS(Füllstände!$C$17:$C$299,Füllstände!$A$17:$A$299,A850))</f>
        <v/>
      </c>
      <c r="D850" s="164" t="str">
        <f>IF(ISBLANK('Beladung des Speichers'!A850),"",C850*'Beladung des Speichers'!C850/SUMIFS('Beladung des Speichers'!$C$17:$C$300,'Beladung des Speichers'!$A$17:$A$300,A850))</f>
        <v/>
      </c>
      <c r="E850" s="165" t="str">
        <f>IF(ISBLANK('Beladung des Speichers'!A850),"",1/SUMIFS('Beladung des Speichers'!$C$17:$C$300,'Beladung des Speichers'!$A$17:$A$300,A850)*C850*SUMIF($A$17:$A$300,A850,'Beladung des Speichers'!$E$17:$E$300))</f>
        <v/>
      </c>
      <c r="F850" s="166" t="str">
        <f>IF(ISBLANK('Beladung des Speichers'!A850),"",IF(C850=0,"0,00",D850/C850*E850))</f>
        <v/>
      </c>
      <c r="G850" s="167" t="str">
        <f>IF(ISBLANK('Beladung des Speichers'!A850),"",SUMIFS('Beladung des Speichers'!$C$17:$C$300,'Beladung des Speichers'!$A$17:$A$300,A850))</f>
        <v/>
      </c>
      <c r="H850" s="124" t="str">
        <f>IF(ISBLANK('Beladung des Speichers'!A850),"",'Beladung des Speichers'!C850)</f>
        <v/>
      </c>
      <c r="I850" s="168" t="str">
        <f>IF(ISBLANK('Beladung des Speichers'!A850),"",SUMIFS('Beladung des Speichers'!$E$17:$E$1001,'Beladung des Speichers'!$A$17:$A$1001,'Ergebnis (detailliert)'!A850))</f>
        <v/>
      </c>
      <c r="J850" s="125" t="str">
        <f>IF(ISBLANK('Beladung des Speichers'!A850),"",'Beladung des Speichers'!E850)</f>
        <v/>
      </c>
      <c r="K850" s="168" t="str">
        <f>IF(ISBLANK('Beladung des Speichers'!A850),"",SUMIFS('Entladung des Speichers'!$C$17:$C$1001,'Entladung des Speichers'!$A$17:$A$1001,'Ergebnis (detailliert)'!A850))</f>
        <v/>
      </c>
      <c r="L850" s="169" t="str">
        <f t="shared" ref="L850:L913" si="54">IF(A850="","",K850+C850)</f>
        <v/>
      </c>
      <c r="M850" s="169" t="str">
        <f>IF(ISBLANK('Entladung des Speichers'!A850),"",'Entladung des Speichers'!C850)</f>
        <v/>
      </c>
      <c r="N850" s="168" t="str">
        <f>IF(ISBLANK('Beladung des Speichers'!A850),"",SUMIFS('Entladung des Speichers'!$E$17:$E$1001,'Entladung des Speichers'!$A$17:$A$1001,'Ergebnis (detailliert)'!$A$17:$A$300))</f>
        <v/>
      </c>
      <c r="O850" s="125" t="str">
        <f t="shared" ref="O850:O913" si="55">IF(A850="","",N850+E850)</f>
        <v/>
      </c>
      <c r="P850" s="20" t="str">
        <f>IFERROR(IF(A850="","",N850*'Ergebnis (detailliert)'!J850/'Ergebnis (detailliert)'!I850),0)</f>
        <v/>
      </c>
      <c r="Q850" s="106" t="str">
        <f t="shared" ref="Q850:Q913" si="56">IFERROR(IF(A850="","",P850+E850*H850/G850),0)</f>
        <v/>
      </c>
      <c r="R850" s="107" t="str">
        <f t="shared" ref="R850:R913" si="57">H850</f>
        <v/>
      </c>
      <c r="S850" s="108" t="str">
        <f>IF(A850="","",IF(LOOKUP(A850,Stammdaten!$A$17:$A$1001,Stammdaten!$G$17:$G$1001)="Nein",0,IF(ISBLANK('Beladung des Speichers'!A850),"",ROUND(MIN(J850,Q850)*-1,2))))</f>
        <v/>
      </c>
    </row>
    <row r="851" spans="1:19" x14ac:dyDescent="0.2">
      <c r="A851" s="109" t="str">
        <f>IF('Beladung des Speichers'!A851="","",'Beladung des Speichers'!A851)</f>
        <v/>
      </c>
      <c r="B851" s="109" t="str">
        <f>IF('Beladung des Speichers'!B851="","",'Beladung des Speichers'!B851)</f>
        <v/>
      </c>
      <c r="C851" s="163" t="str">
        <f>IF(ISBLANK('Beladung des Speichers'!A851),"",SUMIFS('Beladung des Speichers'!$C$17:$C$300,'Beladung des Speichers'!$A$17:$A$300,A851)-SUMIFS('Entladung des Speichers'!$C$17:$C$300,'Entladung des Speichers'!$A$17:$A$300,A851)+SUMIFS(Füllstände!$B$17:$B$299,Füllstände!$A$17:$A$299,A851)-SUMIFS(Füllstände!$C$17:$C$299,Füllstände!$A$17:$A$299,A851))</f>
        <v/>
      </c>
      <c r="D851" s="164" t="str">
        <f>IF(ISBLANK('Beladung des Speichers'!A851),"",C851*'Beladung des Speichers'!C851/SUMIFS('Beladung des Speichers'!$C$17:$C$300,'Beladung des Speichers'!$A$17:$A$300,A851))</f>
        <v/>
      </c>
      <c r="E851" s="165" t="str">
        <f>IF(ISBLANK('Beladung des Speichers'!A851),"",1/SUMIFS('Beladung des Speichers'!$C$17:$C$300,'Beladung des Speichers'!$A$17:$A$300,A851)*C851*SUMIF($A$17:$A$300,A851,'Beladung des Speichers'!$E$17:$E$300))</f>
        <v/>
      </c>
      <c r="F851" s="166" t="str">
        <f>IF(ISBLANK('Beladung des Speichers'!A851),"",IF(C851=0,"0,00",D851/C851*E851))</f>
        <v/>
      </c>
      <c r="G851" s="167" t="str">
        <f>IF(ISBLANK('Beladung des Speichers'!A851),"",SUMIFS('Beladung des Speichers'!$C$17:$C$300,'Beladung des Speichers'!$A$17:$A$300,A851))</f>
        <v/>
      </c>
      <c r="H851" s="124" t="str">
        <f>IF(ISBLANK('Beladung des Speichers'!A851),"",'Beladung des Speichers'!C851)</f>
        <v/>
      </c>
      <c r="I851" s="168" t="str">
        <f>IF(ISBLANK('Beladung des Speichers'!A851),"",SUMIFS('Beladung des Speichers'!$E$17:$E$1001,'Beladung des Speichers'!$A$17:$A$1001,'Ergebnis (detailliert)'!A851))</f>
        <v/>
      </c>
      <c r="J851" s="125" t="str">
        <f>IF(ISBLANK('Beladung des Speichers'!A851),"",'Beladung des Speichers'!E851)</f>
        <v/>
      </c>
      <c r="K851" s="168" t="str">
        <f>IF(ISBLANK('Beladung des Speichers'!A851),"",SUMIFS('Entladung des Speichers'!$C$17:$C$1001,'Entladung des Speichers'!$A$17:$A$1001,'Ergebnis (detailliert)'!A851))</f>
        <v/>
      </c>
      <c r="L851" s="169" t="str">
        <f t="shared" si="54"/>
        <v/>
      </c>
      <c r="M851" s="169" t="str">
        <f>IF(ISBLANK('Entladung des Speichers'!A851),"",'Entladung des Speichers'!C851)</f>
        <v/>
      </c>
      <c r="N851" s="168" t="str">
        <f>IF(ISBLANK('Beladung des Speichers'!A851),"",SUMIFS('Entladung des Speichers'!$E$17:$E$1001,'Entladung des Speichers'!$A$17:$A$1001,'Ergebnis (detailliert)'!$A$17:$A$300))</f>
        <v/>
      </c>
      <c r="O851" s="125" t="str">
        <f t="shared" si="55"/>
        <v/>
      </c>
      <c r="P851" s="20" t="str">
        <f>IFERROR(IF(A851="","",N851*'Ergebnis (detailliert)'!J851/'Ergebnis (detailliert)'!I851),0)</f>
        <v/>
      </c>
      <c r="Q851" s="106" t="str">
        <f t="shared" si="56"/>
        <v/>
      </c>
      <c r="R851" s="107" t="str">
        <f t="shared" si="57"/>
        <v/>
      </c>
      <c r="S851" s="108" t="str">
        <f>IF(A851="","",IF(LOOKUP(A851,Stammdaten!$A$17:$A$1001,Stammdaten!$G$17:$G$1001)="Nein",0,IF(ISBLANK('Beladung des Speichers'!A851),"",ROUND(MIN(J851,Q851)*-1,2))))</f>
        <v/>
      </c>
    </row>
    <row r="852" spans="1:19" x14ac:dyDescent="0.2">
      <c r="A852" s="109" t="str">
        <f>IF('Beladung des Speichers'!A852="","",'Beladung des Speichers'!A852)</f>
        <v/>
      </c>
      <c r="B852" s="109" t="str">
        <f>IF('Beladung des Speichers'!B852="","",'Beladung des Speichers'!B852)</f>
        <v/>
      </c>
      <c r="C852" s="163" t="str">
        <f>IF(ISBLANK('Beladung des Speichers'!A852),"",SUMIFS('Beladung des Speichers'!$C$17:$C$300,'Beladung des Speichers'!$A$17:$A$300,A852)-SUMIFS('Entladung des Speichers'!$C$17:$C$300,'Entladung des Speichers'!$A$17:$A$300,A852)+SUMIFS(Füllstände!$B$17:$B$299,Füllstände!$A$17:$A$299,A852)-SUMIFS(Füllstände!$C$17:$C$299,Füllstände!$A$17:$A$299,A852))</f>
        <v/>
      </c>
      <c r="D852" s="164" t="str">
        <f>IF(ISBLANK('Beladung des Speichers'!A852),"",C852*'Beladung des Speichers'!C852/SUMIFS('Beladung des Speichers'!$C$17:$C$300,'Beladung des Speichers'!$A$17:$A$300,A852))</f>
        <v/>
      </c>
      <c r="E852" s="165" t="str">
        <f>IF(ISBLANK('Beladung des Speichers'!A852),"",1/SUMIFS('Beladung des Speichers'!$C$17:$C$300,'Beladung des Speichers'!$A$17:$A$300,A852)*C852*SUMIF($A$17:$A$300,A852,'Beladung des Speichers'!$E$17:$E$300))</f>
        <v/>
      </c>
      <c r="F852" s="166" t="str">
        <f>IF(ISBLANK('Beladung des Speichers'!A852),"",IF(C852=0,"0,00",D852/C852*E852))</f>
        <v/>
      </c>
      <c r="G852" s="167" t="str">
        <f>IF(ISBLANK('Beladung des Speichers'!A852),"",SUMIFS('Beladung des Speichers'!$C$17:$C$300,'Beladung des Speichers'!$A$17:$A$300,A852))</f>
        <v/>
      </c>
      <c r="H852" s="124" t="str">
        <f>IF(ISBLANK('Beladung des Speichers'!A852),"",'Beladung des Speichers'!C852)</f>
        <v/>
      </c>
      <c r="I852" s="168" t="str">
        <f>IF(ISBLANK('Beladung des Speichers'!A852),"",SUMIFS('Beladung des Speichers'!$E$17:$E$1001,'Beladung des Speichers'!$A$17:$A$1001,'Ergebnis (detailliert)'!A852))</f>
        <v/>
      </c>
      <c r="J852" s="125" t="str">
        <f>IF(ISBLANK('Beladung des Speichers'!A852),"",'Beladung des Speichers'!E852)</f>
        <v/>
      </c>
      <c r="K852" s="168" t="str">
        <f>IF(ISBLANK('Beladung des Speichers'!A852),"",SUMIFS('Entladung des Speichers'!$C$17:$C$1001,'Entladung des Speichers'!$A$17:$A$1001,'Ergebnis (detailliert)'!A852))</f>
        <v/>
      </c>
      <c r="L852" s="169" t="str">
        <f t="shared" si="54"/>
        <v/>
      </c>
      <c r="M852" s="169" t="str">
        <f>IF(ISBLANK('Entladung des Speichers'!A852),"",'Entladung des Speichers'!C852)</f>
        <v/>
      </c>
      <c r="N852" s="168" t="str">
        <f>IF(ISBLANK('Beladung des Speichers'!A852),"",SUMIFS('Entladung des Speichers'!$E$17:$E$1001,'Entladung des Speichers'!$A$17:$A$1001,'Ergebnis (detailliert)'!$A$17:$A$300))</f>
        <v/>
      </c>
      <c r="O852" s="125" t="str">
        <f t="shared" si="55"/>
        <v/>
      </c>
      <c r="P852" s="20" t="str">
        <f>IFERROR(IF(A852="","",N852*'Ergebnis (detailliert)'!J852/'Ergebnis (detailliert)'!I852),0)</f>
        <v/>
      </c>
      <c r="Q852" s="106" t="str">
        <f t="shared" si="56"/>
        <v/>
      </c>
      <c r="R852" s="107" t="str">
        <f t="shared" si="57"/>
        <v/>
      </c>
      <c r="S852" s="108" t="str">
        <f>IF(A852="","",IF(LOOKUP(A852,Stammdaten!$A$17:$A$1001,Stammdaten!$G$17:$G$1001)="Nein",0,IF(ISBLANK('Beladung des Speichers'!A852),"",ROUND(MIN(J852,Q852)*-1,2))))</f>
        <v/>
      </c>
    </row>
    <row r="853" spans="1:19" x14ac:dyDescent="0.2">
      <c r="A853" s="109" t="str">
        <f>IF('Beladung des Speichers'!A853="","",'Beladung des Speichers'!A853)</f>
        <v/>
      </c>
      <c r="B853" s="109" t="str">
        <f>IF('Beladung des Speichers'!B853="","",'Beladung des Speichers'!B853)</f>
        <v/>
      </c>
      <c r="C853" s="163" t="str">
        <f>IF(ISBLANK('Beladung des Speichers'!A853),"",SUMIFS('Beladung des Speichers'!$C$17:$C$300,'Beladung des Speichers'!$A$17:$A$300,A853)-SUMIFS('Entladung des Speichers'!$C$17:$C$300,'Entladung des Speichers'!$A$17:$A$300,A853)+SUMIFS(Füllstände!$B$17:$B$299,Füllstände!$A$17:$A$299,A853)-SUMIFS(Füllstände!$C$17:$C$299,Füllstände!$A$17:$A$299,A853))</f>
        <v/>
      </c>
      <c r="D853" s="164" t="str">
        <f>IF(ISBLANK('Beladung des Speichers'!A853),"",C853*'Beladung des Speichers'!C853/SUMIFS('Beladung des Speichers'!$C$17:$C$300,'Beladung des Speichers'!$A$17:$A$300,A853))</f>
        <v/>
      </c>
      <c r="E853" s="165" t="str">
        <f>IF(ISBLANK('Beladung des Speichers'!A853),"",1/SUMIFS('Beladung des Speichers'!$C$17:$C$300,'Beladung des Speichers'!$A$17:$A$300,A853)*C853*SUMIF($A$17:$A$300,A853,'Beladung des Speichers'!$E$17:$E$300))</f>
        <v/>
      </c>
      <c r="F853" s="166" t="str">
        <f>IF(ISBLANK('Beladung des Speichers'!A853),"",IF(C853=0,"0,00",D853/C853*E853))</f>
        <v/>
      </c>
      <c r="G853" s="167" t="str">
        <f>IF(ISBLANK('Beladung des Speichers'!A853),"",SUMIFS('Beladung des Speichers'!$C$17:$C$300,'Beladung des Speichers'!$A$17:$A$300,A853))</f>
        <v/>
      </c>
      <c r="H853" s="124" t="str">
        <f>IF(ISBLANK('Beladung des Speichers'!A853),"",'Beladung des Speichers'!C853)</f>
        <v/>
      </c>
      <c r="I853" s="168" t="str">
        <f>IF(ISBLANK('Beladung des Speichers'!A853),"",SUMIFS('Beladung des Speichers'!$E$17:$E$1001,'Beladung des Speichers'!$A$17:$A$1001,'Ergebnis (detailliert)'!A853))</f>
        <v/>
      </c>
      <c r="J853" s="125" t="str">
        <f>IF(ISBLANK('Beladung des Speichers'!A853),"",'Beladung des Speichers'!E853)</f>
        <v/>
      </c>
      <c r="K853" s="168" t="str">
        <f>IF(ISBLANK('Beladung des Speichers'!A853),"",SUMIFS('Entladung des Speichers'!$C$17:$C$1001,'Entladung des Speichers'!$A$17:$A$1001,'Ergebnis (detailliert)'!A853))</f>
        <v/>
      </c>
      <c r="L853" s="169" t="str">
        <f t="shared" si="54"/>
        <v/>
      </c>
      <c r="M853" s="169" t="str">
        <f>IF(ISBLANK('Entladung des Speichers'!A853),"",'Entladung des Speichers'!C853)</f>
        <v/>
      </c>
      <c r="N853" s="168" t="str">
        <f>IF(ISBLANK('Beladung des Speichers'!A853),"",SUMIFS('Entladung des Speichers'!$E$17:$E$1001,'Entladung des Speichers'!$A$17:$A$1001,'Ergebnis (detailliert)'!$A$17:$A$300))</f>
        <v/>
      </c>
      <c r="O853" s="125" t="str">
        <f t="shared" si="55"/>
        <v/>
      </c>
      <c r="P853" s="20" t="str">
        <f>IFERROR(IF(A853="","",N853*'Ergebnis (detailliert)'!J853/'Ergebnis (detailliert)'!I853),0)</f>
        <v/>
      </c>
      <c r="Q853" s="106" t="str">
        <f t="shared" si="56"/>
        <v/>
      </c>
      <c r="R853" s="107" t="str">
        <f t="shared" si="57"/>
        <v/>
      </c>
      <c r="S853" s="108" t="str">
        <f>IF(A853="","",IF(LOOKUP(A853,Stammdaten!$A$17:$A$1001,Stammdaten!$G$17:$G$1001)="Nein",0,IF(ISBLANK('Beladung des Speichers'!A853),"",ROUND(MIN(J853,Q853)*-1,2))))</f>
        <v/>
      </c>
    </row>
    <row r="854" spans="1:19" x14ac:dyDescent="0.2">
      <c r="A854" s="109" t="str">
        <f>IF('Beladung des Speichers'!A854="","",'Beladung des Speichers'!A854)</f>
        <v/>
      </c>
      <c r="B854" s="109" t="str">
        <f>IF('Beladung des Speichers'!B854="","",'Beladung des Speichers'!B854)</f>
        <v/>
      </c>
      <c r="C854" s="163" t="str">
        <f>IF(ISBLANK('Beladung des Speichers'!A854),"",SUMIFS('Beladung des Speichers'!$C$17:$C$300,'Beladung des Speichers'!$A$17:$A$300,A854)-SUMIFS('Entladung des Speichers'!$C$17:$C$300,'Entladung des Speichers'!$A$17:$A$300,A854)+SUMIFS(Füllstände!$B$17:$B$299,Füllstände!$A$17:$A$299,A854)-SUMIFS(Füllstände!$C$17:$C$299,Füllstände!$A$17:$A$299,A854))</f>
        <v/>
      </c>
      <c r="D854" s="164" t="str">
        <f>IF(ISBLANK('Beladung des Speichers'!A854),"",C854*'Beladung des Speichers'!C854/SUMIFS('Beladung des Speichers'!$C$17:$C$300,'Beladung des Speichers'!$A$17:$A$300,A854))</f>
        <v/>
      </c>
      <c r="E854" s="165" t="str">
        <f>IF(ISBLANK('Beladung des Speichers'!A854),"",1/SUMIFS('Beladung des Speichers'!$C$17:$C$300,'Beladung des Speichers'!$A$17:$A$300,A854)*C854*SUMIF($A$17:$A$300,A854,'Beladung des Speichers'!$E$17:$E$300))</f>
        <v/>
      </c>
      <c r="F854" s="166" t="str">
        <f>IF(ISBLANK('Beladung des Speichers'!A854),"",IF(C854=0,"0,00",D854/C854*E854))</f>
        <v/>
      </c>
      <c r="G854" s="167" t="str">
        <f>IF(ISBLANK('Beladung des Speichers'!A854),"",SUMIFS('Beladung des Speichers'!$C$17:$C$300,'Beladung des Speichers'!$A$17:$A$300,A854))</f>
        <v/>
      </c>
      <c r="H854" s="124" t="str">
        <f>IF(ISBLANK('Beladung des Speichers'!A854),"",'Beladung des Speichers'!C854)</f>
        <v/>
      </c>
      <c r="I854" s="168" t="str">
        <f>IF(ISBLANK('Beladung des Speichers'!A854),"",SUMIFS('Beladung des Speichers'!$E$17:$E$1001,'Beladung des Speichers'!$A$17:$A$1001,'Ergebnis (detailliert)'!A854))</f>
        <v/>
      </c>
      <c r="J854" s="125" t="str">
        <f>IF(ISBLANK('Beladung des Speichers'!A854),"",'Beladung des Speichers'!E854)</f>
        <v/>
      </c>
      <c r="K854" s="168" t="str">
        <f>IF(ISBLANK('Beladung des Speichers'!A854),"",SUMIFS('Entladung des Speichers'!$C$17:$C$1001,'Entladung des Speichers'!$A$17:$A$1001,'Ergebnis (detailliert)'!A854))</f>
        <v/>
      </c>
      <c r="L854" s="169" t="str">
        <f t="shared" si="54"/>
        <v/>
      </c>
      <c r="M854" s="169" t="str">
        <f>IF(ISBLANK('Entladung des Speichers'!A854),"",'Entladung des Speichers'!C854)</f>
        <v/>
      </c>
      <c r="N854" s="168" t="str">
        <f>IF(ISBLANK('Beladung des Speichers'!A854),"",SUMIFS('Entladung des Speichers'!$E$17:$E$1001,'Entladung des Speichers'!$A$17:$A$1001,'Ergebnis (detailliert)'!$A$17:$A$300))</f>
        <v/>
      </c>
      <c r="O854" s="125" t="str">
        <f t="shared" si="55"/>
        <v/>
      </c>
      <c r="P854" s="20" t="str">
        <f>IFERROR(IF(A854="","",N854*'Ergebnis (detailliert)'!J854/'Ergebnis (detailliert)'!I854),0)</f>
        <v/>
      </c>
      <c r="Q854" s="106" t="str">
        <f t="shared" si="56"/>
        <v/>
      </c>
      <c r="R854" s="107" t="str">
        <f t="shared" si="57"/>
        <v/>
      </c>
      <c r="S854" s="108" t="str">
        <f>IF(A854="","",IF(LOOKUP(A854,Stammdaten!$A$17:$A$1001,Stammdaten!$G$17:$G$1001)="Nein",0,IF(ISBLANK('Beladung des Speichers'!A854),"",ROUND(MIN(J854,Q854)*-1,2))))</f>
        <v/>
      </c>
    </row>
    <row r="855" spans="1:19" x14ac:dyDescent="0.2">
      <c r="A855" s="109" t="str">
        <f>IF('Beladung des Speichers'!A855="","",'Beladung des Speichers'!A855)</f>
        <v/>
      </c>
      <c r="B855" s="109" t="str">
        <f>IF('Beladung des Speichers'!B855="","",'Beladung des Speichers'!B855)</f>
        <v/>
      </c>
      <c r="C855" s="163" t="str">
        <f>IF(ISBLANK('Beladung des Speichers'!A855),"",SUMIFS('Beladung des Speichers'!$C$17:$C$300,'Beladung des Speichers'!$A$17:$A$300,A855)-SUMIFS('Entladung des Speichers'!$C$17:$C$300,'Entladung des Speichers'!$A$17:$A$300,A855)+SUMIFS(Füllstände!$B$17:$B$299,Füllstände!$A$17:$A$299,A855)-SUMIFS(Füllstände!$C$17:$C$299,Füllstände!$A$17:$A$299,A855))</f>
        <v/>
      </c>
      <c r="D855" s="164" t="str">
        <f>IF(ISBLANK('Beladung des Speichers'!A855),"",C855*'Beladung des Speichers'!C855/SUMIFS('Beladung des Speichers'!$C$17:$C$300,'Beladung des Speichers'!$A$17:$A$300,A855))</f>
        <v/>
      </c>
      <c r="E855" s="165" t="str">
        <f>IF(ISBLANK('Beladung des Speichers'!A855),"",1/SUMIFS('Beladung des Speichers'!$C$17:$C$300,'Beladung des Speichers'!$A$17:$A$300,A855)*C855*SUMIF($A$17:$A$300,A855,'Beladung des Speichers'!$E$17:$E$300))</f>
        <v/>
      </c>
      <c r="F855" s="166" t="str">
        <f>IF(ISBLANK('Beladung des Speichers'!A855),"",IF(C855=0,"0,00",D855/C855*E855))</f>
        <v/>
      </c>
      <c r="G855" s="167" t="str">
        <f>IF(ISBLANK('Beladung des Speichers'!A855),"",SUMIFS('Beladung des Speichers'!$C$17:$C$300,'Beladung des Speichers'!$A$17:$A$300,A855))</f>
        <v/>
      </c>
      <c r="H855" s="124" t="str">
        <f>IF(ISBLANK('Beladung des Speichers'!A855),"",'Beladung des Speichers'!C855)</f>
        <v/>
      </c>
      <c r="I855" s="168" t="str">
        <f>IF(ISBLANK('Beladung des Speichers'!A855),"",SUMIFS('Beladung des Speichers'!$E$17:$E$1001,'Beladung des Speichers'!$A$17:$A$1001,'Ergebnis (detailliert)'!A855))</f>
        <v/>
      </c>
      <c r="J855" s="125" t="str">
        <f>IF(ISBLANK('Beladung des Speichers'!A855),"",'Beladung des Speichers'!E855)</f>
        <v/>
      </c>
      <c r="K855" s="168" t="str">
        <f>IF(ISBLANK('Beladung des Speichers'!A855),"",SUMIFS('Entladung des Speichers'!$C$17:$C$1001,'Entladung des Speichers'!$A$17:$A$1001,'Ergebnis (detailliert)'!A855))</f>
        <v/>
      </c>
      <c r="L855" s="169" t="str">
        <f t="shared" si="54"/>
        <v/>
      </c>
      <c r="M855" s="169" t="str">
        <f>IF(ISBLANK('Entladung des Speichers'!A855),"",'Entladung des Speichers'!C855)</f>
        <v/>
      </c>
      <c r="N855" s="168" t="str">
        <f>IF(ISBLANK('Beladung des Speichers'!A855),"",SUMIFS('Entladung des Speichers'!$E$17:$E$1001,'Entladung des Speichers'!$A$17:$A$1001,'Ergebnis (detailliert)'!$A$17:$A$300))</f>
        <v/>
      </c>
      <c r="O855" s="125" t="str">
        <f t="shared" si="55"/>
        <v/>
      </c>
      <c r="P855" s="20" t="str">
        <f>IFERROR(IF(A855="","",N855*'Ergebnis (detailliert)'!J855/'Ergebnis (detailliert)'!I855),0)</f>
        <v/>
      </c>
      <c r="Q855" s="106" t="str">
        <f t="shared" si="56"/>
        <v/>
      </c>
      <c r="R855" s="107" t="str">
        <f t="shared" si="57"/>
        <v/>
      </c>
      <c r="S855" s="108" t="str">
        <f>IF(A855="","",IF(LOOKUP(A855,Stammdaten!$A$17:$A$1001,Stammdaten!$G$17:$G$1001)="Nein",0,IF(ISBLANK('Beladung des Speichers'!A855),"",ROUND(MIN(J855,Q855)*-1,2))))</f>
        <v/>
      </c>
    </row>
    <row r="856" spans="1:19" x14ac:dyDescent="0.2">
      <c r="A856" s="109" t="str">
        <f>IF('Beladung des Speichers'!A856="","",'Beladung des Speichers'!A856)</f>
        <v/>
      </c>
      <c r="B856" s="109" t="str">
        <f>IF('Beladung des Speichers'!B856="","",'Beladung des Speichers'!B856)</f>
        <v/>
      </c>
      <c r="C856" s="163" t="str">
        <f>IF(ISBLANK('Beladung des Speichers'!A856),"",SUMIFS('Beladung des Speichers'!$C$17:$C$300,'Beladung des Speichers'!$A$17:$A$300,A856)-SUMIFS('Entladung des Speichers'!$C$17:$C$300,'Entladung des Speichers'!$A$17:$A$300,A856)+SUMIFS(Füllstände!$B$17:$B$299,Füllstände!$A$17:$A$299,A856)-SUMIFS(Füllstände!$C$17:$C$299,Füllstände!$A$17:$A$299,A856))</f>
        <v/>
      </c>
      <c r="D856" s="164" t="str">
        <f>IF(ISBLANK('Beladung des Speichers'!A856),"",C856*'Beladung des Speichers'!C856/SUMIFS('Beladung des Speichers'!$C$17:$C$300,'Beladung des Speichers'!$A$17:$A$300,A856))</f>
        <v/>
      </c>
      <c r="E856" s="165" t="str">
        <f>IF(ISBLANK('Beladung des Speichers'!A856),"",1/SUMIFS('Beladung des Speichers'!$C$17:$C$300,'Beladung des Speichers'!$A$17:$A$300,A856)*C856*SUMIF($A$17:$A$300,A856,'Beladung des Speichers'!$E$17:$E$300))</f>
        <v/>
      </c>
      <c r="F856" s="166" t="str">
        <f>IF(ISBLANK('Beladung des Speichers'!A856),"",IF(C856=0,"0,00",D856/C856*E856))</f>
        <v/>
      </c>
      <c r="G856" s="167" t="str">
        <f>IF(ISBLANK('Beladung des Speichers'!A856),"",SUMIFS('Beladung des Speichers'!$C$17:$C$300,'Beladung des Speichers'!$A$17:$A$300,A856))</f>
        <v/>
      </c>
      <c r="H856" s="124" t="str">
        <f>IF(ISBLANK('Beladung des Speichers'!A856),"",'Beladung des Speichers'!C856)</f>
        <v/>
      </c>
      <c r="I856" s="168" t="str">
        <f>IF(ISBLANK('Beladung des Speichers'!A856),"",SUMIFS('Beladung des Speichers'!$E$17:$E$1001,'Beladung des Speichers'!$A$17:$A$1001,'Ergebnis (detailliert)'!A856))</f>
        <v/>
      </c>
      <c r="J856" s="125" t="str">
        <f>IF(ISBLANK('Beladung des Speichers'!A856),"",'Beladung des Speichers'!E856)</f>
        <v/>
      </c>
      <c r="K856" s="168" t="str">
        <f>IF(ISBLANK('Beladung des Speichers'!A856),"",SUMIFS('Entladung des Speichers'!$C$17:$C$1001,'Entladung des Speichers'!$A$17:$A$1001,'Ergebnis (detailliert)'!A856))</f>
        <v/>
      </c>
      <c r="L856" s="169" t="str">
        <f t="shared" si="54"/>
        <v/>
      </c>
      <c r="M856" s="169" t="str">
        <f>IF(ISBLANK('Entladung des Speichers'!A856),"",'Entladung des Speichers'!C856)</f>
        <v/>
      </c>
      <c r="N856" s="168" t="str">
        <f>IF(ISBLANK('Beladung des Speichers'!A856),"",SUMIFS('Entladung des Speichers'!$E$17:$E$1001,'Entladung des Speichers'!$A$17:$A$1001,'Ergebnis (detailliert)'!$A$17:$A$300))</f>
        <v/>
      </c>
      <c r="O856" s="125" t="str">
        <f t="shared" si="55"/>
        <v/>
      </c>
      <c r="P856" s="20" t="str">
        <f>IFERROR(IF(A856="","",N856*'Ergebnis (detailliert)'!J856/'Ergebnis (detailliert)'!I856),0)</f>
        <v/>
      </c>
      <c r="Q856" s="106" t="str">
        <f t="shared" si="56"/>
        <v/>
      </c>
      <c r="R856" s="107" t="str">
        <f t="shared" si="57"/>
        <v/>
      </c>
      <c r="S856" s="108" t="str">
        <f>IF(A856="","",IF(LOOKUP(A856,Stammdaten!$A$17:$A$1001,Stammdaten!$G$17:$G$1001)="Nein",0,IF(ISBLANK('Beladung des Speichers'!A856),"",ROUND(MIN(J856,Q856)*-1,2))))</f>
        <v/>
      </c>
    </row>
    <row r="857" spans="1:19" x14ac:dyDescent="0.2">
      <c r="A857" s="109" t="str">
        <f>IF('Beladung des Speichers'!A857="","",'Beladung des Speichers'!A857)</f>
        <v/>
      </c>
      <c r="B857" s="109" t="str">
        <f>IF('Beladung des Speichers'!B857="","",'Beladung des Speichers'!B857)</f>
        <v/>
      </c>
      <c r="C857" s="163" t="str">
        <f>IF(ISBLANK('Beladung des Speichers'!A857),"",SUMIFS('Beladung des Speichers'!$C$17:$C$300,'Beladung des Speichers'!$A$17:$A$300,A857)-SUMIFS('Entladung des Speichers'!$C$17:$C$300,'Entladung des Speichers'!$A$17:$A$300,A857)+SUMIFS(Füllstände!$B$17:$B$299,Füllstände!$A$17:$A$299,A857)-SUMIFS(Füllstände!$C$17:$C$299,Füllstände!$A$17:$A$299,A857))</f>
        <v/>
      </c>
      <c r="D857" s="164" t="str">
        <f>IF(ISBLANK('Beladung des Speichers'!A857),"",C857*'Beladung des Speichers'!C857/SUMIFS('Beladung des Speichers'!$C$17:$C$300,'Beladung des Speichers'!$A$17:$A$300,A857))</f>
        <v/>
      </c>
      <c r="E857" s="165" t="str">
        <f>IF(ISBLANK('Beladung des Speichers'!A857),"",1/SUMIFS('Beladung des Speichers'!$C$17:$C$300,'Beladung des Speichers'!$A$17:$A$300,A857)*C857*SUMIF($A$17:$A$300,A857,'Beladung des Speichers'!$E$17:$E$300))</f>
        <v/>
      </c>
      <c r="F857" s="166" t="str">
        <f>IF(ISBLANK('Beladung des Speichers'!A857),"",IF(C857=0,"0,00",D857/C857*E857))</f>
        <v/>
      </c>
      <c r="G857" s="167" t="str">
        <f>IF(ISBLANK('Beladung des Speichers'!A857),"",SUMIFS('Beladung des Speichers'!$C$17:$C$300,'Beladung des Speichers'!$A$17:$A$300,A857))</f>
        <v/>
      </c>
      <c r="H857" s="124" t="str">
        <f>IF(ISBLANK('Beladung des Speichers'!A857),"",'Beladung des Speichers'!C857)</f>
        <v/>
      </c>
      <c r="I857" s="168" t="str">
        <f>IF(ISBLANK('Beladung des Speichers'!A857),"",SUMIFS('Beladung des Speichers'!$E$17:$E$1001,'Beladung des Speichers'!$A$17:$A$1001,'Ergebnis (detailliert)'!A857))</f>
        <v/>
      </c>
      <c r="J857" s="125" t="str">
        <f>IF(ISBLANK('Beladung des Speichers'!A857),"",'Beladung des Speichers'!E857)</f>
        <v/>
      </c>
      <c r="K857" s="168" t="str">
        <f>IF(ISBLANK('Beladung des Speichers'!A857),"",SUMIFS('Entladung des Speichers'!$C$17:$C$1001,'Entladung des Speichers'!$A$17:$A$1001,'Ergebnis (detailliert)'!A857))</f>
        <v/>
      </c>
      <c r="L857" s="169" t="str">
        <f t="shared" si="54"/>
        <v/>
      </c>
      <c r="M857" s="169" t="str">
        <f>IF(ISBLANK('Entladung des Speichers'!A857),"",'Entladung des Speichers'!C857)</f>
        <v/>
      </c>
      <c r="N857" s="168" t="str">
        <f>IF(ISBLANK('Beladung des Speichers'!A857),"",SUMIFS('Entladung des Speichers'!$E$17:$E$1001,'Entladung des Speichers'!$A$17:$A$1001,'Ergebnis (detailliert)'!$A$17:$A$300))</f>
        <v/>
      </c>
      <c r="O857" s="125" t="str">
        <f t="shared" si="55"/>
        <v/>
      </c>
      <c r="P857" s="20" t="str">
        <f>IFERROR(IF(A857="","",N857*'Ergebnis (detailliert)'!J857/'Ergebnis (detailliert)'!I857),0)</f>
        <v/>
      </c>
      <c r="Q857" s="106" t="str">
        <f t="shared" si="56"/>
        <v/>
      </c>
      <c r="R857" s="107" t="str">
        <f t="shared" si="57"/>
        <v/>
      </c>
      <c r="S857" s="108" t="str">
        <f>IF(A857="","",IF(LOOKUP(A857,Stammdaten!$A$17:$A$1001,Stammdaten!$G$17:$G$1001)="Nein",0,IF(ISBLANK('Beladung des Speichers'!A857),"",ROUND(MIN(J857,Q857)*-1,2))))</f>
        <v/>
      </c>
    </row>
    <row r="858" spans="1:19" x14ac:dyDescent="0.2">
      <c r="A858" s="109" t="str">
        <f>IF('Beladung des Speichers'!A858="","",'Beladung des Speichers'!A858)</f>
        <v/>
      </c>
      <c r="B858" s="109" t="str">
        <f>IF('Beladung des Speichers'!B858="","",'Beladung des Speichers'!B858)</f>
        <v/>
      </c>
      <c r="C858" s="163" t="str">
        <f>IF(ISBLANK('Beladung des Speichers'!A858),"",SUMIFS('Beladung des Speichers'!$C$17:$C$300,'Beladung des Speichers'!$A$17:$A$300,A858)-SUMIFS('Entladung des Speichers'!$C$17:$C$300,'Entladung des Speichers'!$A$17:$A$300,A858)+SUMIFS(Füllstände!$B$17:$B$299,Füllstände!$A$17:$A$299,A858)-SUMIFS(Füllstände!$C$17:$C$299,Füllstände!$A$17:$A$299,A858))</f>
        <v/>
      </c>
      <c r="D858" s="164" t="str">
        <f>IF(ISBLANK('Beladung des Speichers'!A858),"",C858*'Beladung des Speichers'!C858/SUMIFS('Beladung des Speichers'!$C$17:$C$300,'Beladung des Speichers'!$A$17:$A$300,A858))</f>
        <v/>
      </c>
      <c r="E858" s="165" t="str">
        <f>IF(ISBLANK('Beladung des Speichers'!A858),"",1/SUMIFS('Beladung des Speichers'!$C$17:$C$300,'Beladung des Speichers'!$A$17:$A$300,A858)*C858*SUMIF($A$17:$A$300,A858,'Beladung des Speichers'!$E$17:$E$300))</f>
        <v/>
      </c>
      <c r="F858" s="166" t="str">
        <f>IF(ISBLANK('Beladung des Speichers'!A858),"",IF(C858=0,"0,00",D858/C858*E858))</f>
        <v/>
      </c>
      <c r="G858" s="167" t="str">
        <f>IF(ISBLANK('Beladung des Speichers'!A858),"",SUMIFS('Beladung des Speichers'!$C$17:$C$300,'Beladung des Speichers'!$A$17:$A$300,A858))</f>
        <v/>
      </c>
      <c r="H858" s="124" t="str">
        <f>IF(ISBLANK('Beladung des Speichers'!A858),"",'Beladung des Speichers'!C858)</f>
        <v/>
      </c>
      <c r="I858" s="168" t="str">
        <f>IF(ISBLANK('Beladung des Speichers'!A858),"",SUMIFS('Beladung des Speichers'!$E$17:$E$1001,'Beladung des Speichers'!$A$17:$A$1001,'Ergebnis (detailliert)'!A858))</f>
        <v/>
      </c>
      <c r="J858" s="125" t="str">
        <f>IF(ISBLANK('Beladung des Speichers'!A858),"",'Beladung des Speichers'!E858)</f>
        <v/>
      </c>
      <c r="K858" s="168" t="str">
        <f>IF(ISBLANK('Beladung des Speichers'!A858),"",SUMIFS('Entladung des Speichers'!$C$17:$C$1001,'Entladung des Speichers'!$A$17:$A$1001,'Ergebnis (detailliert)'!A858))</f>
        <v/>
      </c>
      <c r="L858" s="169" t="str">
        <f t="shared" si="54"/>
        <v/>
      </c>
      <c r="M858" s="169" t="str">
        <f>IF(ISBLANK('Entladung des Speichers'!A858),"",'Entladung des Speichers'!C858)</f>
        <v/>
      </c>
      <c r="N858" s="168" t="str">
        <f>IF(ISBLANK('Beladung des Speichers'!A858),"",SUMIFS('Entladung des Speichers'!$E$17:$E$1001,'Entladung des Speichers'!$A$17:$A$1001,'Ergebnis (detailliert)'!$A$17:$A$300))</f>
        <v/>
      </c>
      <c r="O858" s="125" t="str">
        <f t="shared" si="55"/>
        <v/>
      </c>
      <c r="P858" s="20" t="str">
        <f>IFERROR(IF(A858="","",N858*'Ergebnis (detailliert)'!J858/'Ergebnis (detailliert)'!I858),0)</f>
        <v/>
      </c>
      <c r="Q858" s="106" t="str">
        <f t="shared" si="56"/>
        <v/>
      </c>
      <c r="R858" s="107" t="str">
        <f t="shared" si="57"/>
        <v/>
      </c>
      <c r="S858" s="108" t="str">
        <f>IF(A858="","",IF(LOOKUP(A858,Stammdaten!$A$17:$A$1001,Stammdaten!$G$17:$G$1001)="Nein",0,IF(ISBLANK('Beladung des Speichers'!A858),"",ROUND(MIN(J858,Q858)*-1,2))))</f>
        <v/>
      </c>
    </row>
    <row r="859" spans="1:19" x14ac:dyDescent="0.2">
      <c r="A859" s="109" t="str">
        <f>IF('Beladung des Speichers'!A859="","",'Beladung des Speichers'!A859)</f>
        <v/>
      </c>
      <c r="B859" s="109" t="str">
        <f>IF('Beladung des Speichers'!B859="","",'Beladung des Speichers'!B859)</f>
        <v/>
      </c>
      <c r="C859" s="163" t="str">
        <f>IF(ISBLANK('Beladung des Speichers'!A859),"",SUMIFS('Beladung des Speichers'!$C$17:$C$300,'Beladung des Speichers'!$A$17:$A$300,A859)-SUMIFS('Entladung des Speichers'!$C$17:$C$300,'Entladung des Speichers'!$A$17:$A$300,A859)+SUMIFS(Füllstände!$B$17:$B$299,Füllstände!$A$17:$A$299,A859)-SUMIFS(Füllstände!$C$17:$C$299,Füllstände!$A$17:$A$299,A859))</f>
        <v/>
      </c>
      <c r="D859" s="164" t="str">
        <f>IF(ISBLANK('Beladung des Speichers'!A859),"",C859*'Beladung des Speichers'!C859/SUMIFS('Beladung des Speichers'!$C$17:$C$300,'Beladung des Speichers'!$A$17:$A$300,A859))</f>
        <v/>
      </c>
      <c r="E859" s="165" t="str">
        <f>IF(ISBLANK('Beladung des Speichers'!A859),"",1/SUMIFS('Beladung des Speichers'!$C$17:$C$300,'Beladung des Speichers'!$A$17:$A$300,A859)*C859*SUMIF($A$17:$A$300,A859,'Beladung des Speichers'!$E$17:$E$300))</f>
        <v/>
      </c>
      <c r="F859" s="166" t="str">
        <f>IF(ISBLANK('Beladung des Speichers'!A859),"",IF(C859=0,"0,00",D859/C859*E859))</f>
        <v/>
      </c>
      <c r="G859" s="167" t="str">
        <f>IF(ISBLANK('Beladung des Speichers'!A859),"",SUMIFS('Beladung des Speichers'!$C$17:$C$300,'Beladung des Speichers'!$A$17:$A$300,A859))</f>
        <v/>
      </c>
      <c r="H859" s="124" t="str">
        <f>IF(ISBLANK('Beladung des Speichers'!A859),"",'Beladung des Speichers'!C859)</f>
        <v/>
      </c>
      <c r="I859" s="168" t="str">
        <f>IF(ISBLANK('Beladung des Speichers'!A859),"",SUMIFS('Beladung des Speichers'!$E$17:$E$1001,'Beladung des Speichers'!$A$17:$A$1001,'Ergebnis (detailliert)'!A859))</f>
        <v/>
      </c>
      <c r="J859" s="125" t="str">
        <f>IF(ISBLANK('Beladung des Speichers'!A859),"",'Beladung des Speichers'!E859)</f>
        <v/>
      </c>
      <c r="K859" s="168" t="str">
        <f>IF(ISBLANK('Beladung des Speichers'!A859),"",SUMIFS('Entladung des Speichers'!$C$17:$C$1001,'Entladung des Speichers'!$A$17:$A$1001,'Ergebnis (detailliert)'!A859))</f>
        <v/>
      </c>
      <c r="L859" s="169" t="str">
        <f t="shared" si="54"/>
        <v/>
      </c>
      <c r="M859" s="169" t="str">
        <f>IF(ISBLANK('Entladung des Speichers'!A859),"",'Entladung des Speichers'!C859)</f>
        <v/>
      </c>
      <c r="N859" s="168" t="str">
        <f>IF(ISBLANK('Beladung des Speichers'!A859),"",SUMIFS('Entladung des Speichers'!$E$17:$E$1001,'Entladung des Speichers'!$A$17:$A$1001,'Ergebnis (detailliert)'!$A$17:$A$300))</f>
        <v/>
      </c>
      <c r="O859" s="125" t="str">
        <f t="shared" si="55"/>
        <v/>
      </c>
      <c r="P859" s="20" t="str">
        <f>IFERROR(IF(A859="","",N859*'Ergebnis (detailliert)'!J859/'Ergebnis (detailliert)'!I859),0)</f>
        <v/>
      </c>
      <c r="Q859" s="106" t="str">
        <f t="shared" si="56"/>
        <v/>
      </c>
      <c r="R859" s="107" t="str">
        <f t="shared" si="57"/>
        <v/>
      </c>
      <c r="S859" s="108" t="str">
        <f>IF(A859="","",IF(LOOKUP(A859,Stammdaten!$A$17:$A$1001,Stammdaten!$G$17:$G$1001)="Nein",0,IF(ISBLANK('Beladung des Speichers'!A859),"",ROUND(MIN(J859,Q859)*-1,2))))</f>
        <v/>
      </c>
    </row>
    <row r="860" spans="1:19" x14ac:dyDescent="0.2">
      <c r="A860" s="109" t="str">
        <f>IF('Beladung des Speichers'!A860="","",'Beladung des Speichers'!A860)</f>
        <v/>
      </c>
      <c r="B860" s="109" t="str">
        <f>IF('Beladung des Speichers'!B860="","",'Beladung des Speichers'!B860)</f>
        <v/>
      </c>
      <c r="C860" s="163" t="str">
        <f>IF(ISBLANK('Beladung des Speichers'!A860),"",SUMIFS('Beladung des Speichers'!$C$17:$C$300,'Beladung des Speichers'!$A$17:$A$300,A860)-SUMIFS('Entladung des Speichers'!$C$17:$C$300,'Entladung des Speichers'!$A$17:$A$300,A860)+SUMIFS(Füllstände!$B$17:$B$299,Füllstände!$A$17:$A$299,A860)-SUMIFS(Füllstände!$C$17:$C$299,Füllstände!$A$17:$A$299,A860))</f>
        <v/>
      </c>
      <c r="D860" s="164" t="str">
        <f>IF(ISBLANK('Beladung des Speichers'!A860),"",C860*'Beladung des Speichers'!C860/SUMIFS('Beladung des Speichers'!$C$17:$C$300,'Beladung des Speichers'!$A$17:$A$300,A860))</f>
        <v/>
      </c>
      <c r="E860" s="165" t="str">
        <f>IF(ISBLANK('Beladung des Speichers'!A860),"",1/SUMIFS('Beladung des Speichers'!$C$17:$C$300,'Beladung des Speichers'!$A$17:$A$300,A860)*C860*SUMIF($A$17:$A$300,A860,'Beladung des Speichers'!$E$17:$E$300))</f>
        <v/>
      </c>
      <c r="F860" s="166" t="str">
        <f>IF(ISBLANK('Beladung des Speichers'!A860),"",IF(C860=0,"0,00",D860/C860*E860))</f>
        <v/>
      </c>
      <c r="G860" s="167" t="str">
        <f>IF(ISBLANK('Beladung des Speichers'!A860),"",SUMIFS('Beladung des Speichers'!$C$17:$C$300,'Beladung des Speichers'!$A$17:$A$300,A860))</f>
        <v/>
      </c>
      <c r="H860" s="124" t="str">
        <f>IF(ISBLANK('Beladung des Speichers'!A860),"",'Beladung des Speichers'!C860)</f>
        <v/>
      </c>
      <c r="I860" s="168" t="str">
        <f>IF(ISBLANK('Beladung des Speichers'!A860),"",SUMIFS('Beladung des Speichers'!$E$17:$E$1001,'Beladung des Speichers'!$A$17:$A$1001,'Ergebnis (detailliert)'!A860))</f>
        <v/>
      </c>
      <c r="J860" s="125" t="str">
        <f>IF(ISBLANK('Beladung des Speichers'!A860),"",'Beladung des Speichers'!E860)</f>
        <v/>
      </c>
      <c r="K860" s="168" t="str">
        <f>IF(ISBLANK('Beladung des Speichers'!A860),"",SUMIFS('Entladung des Speichers'!$C$17:$C$1001,'Entladung des Speichers'!$A$17:$A$1001,'Ergebnis (detailliert)'!A860))</f>
        <v/>
      </c>
      <c r="L860" s="169" t="str">
        <f t="shared" si="54"/>
        <v/>
      </c>
      <c r="M860" s="169" t="str">
        <f>IF(ISBLANK('Entladung des Speichers'!A860),"",'Entladung des Speichers'!C860)</f>
        <v/>
      </c>
      <c r="N860" s="168" t="str">
        <f>IF(ISBLANK('Beladung des Speichers'!A860),"",SUMIFS('Entladung des Speichers'!$E$17:$E$1001,'Entladung des Speichers'!$A$17:$A$1001,'Ergebnis (detailliert)'!$A$17:$A$300))</f>
        <v/>
      </c>
      <c r="O860" s="125" t="str">
        <f t="shared" si="55"/>
        <v/>
      </c>
      <c r="P860" s="20" t="str">
        <f>IFERROR(IF(A860="","",N860*'Ergebnis (detailliert)'!J860/'Ergebnis (detailliert)'!I860),0)</f>
        <v/>
      </c>
      <c r="Q860" s="106" t="str">
        <f t="shared" si="56"/>
        <v/>
      </c>
      <c r="R860" s="107" t="str">
        <f t="shared" si="57"/>
        <v/>
      </c>
      <c r="S860" s="108" t="str">
        <f>IF(A860="","",IF(LOOKUP(A860,Stammdaten!$A$17:$A$1001,Stammdaten!$G$17:$G$1001)="Nein",0,IF(ISBLANK('Beladung des Speichers'!A860),"",ROUND(MIN(J860,Q860)*-1,2))))</f>
        <v/>
      </c>
    </row>
    <row r="861" spans="1:19" x14ac:dyDescent="0.2">
      <c r="A861" s="109" t="str">
        <f>IF('Beladung des Speichers'!A861="","",'Beladung des Speichers'!A861)</f>
        <v/>
      </c>
      <c r="B861" s="109" t="str">
        <f>IF('Beladung des Speichers'!B861="","",'Beladung des Speichers'!B861)</f>
        <v/>
      </c>
      <c r="C861" s="163" t="str">
        <f>IF(ISBLANK('Beladung des Speichers'!A861),"",SUMIFS('Beladung des Speichers'!$C$17:$C$300,'Beladung des Speichers'!$A$17:$A$300,A861)-SUMIFS('Entladung des Speichers'!$C$17:$C$300,'Entladung des Speichers'!$A$17:$A$300,A861)+SUMIFS(Füllstände!$B$17:$B$299,Füllstände!$A$17:$A$299,A861)-SUMIFS(Füllstände!$C$17:$C$299,Füllstände!$A$17:$A$299,A861))</f>
        <v/>
      </c>
      <c r="D861" s="164" t="str">
        <f>IF(ISBLANK('Beladung des Speichers'!A861),"",C861*'Beladung des Speichers'!C861/SUMIFS('Beladung des Speichers'!$C$17:$C$300,'Beladung des Speichers'!$A$17:$A$300,A861))</f>
        <v/>
      </c>
      <c r="E861" s="165" t="str">
        <f>IF(ISBLANK('Beladung des Speichers'!A861),"",1/SUMIFS('Beladung des Speichers'!$C$17:$C$300,'Beladung des Speichers'!$A$17:$A$300,A861)*C861*SUMIF($A$17:$A$300,A861,'Beladung des Speichers'!$E$17:$E$300))</f>
        <v/>
      </c>
      <c r="F861" s="166" t="str">
        <f>IF(ISBLANK('Beladung des Speichers'!A861),"",IF(C861=0,"0,00",D861/C861*E861))</f>
        <v/>
      </c>
      <c r="G861" s="167" t="str">
        <f>IF(ISBLANK('Beladung des Speichers'!A861),"",SUMIFS('Beladung des Speichers'!$C$17:$C$300,'Beladung des Speichers'!$A$17:$A$300,A861))</f>
        <v/>
      </c>
      <c r="H861" s="124" t="str">
        <f>IF(ISBLANK('Beladung des Speichers'!A861),"",'Beladung des Speichers'!C861)</f>
        <v/>
      </c>
      <c r="I861" s="168" t="str">
        <f>IF(ISBLANK('Beladung des Speichers'!A861),"",SUMIFS('Beladung des Speichers'!$E$17:$E$1001,'Beladung des Speichers'!$A$17:$A$1001,'Ergebnis (detailliert)'!A861))</f>
        <v/>
      </c>
      <c r="J861" s="125" t="str">
        <f>IF(ISBLANK('Beladung des Speichers'!A861),"",'Beladung des Speichers'!E861)</f>
        <v/>
      </c>
      <c r="K861" s="168" t="str">
        <f>IF(ISBLANK('Beladung des Speichers'!A861),"",SUMIFS('Entladung des Speichers'!$C$17:$C$1001,'Entladung des Speichers'!$A$17:$A$1001,'Ergebnis (detailliert)'!A861))</f>
        <v/>
      </c>
      <c r="L861" s="169" t="str">
        <f t="shared" si="54"/>
        <v/>
      </c>
      <c r="M861" s="169" t="str">
        <f>IF(ISBLANK('Entladung des Speichers'!A861),"",'Entladung des Speichers'!C861)</f>
        <v/>
      </c>
      <c r="N861" s="168" t="str">
        <f>IF(ISBLANK('Beladung des Speichers'!A861),"",SUMIFS('Entladung des Speichers'!$E$17:$E$1001,'Entladung des Speichers'!$A$17:$A$1001,'Ergebnis (detailliert)'!$A$17:$A$300))</f>
        <v/>
      </c>
      <c r="O861" s="125" t="str">
        <f t="shared" si="55"/>
        <v/>
      </c>
      <c r="P861" s="20" t="str">
        <f>IFERROR(IF(A861="","",N861*'Ergebnis (detailliert)'!J861/'Ergebnis (detailliert)'!I861),0)</f>
        <v/>
      </c>
      <c r="Q861" s="106" t="str">
        <f t="shared" si="56"/>
        <v/>
      </c>
      <c r="R861" s="107" t="str">
        <f t="shared" si="57"/>
        <v/>
      </c>
      <c r="S861" s="108" t="str">
        <f>IF(A861="","",IF(LOOKUP(A861,Stammdaten!$A$17:$A$1001,Stammdaten!$G$17:$G$1001)="Nein",0,IF(ISBLANK('Beladung des Speichers'!A861),"",ROUND(MIN(J861,Q861)*-1,2))))</f>
        <v/>
      </c>
    </row>
    <row r="862" spans="1:19" x14ac:dyDescent="0.2">
      <c r="A862" s="109" t="str">
        <f>IF('Beladung des Speichers'!A862="","",'Beladung des Speichers'!A862)</f>
        <v/>
      </c>
      <c r="B862" s="109" t="str">
        <f>IF('Beladung des Speichers'!B862="","",'Beladung des Speichers'!B862)</f>
        <v/>
      </c>
      <c r="C862" s="163" t="str">
        <f>IF(ISBLANK('Beladung des Speichers'!A862),"",SUMIFS('Beladung des Speichers'!$C$17:$C$300,'Beladung des Speichers'!$A$17:$A$300,A862)-SUMIFS('Entladung des Speichers'!$C$17:$C$300,'Entladung des Speichers'!$A$17:$A$300,A862)+SUMIFS(Füllstände!$B$17:$B$299,Füllstände!$A$17:$A$299,A862)-SUMIFS(Füllstände!$C$17:$C$299,Füllstände!$A$17:$A$299,A862))</f>
        <v/>
      </c>
      <c r="D862" s="164" t="str">
        <f>IF(ISBLANK('Beladung des Speichers'!A862),"",C862*'Beladung des Speichers'!C862/SUMIFS('Beladung des Speichers'!$C$17:$C$300,'Beladung des Speichers'!$A$17:$A$300,A862))</f>
        <v/>
      </c>
      <c r="E862" s="165" t="str">
        <f>IF(ISBLANK('Beladung des Speichers'!A862),"",1/SUMIFS('Beladung des Speichers'!$C$17:$C$300,'Beladung des Speichers'!$A$17:$A$300,A862)*C862*SUMIF($A$17:$A$300,A862,'Beladung des Speichers'!$E$17:$E$300))</f>
        <v/>
      </c>
      <c r="F862" s="166" t="str">
        <f>IF(ISBLANK('Beladung des Speichers'!A862),"",IF(C862=0,"0,00",D862/C862*E862))</f>
        <v/>
      </c>
      <c r="G862" s="167" t="str">
        <f>IF(ISBLANK('Beladung des Speichers'!A862),"",SUMIFS('Beladung des Speichers'!$C$17:$C$300,'Beladung des Speichers'!$A$17:$A$300,A862))</f>
        <v/>
      </c>
      <c r="H862" s="124" t="str">
        <f>IF(ISBLANK('Beladung des Speichers'!A862),"",'Beladung des Speichers'!C862)</f>
        <v/>
      </c>
      <c r="I862" s="168" t="str">
        <f>IF(ISBLANK('Beladung des Speichers'!A862),"",SUMIFS('Beladung des Speichers'!$E$17:$E$1001,'Beladung des Speichers'!$A$17:$A$1001,'Ergebnis (detailliert)'!A862))</f>
        <v/>
      </c>
      <c r="J862" s="125" t="str">
        <f>IF(ISBLANK('Beladung des Speichers'!A862),"",'Beladung des Speichers'!E862)</f>
        <v/>
      </c>
      <c r="K862" s="168" t="str">
        <f>IF(ISBLANK('Beladung des Speichers'!A862),"",SUMIFS('Entladung des Speichers'!$C$17:$C$1001,'Entladung des Speichers'!$A$17:$A$1001,'Ergebnis (detailliert)'!A862))</f>
        <v/>
      </c>
      <c r="L862" s="169" t="str">
        <f t="shared" si="54"/>
        <v/>
      </c>
      <c r="M862" s="169" t="str">
        <f>IF(ISBLANK('Entladung des Speichers'!A862),"",'Entladung des Speichers'!C862)</f>
        <v/>
      </c>
      <c r="N862" s="168" t="str">
        <f>IF(ISBLANK('Beladung des Speichers'!A862),"",SUMIFS('Entladung des Speichers'!$E$17:$E$1001,'Entladung des Speichers'!$A$17:$A$1001,'Ergebnis (detailliert)'!$A$17:$A$300))</f>
        <v/>
      </c>
      <c r="O862" s="125" t="str">
        <f t="shared" si="55"/>
        <v/>
      </c>
      <c r="P862" s="20" t="str">
        <f>IFERROR(IF(A862="","",N862*'Ergebnis (detailliert)'!J862/'Ergebnis (detailliert)'!I862),0)</f>
        <v/>
      </c>
      <c r="Q862" s="106" t="str">
        <f t="shared" si="56"/>
        <v/>
      </c>
      <c r="R862" s="107" t="str">
        <f t="shared" si="57"/>
        <v/>
      </c>
      <c r="S862" s="108" t="str">
        <f>IF(A862="","",IF(LOOKUP(A862,Stammdaten!$A$17:$A$1001,Stammdaten!$G$17:$G$1001)="Nein",0,IF(ISBLANK('Beladung des Speichers'!A862),"",ROUND(MIN(J862,Q862)*-1,2))))</f>
        <v/>
      </c>
    </row>
    <row r="863" spans="1:19" x14ac:dyDescent="0.2">
      <c r="A863" s="109" t="str">
        <f>IF('Beladung des Speichers'!A863="","",'Beladung des Speichers'!A863)</f>
        <v/>
      </c>
      <c r="B863" s="109" t="str">
        <f>IF('Beladung des Speichers'!B863="","",'Beladung des Speichers'!B863)</f>
        <v/>
      </c>
      <c r="C863" s="163" t="str">
        <f>IF(ISBLANK('Beladung des Speichers'!A863),"",SUMIFS('Beladung des Speichers'!$C$17:$C$300,'Beladung des Speichers'!$A$17:$A$300,A863)-SUMIFS('Entladung des Speichers'!$C$17:$C$300,'Entladung des Speichers'!$A$17:$A$300,A863)+SUMIFS(Füllstände!$B$17:$B$299,Füllstände!$A$17:$A$299,A863)-SUMIFS(Füllstände!$C$17:$C$299,Füllstände!$A$17:$A$299,A863))</f>
        <v/>
      </c>
      <c r="D863" s="164" t="str">
        <f>IF(ISBLANK('Beladung des Speichers'!A863),"",C863*'Beladung des Speichers'!C863/SUMIFS('Beladung des Speichers'!$C$17:$C$300,'Beladung des Speichers'!$A$17:$A$300,A863))</f>
        <v/>
      </c>
      <c r="E863" s="165" t="str">
        <f>IF(ISBLANK('Beladung des Speichers'!A863),"",1/SUMIFS('Beladung des Speichers'!$C$17:$C$300,'Beladung des Speichers'!$A$17:$A$300,A863)*C863*SUMIF($A$17:$A$300,A863,'Beladung des Speichers'!$E$17:$E$300))</f>
        <v/>
      </c>
      <c r="F863" s="166" t="str">
        <f>IF(ISBLANK('Beladung des Speichers'!A863),"",IF(C863=0,"0,00",D863/C863*E863))</f>
        <v/>
      </c>
      <c r="G863" s="167" t="str">
        <f>IF(ISBLANK('Beladung des Speichers'!A863),"",SUMIFS('Beladung des Speichers'!$C$17:$C$300,'Beladung des Speichers'!$A$17:$A$300,A863))</f>
        <v/>
      </c>
      <c r="H863" s="124" t="str">
        <f>IF(ISBLANK('Beladung des Speichers'!A863),"",'Beladung des Speichers'!C863)</f>
        <v/>
      </c>
      <c r="I863" s="168" t="str">
        <f>IF(ISBLANK('Beladung des Speichers'!A863),"",SUMIFS('Beladung des Speichers'!$E$17:$E$1001,'Beladung des Speichers'!$A$17:$A$1001,'Ergebnis (detailliert)'!A863))</f>
        <v/>
      </c>
      <c r="J863" s="125" t="str">
        <f>IF(ISBLANK('Beladung des Speichers'!A863),"",'Beladung des Speichers'!E863)</f>
        <v/>
      </c>
      <c r="K863" s="168" t="str">
        <f>IF(ISBLANK('Beladung des Speichers'!A863),"",SUMIFS('Entladung des Speichers'!$C$17:$C$1001,'Entladung des Speichers'!$A$17:$A$1001,'Ergebnis (detailliert)'!A863))</f>
        <v/>
      </c>
      <c r="L863" s="169" t="str">
        <f t="shared" si="54"/>
        <v/>
      </c>
      <c r="M863" s="169" t="str">
        <f>IF(ISBLANK('Entladung des Speichers'!A863),"",'Entladung des Speichers'!C863)</f>
        <v/>
      </c>
      <c r="N863" s="168" t="str">
        <f>IF(ISBLANK('Beladung des Speichers'!A863),"",SUMIFS('Entladung des Speichers'!$E$17:$E$1001,'Entladung des Speichers'!$A$17:$A$1001,'Ergebnis (detailliert)'!$A$17:$A$300))</f>
        <v/>
      </c>
      <c r="O863" s="125" t="str">
        <f t="shared" si="55"/>
        <v/>
      </c>
      <c r="P863" s="20" t="str">
        <f>IFERROR(IF(A863="","",N863*'Ergebnis (detailliert)'!J863/'Ergebnis (detailliert)'!I863),0)</f>
        <v/>
      </c>
      <c r="Q863" s="106" t="str">
        <f t="shared" si="56"/>
        <v/>
      </c>
      <c r="R863" s="107" t="str">
        <f t="shared" si="57"/>
        <v/>
      </c>
      <c r="S863" s="108" t="str">
        <f>IF(A863="","",IF(LOOKUP(A863,Stammdaten!$A$17:$A$1001,Stammdaten!$G$17:$G$1001)="Nein",0,IF(ISBLANK('Beladung des Speichers'!A863),"",ROUND(MIN(J863,Q863)*-1,2))))</f>
        <v/>
      </c>
    </row>
    <row r="864" spans="1:19" x14ac:dyDescent="0.2">
      <c r="A864" s="109" t="str">
        <f>IF('Beladung des Speichers'!A864="","",'Beladung des Speichers'!A864)</f>
        <v/>
      </c>
      <c r="B864" s="109" t="str">
        <f>IF('Beladung des Speichers'!B864="","",'Beladung des Speichers'!B864)</f>
        <v/>
      </c>
      <c r="C864" s="163" t="str">
        <f>IF(ISBLANK('Beladung des Speichers'!A864),"",SUMIFS('Beladung des Speichers'!$C$17:$C$300,'Beladung des Speichers'!$A$17:$A$300,A864)-SUMIFS('Entladung des Speichers'!$C$17:$C$300,'Entladung des Speichers'!$A$17:$A$300,A864)+SUMIFS(Füllstände!$B$17:$B$299,Füllstände!$A$17:$A$299,A864)-SUMIFS(Füllstände!$C$17:$C$299,Füllstände!$A$17:$A$299,A864))</f>
        <v/>
      </c>
      <c r="D864" s="164" t="str">
        <f>IF(ISBLANK('Beladung des Speichers'!A864),"",C864*'Beladung des Speichers'!C864/SUMIFS('Beladung des Speichers'!$C$17:$C$300,'Beladung des Speichers'!$A$17:$A$300,A864))</f>
        <v/>
      </c>
      <c r="E864" s="165" t="str">
        <f>IF(ISBLANK('Beladung des Speichers'!A864),"",1/SUMIFS('Beladung des Speichers'!$C$17:$C$300,'Beladung des Speichers'!$A$17:$A$300,A864)*C864*SUMIF($A$17:$A$300,A864,'Beladung des Speichers'!$E$17:$E$300))</f>
        <v/>
      </c>
      <c r="F864" s="166" t="str">
        <f>IF(ISBLANK('Beladung des Speichers'!A864),"",IF(C864=0,"0,00",D864/C864*E864))</f>
        <v/>
      </c>
      <c r="G864" s="167" t="str">
        <f>IF(ISBLANK('Beladung des Speichers'!A864),"",SUMIFS('Beladung des Speichers'!$C$17:$C$300,'Beladung des Speichers'!$A$17:$A$300,A864))</f>
        <v/>
      </c>
      <c r="H864" s="124" t="str">
        <f>IF(ISBLANK('Beladung des Speichers'!A864),"",'Beladung des Speichers'!C864)</f>
        <v/>
      </c>
      <c r="I864" s="168" t="str">
        <f>IF(ISBLANK('Beladung des Speichers'!A864),"",SUMIFS('Beladung des Speichers'!$E$17:$E$1001,'Beladung des Speichers'!$A$17:$A$1001,'Ergebnis (detailliert)'!A864))</f>
        <v/>
      </c>
      <c r="J864" s="125" t="str">
        <f>IF(ISBLANK('Beladung des Speichers'!A864),"",'Beladung des Speichers'!E864)</f>
        <v/>
      </c>
      <c r="K864" s="168" t="str">
        <f>IF(ISBLANK('Beladung des Speichers'!A864),"",SUMIFS('Entladung des Speichers'!$C$17:$C$1001,'Entladung des Speichers'!$A$17:$A$1001,'Ergebnis (detailliert)'!A864))</f>
        <v/>
      </c>
      <c r="L864" s="169" t="str">
        <f t="shared" si="54"/>
        <v/>
      </c>
      <c r="M864" s="169" t="str">
        <f>IF(ISBLANK('Entladung des Speichers'!A864),"",'Entladung des Speichers'!C864)</f>
        <v/>
      </c>
      <c r="N864" s="168" t="str">
        <f>IF(ISBLANK('Beladung des Speichers'!A864),"",SUMIFS('Entladung des Speichers'!$E$17:$E$1001,'Entladung des Speichers'!$A$17:$A$1001,'Ergebnis (detailliert)'!$A$17:$A$300))</f>
        <v/>
      </c>
      <c r="O864" s="125" t="str">
        <f t="shared" si="55"/>
        <v/>
      </c>
      <c r="P864" s="20" t="str">
        <f>IFERROR(IF(A864="","",N864*'Ergebnis (detailliert)'!J864/'Ergebnis (detailliert)'!I864),0)</f>
        <v/>
      </c>
      <c r="Q864" s="106" t="str">
        <f t="shared" si="56"/>
        <v/>
      </c>
      <c r="R864" s="107" t="str">
        <f t="shared" si="57"/>
        <v/>
      </c>
      <c r="S864" s="108" t="str">
        <f>IF(A864="","",IF(LOOKUP(A864,Stammdaten!$A$17:$A$1001,Stammdaten!$G$17:$G$1001)="Nein",0,IF(ISBLANK('Beladung des Speichers'!A864),"",ROUND(MIN(J864,Q864)*-1,2))))</f>
        <v/>
      </c>
    </row>
    <row r="865" spans="1:19" x14ac:dyDescent="0.2">
      <c r="A865" s="109" t="str">
        <f>IF('Beladung des Speichers'!A865="","",'Beladung des Speichers'!A865)</f>
        <v/>
      </c>
      <c r="B865" s="109" t="str">
        <f>IF('Beladung des Speichers'!B865="","",'Beladung des Speichers'!B865)</f>
        <v/>
      </c>
      <c r="C865" s="163" t="str">
        <f>IF(ISBLANK('Beladung des Speichers'!A865),"",SUMIFS('Beladung des Speichers'!$C$17:$C$300,'Beladung des Speichers'!$A$17:$A$300,A865)-SUMIFS('Entladung des Speichers'!$C$17:$C$300,'Entladung des Speichers'!$A$17:$A$300,A865)+SUMIFS(Füllstände!$B$17:$B$299,Füllstände!$A$17:$A$299,A865)-SUMIFS(Füllstände!$C$17:$C$299,Füllstände!$A$17:$A$299,A865))</f>
        <v/>
      </c>
      <c r="D865" s="164" t="str">
        <f>IF(ISBLANK('Beladung des Speichers'!A865),"",C865*'Beladung des Speichers'!C865/SUMIFS('Beladung des Speichers'!$C$17:$C$300,'Beladung des Speichers'!$A$17:$A$300,A865))</f>
        <v/>
      </c>
      <c r="E865" s="165" t="str">
        <f>IF(ISBLANK('Beladung des Speichers'!A865),"",1/SUMIFS('Beladung des Speichers'!$C$17:$C$300,'Beladung des Speichers'!$A$17:$A$300,A865)*C865*SUMIF($A$17:$A$300,A865,'Beladung des Speichers'!$E$17:$E$300))</f>
        <v/>
      </c>
      <c r="F865" s="166" t="str">
        <f>IF(ISBLANK('Beladung des Speichers'!A865),"",IF(C865=0,"0,00",D865/C865*E865))</f>
        <v/>
      </c>
      <c r="G865" s="167" t="str">
        <f>IF(ISBLANK('Beladung des Speichers'!A865),"",SUMIFS('Beladung des Speichers'!$C$17:$C$300,'Beladung des Speichers'!$A$17:$A$300,A865))</f>
        <v/>
      </c>
      <c r="H865" s="124" t="str">
        <f>IF(ISBLANK('Beladung des Speichers'!A865),"",'Beladung des Speichers'!C865)</f>
        <v/>
      </c>
      <c r="I865" s="168" t="str">
        <f>IF(ISBLANK('Beladung des Speichers'!A865),"",SUMIFS('Beladung des Speichers'!$E$17:$E$1001,'Beladung des Speichers'!$A$17:$A$1001,'Ergebnis (detailliert)'!A865))</f>
        <v/>
      </c>
      <c r="J865" s="125" t="str">
        <f>IF(ISBLANK('Beladung des Speichers'!A865),"",'Beladung des Speichers'!E865)</f>
        <v/>
      </c>
      <c r="K865" s="168" t="str">
        <f>IF(ISBLANK('Beladung des Speichers'!A865),"",SUMIFS('Entladung des Speichers'!$C$17:$C$1001,'Entladung des Speichers'!$A$17:$A$1001,'Ergebnis (detailliert)'!A865))</f>
        <v/>
      </c>
      <c r="L865" s="169" t="str">
        <f t="shared" si="54"/>
        <v/>
      </c>
      <c r="M865" s="169" t="str">
        <f>IF(ISBLANK('Entladung des Speichers'!A865),"",'Entladung des Speichers'!C865)</f>
        <v/>
      </c>
      <c r="N865" s="168" t="str">
        <f>IF(ISBLANK('Beladung des Speichers'!A865),"",SUMIFS('Entladung des Speichers'!$E$17:$E$1001,'Entladung des Speichers'!$A$17:$A$1001,'Ergebnis (detailliert)'!$A$17:$A$300))</f>
        <v/>
      </c>
      <c r="O865" s="125" t="str">
        <f t="shared" si="55"/>
        <v/>
      </c>
      <c r="P865" s="20" t="str">
        <f>IFERROR(IF(A865="","",N865*'Ergebnis (detailliert)'!J865/'Ergebnis (detailliert)'!I865),0)</f>
        <v/>
      </c>
      <c r="Q865" s="106" t="str">
        <f t="shared" si="56"/>
        <v/>
      </c>
      <c r="R865" s="107" t="str">
        <f t="shared" si="57"/>
        <v/>
      </c>
      <c r="S865" s="108" t="str">
        <f>IF(A865="","",IF(LOOKUP(A865,Stammdaten!$A$17:$A$1001,Stammdaten!$G$17:$G$1001)="Nein",0,IF(ISBLANK('Beladung des Speichers'!A865),"",ROUND(MIN(J865,Q865)*-1,2))))</f>
        <v/>
      </c>
    </row>
    <row r="866" spans="1:19" x14ac:dyDescent="0.2">
      <c r="A866" s="109" t="str">
        <f>IF('Beladung des Speichers'!A866="","",'Beladung des Speichers'!A866)</f>
        <v/>
      </c>
      <c r="B866" s="109" t="str">
        <f>IF('Beladung des Speichers'!B866="","",'Beladung des Speichers'!B866)</f>
        <v/>
      </c>
      <c r="C866" s="163" t="str">
        <f>IF(ISBLANK('Beladung des Speichers'!A866),"",SUMIFS('Beladung des Speichers'!$C$17:$C$300,'Beladung des Speichers'!$A$17:$A$300,A866)-SUMIFS('Entladung des Speichers'!$C$17:$C$300,'Entladung des Speichers'!$A$17:$A$300,A866)+SUMIFS(Füllstände!$B$17:$B$299,Füllstände!$A$17:$A$299,A866)-SUMIFS(Füllstände!$C$17:$C$299,Füllstände!$A$17:$A$299,A866))</f>
        <v/>
      </c>
      <c r="D866" s="164" t="str">
        <f>IF(ISBLANK('Beladung des Speichers'!A866),"",C866*'Beladung des Speichers'!C866/SUMIFS('Beladung des Speichers'!$C$17:$C$300,'Beladung des Speichers'!$A$17:$A$300,A866))</f>
        <v/>
      </c>
      <c r="E866" s="165" t="str">
        <f>IF(ISBLANK('Beladung des Speichers'!A866),"",1/SUMIFS('Beladung des Speichers'!$C$17:$C$300,'Beladung des Speichers'!$A$17:$A$300,A866)*C866*SUMIF($A$17:$A$300,A866,'Beladung des Speichers'!$E$17:$E$300))</f>
        <v/>
      </c>
      <c r="F866" s="166" t="str">
        <f>IF(ISBLANK('Beladung des Speichers'!A866),"",IF(C866=0,"0,00",D866/C866*E866))</f>
        <v/>
      </c>
      <c r="G866" s="167" t="str">
        <f>IF(ISBLANK('Beladung des Speichers'!A866),"",SUMIFS('Beladung des Speichers'!$C$17:$C$300,'Beladung des Speichers'!$A$17:$A$300,A866))</f>
        <v/>
      </c>
      <c r="H866" s="124" t="str">
        <f>IF(ISBLANK('Beladung des Speichers'!A866),"",'Beladung des Speichers'!C866)</f>
        <v/>
      </c>
      <c r="I866" s="168" t="str">
        <f>IF(ISBLANK('Beladung des Speichers'!A866),"",SUMIFS('Beladung des Speichers'!$E$17:$E$1001,'Beladung des Speichers'!$A$17:$A$1001,'Ergebnis (detailliert)'!A866))</f>
        <v/>
      </c>
      <c r="J866" s="125" t="str">
        <f>IF(ISBLANK('Beladung des Speichers'!A866),"",'Beladung des Speichers'!E866)</f>
        <v/>
      </c>
      <c r="K866" s="168" t="str">
        <f>IF(ISBLANK('Beladung des Speichers'!A866),"",SUMIFS('Entladung des Speichers'!$C$17:$C$1001,'Entladung des Speichers'!$A$17:$A$1001,'Ergebnis (detailliert)'!A866))</f>
        <v/>
      </c>
      <c r="L866" s="169" t="str">
        <f t="shared" si="54"/>
        <v/>
      </c>
      <c r="M866" s="169" t="str">
        <f>IF(ISBLANK('Entladung des Speichers'!A866),"",'Entladung des Speichers'!C866)</f>
        <v/>
      </c>
      <c r="N866" s="168" t="str">
        <f>IF(ISBLANK('Beladung des Speichers'!A866),"",SUMIFS('Entladung des Speichers'!$E$17:$E$1001,'Entladung des Speichers'!$A$17:$A$1001,'Ergebnis (detailliert)'!$A$17:$A$300))</f>
        <v/>
      </c>
      <c r="O866" s="125" t="str">
        <f t="shared" si="55"/>
        <v/>
      </c>
      <c r="P866" s="20" t="str">
        <f>IFERROR(IF(A866="","",N866*'Ergebnis (detailliert)'!J866/'Ergebnis (detailliert)'!I866),0)</f>
        <v/>
      </c>
      <c r="Q866" s="106" t="str">
        <f t="shared" si="56"/>
        <v/>
      </c>
      <c r="R866" s="107" t="str">
        <f t="shared" si="57"/>
        <v/>
      </c>
      <c r="S866" s="108" t="str">
        <f>IF(A866="","",IF(LOOKUP(A866,Stammdaten!$A$17:$A$1001,Stammdaten!$G$17:$G$1001)="Nein",0,IF(ISBLANK('Beladung des Speichers'!A866),"",ROUND(MIN(J866,Q866)*-1,2))))</f>
        <v/>
      </c>
    </row>
    <row r="867" spans="1:19" x14ac:dyDescent="0.2">
      <c r="A867" s="109" t="str">
        <f>IF('Beladung des Speichers'!A867="","",'Beladung des Speichers'!A867)</f>
        <v/>
      </c>
      <c r="B867" s="109" t="str">
        <f>IF('Beladung des Speichers'!B867="","",'Beladung des Speichers'!B867)</f>
        <v/>
      </c>
      <c r="C867" s="163" t="str">
        <f>IF(ISBLANK('Beladung des Speichers'!A867),"",SUMIFS('Beladung des Speichers'!$C$17:$C$300,'Beladung des Speichers'!$A$17:$A$300,A867)-SUMIFS('Entladung des Speichers'!$C$17:$C$300,'Entladung des Speichers'!$A$17:$A$300,A867)+SUMIFS(Füllstände!$B$17:$B$299,Füllstände!$A$17:$A$299,A867)-SUMIFS(Füllstände!$C$17:$C$299,Füllstände!$A$17:$A$299,A867))</f>
        <v/>
      </c>
      <c r="D867" s="164" t="str">
        <f>IF(ISBLANK('Beladung des Speichers'!A867),"",C867*'Beladung des Speichers'!C867/SUMIFS('Beladung des Speichers'!$C$17:$C$300,'Beladung des Speichers'!$A$17:$A$300,A867))</f>
        <v/>
      </c>
      <c r="E867" s="165" t="str">
        <f>IF(ISBLANK('Beladung des Speichers'!A867),"",1/SUMIFS('Beladung des Speichers'!$C$17:$C$300,'Beladung des Speichers'!$A$17:$A$300,A867)*C867*SUMIF($A$17:$A$300,A867,'Beladung des Speichers'!$E$17:$E$300))</f>
        <v/>
      </c>
      <c r="F867" s="166" t="str">
        <f>IF(ISBLANK('Beladung des Speichers'!A867),"",IF(C867=0,"0,00",D867/C867*E867))</f>
        <v/>
      </c>
      <c r="G867" s="167" t="str">
        <f>IF(ISBLANK('Beladung des Speichers'!A867),"",SUMIFS('Beladung des Speichers'!$C$17:$C$300,'Beladung des Speichers'!$A$17:$A$300,A867))</f>
        <v/>
      </c>
      <c r="H867" s="124" t="str">
        <f>IF(ISBLANK('Beladung des Speichers'!A867),"",'Beladung des Speichers'!C867)</f>
        <v/>
      </c>
      <c r="I867" s="168" t="str">
        <f>IF(ISBLANK('Beladung des Speichers'!A867),"",SUMIFS('Beladung des Speichers'!$E$17:$E$1001,'Beladung des Speichers'!$A$17:$A$1001,'Ergebnis (detailliert)'!A867))</f>
        <v/>
      </c>
      <c r="J867" s="125" t="str">
        <f>IF(ISBLANK('Beladung des Speichers'!A867),"",'Beladung des Speichers'!E867)</f>
        <v/>
      </c>
      <c r="K867" s="168" t="str">
        <f>IF(ISBLANK('Beladung des Speichers'!A867),"",SUMIFS('Entladung des Speichers'!$C$17:$C$1001,'Entladung des Speichers'!$A$17:$A$1001,'Ergebnis (detailliert)'!A867))</f>
        <v/>
      </c>
      <c r="L867" s="169" t="str">
        <f t="shared" si="54"/>
        <v/>
      </c>
      <c r="M867" s="169" t="str">
        <f>IF(ISBLANK('Entladung des Speichers'!A867),"",'Entladung des Speichers'!C867)</f>
        <v/>
      </c>
      <c r="N867" s="168" t="str">
        <f>IF(ISBLANK('Beladung des Speichers'!A867),"",SUMIFS('Entladung des Speichers'!$E$17:$E$1001,'Entladung des Speichers'!$A$17:$A$1001,'Ergebnis (detailliert)'!$A$17:$A$300))</f>
        <v/>
      </c>
      <c r="O867" s="125" t="str">
        <f t="shared" si="55"/>
        <v/>
      </c>
      <c r="P867" s="20" t="str">
        <f>IFERROR(IF(A867="","",N867*'Ergebnis (detailliert)'!J867/'Ergebnis (detailliert)'!I867),0)</f>
        <v/>
      </c>
      <c r="Q867" s="106" t="str">
        <f t="shared" si="56"/>
        <v/>
      </c>
      <c r="R867" s="107" t="str">
        <f t="shared" si="57"/>
        <v/>
      </c>
      <c r="S867" s="108" t="str">
        <f>IF(A867="","",IF(LOOKUP(A867,Stammdaten!$A$17:$A$1001,Stammdaten!$G$17:$G$1001)="Nein",0,IF(ISBLANK('Beladung des Speichers'!A867),"",ROUND(MIN(J867,Q867)*-1,2))))</f>
        <v/>
      </c>
    </row>
    <row r="868" spans="1:19" x14ac:dyDescent="0.2">
      <c r="A868" s="109" t="str">
        <f>IF('Beladung des Speichers'!A868="","",'Beladung des Speichers'!A868)</f>
        <v/>
      </c>
      <c r="B868" s="109" t="str">
        <f>IF('Beladung des Speichers'!B868="","",'Beladung des Speichers'!B868)</f>
        <v/>
      </c>
      <c r="C868" s="163" t="str">
        <f>IF(ISBLANK('Beladung des Speichers'!A868),"",SUMIFS('Beladung des Speichers'!$C$17:$C$300,'Beladung des Speichers'!$A$17:$A$300,A868)-SUMIFS('Entladung des Speichers'!$C$17:$C$300,'Entladung des Speichers'!$A$17:$A$300,A868)+SUMIFS(Füllstände!$B$17:$B$299,Füllstände!$A$17:$A$299,A868)-SUMIFS(Füllstände!$C$17:$C$299,Füllstände!$A$17:$A$299,A868))</f>
        <v/>
      </c>
      <c r="D868" s="164" t="str">
        <f>IF(ISBLANK('Beladung des Speichers'!A868),"",C868*'Beladung des Speichers'!C868/SUMIFS('Beladung des Speichers'!$C$17:$C$300,'Beladung des Speichers'!$A$17:$A$300,A868))</f>
        <v/>
      </c>
      <c r="E868" s="165" t="str">
        <f>IF(ISBLANK('Beladung des Speichers'!A868),"",1/SUMIFS('Beladung des Speichers'!$C$17:$C$300,'Beladung des Speichers'!$A$17:$A$300,A868)*C868*SUMIF($A$17:$A$300,A868,'Beladung des Speichers'!$E$17:$E$300))</f>
        <v/>
      </c>
      <c r="F868" s="166" t="str">
        <f>IF(ISBLANK('Beladung des Speichers'!A868),"",IF(C868=0,"0,00",D868/C868*E868))</f>
        <v/>
      </c>
      <c r="G868" s="167" t="str">
        <f>IF(ISBLANK('Beladung des Speichers'!A868),"",SUMIFS('Beladung des Speichers'!$C$17:$C$300,'Beladung des Speichers'!$A$17:$A$300,A868))</f>
        <v/>
      </c>
      <c r="H868" s="124" t="str">
        <f>IF(ISBLANK('Beladung des Speichers'!A868),"",'Beladung des Speichers'!C868)</f>
        <v/>
      </c>
      <c r="I868" s="168" t="str">
        <f>IF(ISBLANK('Beladung des Speichers'!A868),"",SUMIFS('Beladung des Speichers'!$E$17:$E$1001,'Beladung des Speichers'!$A$17:$A$1001,'Ergebnis (detailliert)'!A868))</f>
        <v/>
      </c>
      <c r="J868" s="125" t="str">
        <f>IF(ISBLANK('Beladung des Speichers'!A868),"",'Beladung des Speichers'!E868)</f>
        <v/>
      </c>
      <c r="K868" s="168" t="str">
        <f>IF(ISBLANK('Beladung des Speichers'!A868),"",SUMIFS('Entladung des Speichers'!$C$17:$C$1001,'Entladung des Speichers'!$A$17:$A$1001,'Ergebnis (detailliert)'!A868))</f>
        <v/>
      </c>
      <c r="L868" s="169" t="str">
        <f t="shared" si="54"/>
        <v/>
      </c>
      <c r="M868" s="169" t="str">
        <f>IF(ISBLANK('Entladung des Speichers'!A868),"",'Entladung des Speichers'!C868)</f>
        <v/>
      </c>
      <c r="N868" s="168" t="str">
        <f>IF(ISBLANK('Beladung des Speichers'!A868),"",SUMIFS('Entladung des Speichers'!$E$17:$E$1001,'Entladung des Speichers'!$A$17:$A$1001,'Ergebnis (detailliert)'!$A$17:$A$300))</f>
        <v/>
      </c>
      <c r="O868" s="125" t="str">
        <f t="shared" si="55"/>
        <v/>
      </c>
      <c r="P868" s="20" t="str">
        <f>IFERROR(IF(A868="","",N868*'Ergebnis (detailliert)'!J868/'Ergebnis (detailliert)'!I868),0)</f>
        <v/>
      </c>
      <c r="Q868" s="106" t="str">
        <f t="shared" si="56"/>
        <v/>
      </c>
      <c r="R868" s="107" t="str">
        <f t="shared" si="57"/>
        <v/>
      </c>
      <c r="S868" s="108" t="str">
        <f>IF(A868="","",IF(LOOKUP(A868,Stammdaten!$A$17:$A$1001,Stammdaten!$G$17:$G$1001)="Nein",0,IF(ISBLANK('Beladung des Speichers'!A868),"",ROUND(MIN(J868,Q868)*-1,2))))</f>
        <v/>
      </c>
    </row>
    <row r="869" spans="1:19" x14ac:dyDescent="0.2">
      <c r="A869" s="109" t="str">
        <f>IF('Beladung des Speichers'!A869="","",'Beladung des Speichers'!A869)</f>
        <v/>
      </c>
      <c r="B869" s="109" t="str">
        <f>IF('Beladung des Speichers'!B869="","",'Beladung des Speichers'!B869)</f>
        <v/>
      </c>
      <c r="C869" s="163" t="str">
        <f>IF(ISBLANK('Beladung des Speichers'!A869),"",SUMIFS('Beladung des Speichers'!$C$17:$C$300,'Beladung des Speichers'!$A$17:$A$300,A869)-SUMIFS('Entladung des Speichers'!$C$17:$C$300,'Entladung des Speichers'!$A$17:$A$300,A869)+SUMIFS(Füllstände!$B$17:$B$299,Füllstände!$A$17:$A$299,A869)-SUMIFS(Füllstände!$C$17:$C$299,Füllstände!$A$17:$A$299,A869))</f>
        <v/>
      </c>
      <c r="D869" s="164" t="str">
        <f>IF(ISBLANK('Beladung des Speichers'!A869),"",C869*'Beladung des Speichers'!C869/SUMIFS('Beladung des Speichers'!$C$17:$C$300,'Beladung des Speichers'!$A$17:$A$300,A869))</f>
        <v/>
      </c>
      <c r="E869" s="165" t="str">
        <f>IF(ISBLANK('Beladung des Speichers'!A869),"",1/SUMIFS('Beladung des Speichers'!$C$17:$C$300,'Beladung des Speichers'!$A$17:$A$300,A869)*C869*SUMIF($A$17:$A$300,A869,'Beladung des Speichers'!$E$17:$E$300))</f>
        <v/>
      </c>
      <c r="F869" s="166" t="str">
        <f>IF(ISBLANK('Beladung des Speichers'!A869),"",IF(C869=0,"0,00",D869/C869*E869))</f>
        <v/>
      </c>
      <c r="G869" s="167" t="str">
        <f>IF(ISBLANK('Beladung des Speichers'!A869),"",SUMIFS('Beladung des Speichers'!$C$17:$C$300,'Beladung des Speichers'!$A$17:$A$300,A869))</f>
        <v/>
      </c>
      <c r="H869" s="124" t="str">
        <f>IF(ISBLANK('Beladung des Speichers'!A869),"",'Beladung des Speichers'!C869)</f>
        <v/>
      </c>
      <c r="I869" s="168" t="str">
        <f>IF(ISBLANK('Beladung des Speichers'!A869),"",SUMIFS('Beladung des Speichers'!$E$17:$E$1001,'Beladung des Speichers'!$A$17:$A$1001,'Ergebnis (detailliert)'!A869))</f>
        <v/>
      </c>
      <c r="J869" s="125" t="str">
        <f>IF(ISBLANK('Beladung des Speichers'!A869),"",'Beladung des Speichers'!E869)</f>
        <v/>
      </c>
      <c r="K869" s="168" t="str">
        <f>IF(ISBLANK('Beladung des Speichers'!A869),"",SUMIFS('Entladung des Speichers'!$C$17:$C$1001,'Entladung des Speichers'!$A$17:$A$1001,'Ergebnis (detailliert)'!A869))</f>
        <v/>
      </c>
      <c r="L869" s="169" t="str">
        <f t="shared" si="54"/>
        <v/>
      </c>
      <c r="M869" s="169" t="str">
        <f>IF(ISBLANK('Entladung des Speichers'!A869),"",'Entladung des Speichers'!C869)</f>
        <v/>
      </c>
      <c r="N869" s="168" t="str">
        <f>IF(ISBLANK('Beladung des Speichers'!A869),"",SUMIFS('Entladung des Speichers'!$E$17:$E$1001,'Entladung des Speichers'!$A$17:$A$1001,'Ergebnis (detailliert)'!$A$17:$A$300))</f>
        <v/>
      </c>
      <c r="O869" s="125" t="str">
        <f t="shared" si="55"/>
        <v/>
      </c>
      <c r="P869" s="20" t="str">
        <f>IFERROR(IF(A869="","",N869*'Ergebnis (detailliert)'!J869/'Ergebnis (detailliert)'!I869),0)</f>
        <v/>
      </c>
      <c r="Q869" s="106" t="str">
        <f t="shared" si="56"/>
        <v/>
      </c>
      <c r="R869" s="107" t="str">
        <f t="shared" si="57"/>
        <v/>
      </c>
      <c r="S869" s="108" t="str">
        <f>IF(A869="","",IF(LOOKUP(A869,Stammdaten!$A$17:$A$1001,Stammdaten!$G$17:$G$1001)="Nein",0,IF(ISBLANK('Beladung des Speichers'!A869),"",ROUND(MIN(J869,Q869)*-1,2))))</f>
        <v/>
      </c>
    </row>
    <row r="870" spans="1:19" x14ac:dyDescent="0.2">
      <c r="A870" s="109" t="str">
        <f>IF('Beladung des Speichers'!A870="","",'Beladung des Speichers'!A870)</f>
        <v/>
      </c>
      <c r="B870" s="109" t="str">
        <f>IF('Beladung des Speichers'!B870="","",'Beladung des Speichers'!B870)</f>
        <v/>
      </c>
      <c r="C870" s="163" t="str">
        <f>IF(ISBLANK('Beladung des Speichers'!A870),"",SUMIFS('Beladung des Speichers'!$C$17:$C$300,'Beladung des Speichers'!$A$17:$A$300,A870)-SUMIFS('Entladung des Speichers'!$C$17:$C$300,'Entladung des Speichers'!$A$17:$A$300,A870)+SUMIFS(Füllstände!$B$17:$B$299,Füllstände!$A$17:$A$299,A870)-SUMIFS(Füllstände!$C$17:$C$299,Füllstände!$A$17:$A$299,A870))</f>
        <v/>
      </c>
      <c r="D870" s="164" t="str">
        <f>IF(ISBLANK('Beladung des Speichers'!A870),"",C870*'Beladung des Speichers'!C870/SUMIFS('Beladung des Speichers'!$C$17:$C$300,'Beladung des Speichers'!$A$17:$A$300,A870))</f>
        <v/>
      </c>
      <c r="E870" s="165" t="str">
        <f>IF(ISBLANK('Beladung des Speichers'!A870),"",1/SUMIFS('Beladung des Speichers'!$C$17:$C$300,'Beladung des Speichers'!$A$17:$A$300,A870)*C870*SUMIF($A$17:$A$300,A870,'Beladung des Speichers'!$E$17:$E$300))</f>
        <v/>
      </c>
      <c r="F870" s="166" t="str">
        <f>IF(ISBLANK('Beladung des Speichers'!A870),"",IF(C870=0,"0,00",D870/C870*E870))</f>
        <v/>
      </c>
      <c r="G870" s="167" t="str">
        <f>IF(ISBLANK('Beladung des Speichers'!A870),"",SUMIFS('Beladung des Speichers'!$C$17:$C$300,'Beladung des Speichers'!$A$17:$A$300,A870))</f>
        <v/>
      </c>
      <c r="H870" s="124" t="str">
        <f>IF(ISBLANK('Beladung des Speichers'!A870),"",'Beladung des Speichers'!C870)</f>
        <v/>
      </c>
      <c r="I870" s="168" t="str">
        <f>IF(ISBLANK('Beladung des Speichers'!A870),"",SUMIFS('Beladung des Speichers'!$E$17:$E$1001,'Beladung des Speichers'!$A$17:$A$1001,'Ergebnis (detailliert)'!A870))</f>
        <v/>
      </c>
      <c r="J870" s="125" t="str">
        <f>IF(ISBLANK('Beladung des Speichers'!A870),"",'Beladung des Speichers'!E870)</f>
        <v/>
      </c>
      <c r="K870" s="168" t="str">
        <f>IF(ISBLANK('Beladung des Speichers'!A870),"",SUMIFS('Entladung des Speichers'!$C$17:$C$1001,'Entladung des Speichers'!$A$17:$A$1001,'Ergebnis (detailliert)'!A870))</f>
        <v/>
      </c>
      <c r="L870" s="169" t="str">
        <f t="shared" si="54"/>
        <v/>
      </c>
      <c r="M870" s="169" t="str">
        <f>IF(ISBLANK('Entladung des Speichers'!A870),"",'Entladung des Speichers'!C870)</f>
        <v/>
      </c>
      <c r="N870" s="168" t="str">
        <f>IF(ISBLANK('Beladung des Speichers'!A870),"",SUMIFS('Entladung des Speichers'!$E$17:$E$1001,'Entladung des Speichers'!$A$17:$A$1001,'Ergebnis (detailliert)'!$A$17:$A$300))</f>
        <v/>
      </c>
      <c r="O870" s="125" t="str">
        <f t="shared" si="55"/>
        <v/>
      </c>
      <c r="P870" s="20" t="str">
        <f>IFERROR(IF(A870="","",N870*'Ergebnis (detailliert)'!J870/'Ergebnis (detailliert)'!I870),0)</f>
        <v/>
      </c>
      <c r="Q870" s="106" t="str">
        <f t="shared" si="56"/>
        <v/>
      </c>
      <c r="R870" s="107" t="str">
        <f t="shared" si="57"/>
        <v/>
      </c>
      <c r="S870" s="108" t="str">
        <f>IF(A870="","",IF(LOOKUP(A870,Stammdaten!$A$17:$A$1001,Stammdaten!$G$17:$G$1001)="Nein",0,IF(ISBLANK('Beladung des Speichers'!A870),"",ROUND(MIN(J870,Q870)*-1,2))))</f>
        <v/>
      </c>
    </row>
    <row r="871" spans="1:19" x14ac:dyDescent="0.2">
      <c r="A871" s="109" t="str">
        <f>IF('Beladung des Speichers'!A871="","",'Beladung des Speichers'!A871)</f>
        <v/>
      </c>
      <c r="B871" s="109" t="str">
        <f>IF('Beladung des Speichers'!B871="","",'Beladung des Speichers'!B871)</f>
        <v/>
      </c>
      <c r="C871" s="163" t="str">
        <f>IF(ISBLANK('Beladung des Speichers'!A871),"",SUMIFS('Beladung des Speichers'!$C$17:$C$300,'Beladung des Speichers'!$A$17:$A$300,A871)-SUMIFS('Entladung des Speichers'!$C$17:$C$300,'Entladung des Speichers'!$A$17:$A$300,A871)+SUMIFS(Füllstände!$B$17:$B$299,Füllstände!$A$17:$A$299,A871)-SUMIFS(Füllstände!$C$17:$C$299,Füllstände!$A$17:$A$299,A871))</f>
        <v/>
      </c>
      <c r="D871" s="164" t="str">
        <f>IF(ISBLANK('Beladung des Speichers'!A871),"",C871*'Beladung des Speichers'!C871/SUMIFS('Beladung des Speichers'!$C$17:$C$300,'Beladung des Speichers'!$A$17:$A$300,A871))</f>
        <v/>
      </c>
      <c r="E871" s="165" t="str">
        <f>IF(ISBLANK('Beladung des Speichers'!A871),"",1/SUMIFS('Beladung des Speichers'!$C$17:$C$300,'Beladung des Speichers'!$A$17:$A$300,A871)*C871*SUMIF($A$17:$A$300,A871,'Beladung des Speichers'!$E$17:$E$300))</f>
        <v/>
      </c>
      <c r="F871" s="166" t="str">
        <f>IF(ISBLANK('Beladung des Speichers'!A871),"",IF(C871=0,"0,00",D871/C871*E871))</f>
        <v/>
      </c>
      <c r="G871" s="167" t="str">
        <f>IF(ISBLANK('Beladung des Speichers'!A871),"",SUMIFS('Beladung des Speichers'!$C$17:$C$300,'Beladung des Speichers'!$A$17:$A$300,A871))</f>
        <v/>
      </c>
      <c r="H871" s="124" t="str">
        <f>IF(ISBLANK('Beladung des Speichers'!A871),"",'Beladung des Speichers'!C871)</f>
        <v/>
      </c>
      <c r="I871" s="168" t="str">
        <f>IF(ISBLANK('Beladung des Speichers'!A871),"",SUMIFS('Beladung des Speichers'!$E$17:$E$1001,'Beladung des Speichers'!$A$17:$A$1001,'Ergebnis (detailliert)'!A871))</f>
        <v/>
      </c>
      <c r="J871" s="125" t="str">
        <f>IF(ISBLANK('Beladung des Speichers'!A871),"",'Beladung des Speichers'!E871)</f>
        <v/>
      </c>
      <c r="K871" s="168" t="str">
        <f>IF(ISBLANK('Beladung des Speichers'!A871),"",SUMIFS('Entladung des Speichers'!$C$17:$C$1001,'Entladung des Speichers'!$A$17:$A$1001,'Ergebnis (detailliert)'!A871))</f>
        <v/>
      </c>
      <c r="L871" s="169" t="str">
        <f t="shared" si="54"/>
        <v/>
      </c>
      <c r="M871" s="169" t="str">
        <f>IF(ISBLANK('Entladung des Speichers'!A871),"",'Entladung des Speichers'!C871)</f>
        <v/>
      </c>
      <c r="N871" s="168" t="str">
        <f>IF(ISBLANK('Beladung des Speichers'!A871),"",SUMIFS('Entladung des Speichers'!$E$17:$E$1001,'Entladung des Speichers'!$A$17:$A$1001,'Ergebnis (detailliert)'!$A$17:$A$300))</f>
        <v/>
      </c>
      <c r="O871" s="125" t="str">
        <f t="shared" si="55"/>
        <v/>
      </c>
      <c r="P871" s="20" t="str">
        <f>IFERROR(IF(A871="","",N871*'Ergebnis (detailliert)'!J871/'Ergebnis (detailliert)'!I871),0)</f>
        <v/>
      </c>
      <c r="Q871" s="106" t="str">
        <f t="shared" si="56"/>
        <v/>
      </c>
      <c r="R871" s="107" t="str">
        <f t="shared" si="57"/>
        <v/>
      </c>
      <c r="S871" s="108" t="str">
        <f>IF(A871="","",IF(LOOKUP(A871,Stammdaten!$A$17:$A$1001,Stammdaten!$G$17:$G$1001)="Nein",0,IF(ISBLANK('Beladung des Speichers'!A871),"",ROUND(MIN(J871,Q871)*-1,2))))</f>
        <v/>
      </c>
    </row>
    <row r="872" spans="1:19" x14ac:dyDescent="0.2">
      <c r="A872" s="109" t="str">
        <f>IF('Beladung des Speichers'!A872="","",'Beladung des Speichers'!A872)</f>
        <v/>
      </c>
      <c r="B872" s="109" t="str">
        <f>IF('Beladung des Speichers'!B872="","",'Beladung des Speichers'!B872)</f>
        <v/>
      </c>
      <c r="C872" s="163" t="str">
        <f>IF(ISBLANK('Beladung des Speichers'!A872),"",SUMIFS('Beladung des Speichers'!$C$17:$C$300,'Beladung des Speichers'!$A$17:$A$300,A872)-SUMIFS('Entladung des Speichers'!$C$17:$C$300,'Entladung des Speichers'!$A$17:$A$300,A872)+SUMIFS(Füllstände!$B$17:$B$299,Füllstände!$A$17:$A$299,A872)-SUMIFS(Füllstände!$C$17:$C$299,Füllstände!$A$17:$A$299,A872))</f>
        <v/>
      </c>
      <c r="D872" s="164" t="str">
        <f>IF(ISBLANK('Beladung des Speichers'!A872),"",C872*'Beladung des Speichers'!C872/SUMIFS('Beladung des Speichers'!$C$17:$C$300,'Beladung des Speichers'!$A$17:$A$300,A872))</f>
        <v/>
      </c>
      <c r="E872" s="165" t="str">
        <f>IF(ISBLANK('Beladung des Speichers'!A872),"",1/SUMIFS('Beladung des Speichers'!$C$17:$C$300,'Beladung des Speichers'!$A$17:$A$300,A872)*C872*SUMIF($A$17:$A$300,A872,'Beladung des Speichers'!$E$17:$E$300))</f>
        <v/>
      </c>
      <c r="F872" s="166" t="str">
        <f>IF(ISBLANK('Beladung des Speichers'!A872),"",IF(C872=0,"0,00",D872/C872*E872))</f>
        <v/>
      </c>
      <c r="G872" s="167" t="str">
        <f>IF(ISBLANK('Beladung des Speichers'!A872),"",SUMIFS('Beladung des Speichers'!$C$17:$C$300,'Beladung des Speichers'!$A$17:$A$300,A872))</f>
        <v/>
      </c>
      <c r="H872" s="124" t="str">
        <f>IF(ISBLANK('Beladung des Speichers'!A872),"",'Beladung des Speichers'!C872)</f>
        <v/>
      </c>
      <c r="I872" s="168" t="str">
        <f>IF(ISBLANK('Beladung des Speichers'!A872),"",SUMIFS('Beladung des Speichers'!$E$17:$E$1001,'Beladung des Speichers'!$A$17:$A$1001,'Ergebnis (detailliert)'!A872))</f>
        <v/>
      </c>
      <c r="J872" s="125" t="str">
        <f>IF(ISBLANK('Beladung des Speichers'!A872),"",'Beladung des Speichers'!E872)</f>
        <v/>
      </c>
      <c r="K872" s="168" t="str">
        <f>IF(ISBLANK('Beladung des Speichers'!A872),"",SUMIFS('Entladung des Speichers'!$C$17:$C$1001,'Entladung des Speichers'!$A$17:$A$1001,'Ergebnis (detailliert)'!A872))</f>
        <v/>
      </c>
      <c r="L872" s="169" t="str">
        <f t="shared" si="54"/>
        <v/>
      </c>
      <c r="M872" s="169" t="str">
        <f>IF(ISBLANK('Entladung des Speichers'!A872),"",'Entladung des Speichers'!C872)</f>
        <v/>
      </c>
      <c r="N872" s="168" t="str">
        <f>IF(ISBLANK('Beladung des Speichers'!A872),"",SUMIFS('Entladung des Speichers'!$E$17:$E$1001,'Entladung des Speichers'!$A$17:$A$1001,'Ergebnis (detailliert)'!$A$17:$A$300))</f>
        <v/>
      </c>
      <c r="O872" s="125" t="str">
        <f t="shared" si="55"/>
        <v/>
      </c>
      <c r="P872" s="20" t="str">
        <f>IFERROR(IF(A872="","",N872*'Ergebnis (detailliert)'!J872/'Ergebnis (detailliert)'!I872),0)</f>
        <v/>
      </c>
      <c r="Q872" s="106" t="str">
        <f t="shared" si="56"/>
        <v/>
      </c>
      <c r="R872" s="107" t="str">
        <f t="shared" si="57"/>
        <v/>
      </c>
      <c r="S872" s="108" t="str">
        <f>IF(A872="","",IF(LOOKUP(A872,Stammdaten!$A$17:$A$1001,Stammdaten!$G$17:$G$1001)="Nein",0,IF(ISBLANK('Beladung des Speichers'!A872),"",ROUND(MIN(J872,Q872)*-1,2))))</f>
        <v/>
      </c>
    </row>
    <row r="873" spans="1:19" x14ac:dyDescent="0.2">
      <c r="A873" s="109" t="str">
        <f>IF('Beladung des Speichers'!A873="","",'Beladung des Speichers'!A873)</f>
        <v/>
      </c>
      <c r="B873" s="109" t="str">
        <f>IF('Beladung des Speichers'!B873="","",'Beladung des Speichers'!B873)</f>
        <v/>
      </c>
      <c r="C873" s="163" t="str">
        <f>IF(ISBLANK('Beladung des Speichers'!A873),"",SUMIFS('Beladung des Speichers'!$C$17:$C$300,'Beladung des Speichers'!$A$17:$A$300,A873)-SUMIFS('Entladung des Speichers'!$C$17:$C$300,'Entladung des Speichers'!$A$17:$A$300,A873)+SUMIFS(Füllstände!$B$17:$B$299,Füllstände!$A$17:$A$299,A873)-SUMIFS(Füllstände!$C$17:$C$299,Füllstände!$A$17:$A$299,A873))</f>
        <v/>
      </c>
      <c r="D873" s="164" t="str">
        <f>IF(ISBLANK('Beladung des Speichers'!A873),"",C873*'Beladung des Speichers'!C873/SUMIFS('Beladung des Speichers'!$C$17:$C$300,'Beladung des Speichers'!$A$17:$A$300,A873))</f>
        <v/>
      </c>
      <c r="E873" s="165" t="str">
        <f>IF(ISBLANK('Beladung des Speichers'!A873),"",1/SUMIFS('Beladung des Speichers'!$C$17:$C$300,'Beladung des Speichers'!$A$17:$A$300,A873)*C873*SUMIF($A$17:$A$300,A873,'Beladung des Speichers'!$E$17:$E$300))</f>
        <v/>
      </c>
      <c r="F873" s="166" t="str">
        <f>IF(ISBLANK('Beladung des Speichers'!A873),"",IF(C873=0,"0,00",D873/C873*E873))</f>
        <v/>
      </c>
      <c r="G873" s="167" t="str">
        <f>IF(ISBLANK('Beladung des Speichers'!A873),"",SUMIFS('Beladung des Speichers'!$C$17:$C$300,'Beladung des Speichers'!$A$17:$A$300,A873))</f>
        <v/>
      </c>
      <c r="H873" s="124" t="str">
        <f>IF(ISBLANK('Beladung des Speichers'!A873),"",'Beladung des Speichers'!C873)</f>
        <v/>
      </c>
      <c r="I873" s="168" t="str">
        <f>IF(ISBLANK('Beladung des Speichers'!A873),"",SUMIFS('Beladung des Speichers'!$E$17:$E$1001,'Beladung des Speichers'!$A$17:$A$1001,'Ergebnis (detailliert)'!A873))</f>
        <v/>
      </c>
      <c r="J873" s="125" t="str">
        <f>IF(ISBLANK('Beladung des Speichers'!A873),"",'Beladung des Speichers'!E873)</f>
        <v/>
      </c>
      <c r="K873" s="168" t="str">
        <f>IF(ISBLANK('Beladung des Speichers'!A873),"",SUMIFS('Entladung des Speichers'!$C$17:$C$1001,'Entladung des Speichers'!$A$17:$A$1001,'Ergebnis (detailliert)'!A873))</f>
        <v/>
      </c>
      <c r="L873" s="169" t="str">
        <f t="shared" si="54"/>
        <v/>
      </c>
      <c r="M873" s="169" t="str">
        <f>IF(ISBLANK('Entladung des Speichers'!A873),"",'Entladung des Speichers'!C873)</f>
        <v/>
      </c>
      <c r="N873" s="168" t="str">
        <f>IF(ISBLANK('Beladung des Speichers'!A873),"",SUMIFS('Entladung des Speichers'!$E$17:$E$1001,'Entladung des Speichers'!$A$17:$A$1001,'Ergebnis (detailliert)'!$A$17:$A$300))</f>
        <v/>
      </c>
      <c r="O873" s="125" t="str">
        <f t="shared" si="55"/>
        <v/>
      </c>
      <c r="P873" s="20" t="str">
        <f>IFERROR(IF(A873="","",N873*'Ergebnis (detailliert)'!J873/'Ergebnis (detailliert)'!I873),0)</f>
        <v/>
      </c>
      <c r="Q873" s="106" t="str">
        <f t="shared" si="56"/>
        <v/>
      </c>
      <c r="R873" s="107" t="str">
        <f t="shared" si="57"/>
        <v/>
      </c>
      <c r="S873" s="108" t="str">
        <f>IF(A873="","",IF(LOOKUP(A873,Stammdaten!$A$17:$A$1001,Stammdaten!$G$17:$G$1001)="Nein",0,IF(ISBLANK('Beladung des Speichers'!A873),"",ROUND(MIN(J873,Q873)*-1,2))))</f>
        <v/>
      </c>
    </row>
    <row r="874" spans="1:19" x14ac:dyDescent="0.2">
      <c r="A874" s="109" t="str">
        <f>IF('Beladung des Speichers'!A874="","",'Beladung des Speichers'!A874)</f>
        <v/>
      </c>
      <c r="B874" s="109" t="str">
        <f>IF('Beladung des Speichers'!B874="","",'Beladung des Speichers'!B874)</f>
        <v/>
      </c>
      <c r="C874" s="163" t="str">
        <f>IF(ISBLANK('Beladung des Speichers'!A874),"",SUMIFS('Beladung des Speichers'!$C$17:$C$300,'Beladung des Speichers'!$A$17:$A$300,A874)-SUMIFS('Entladung des Speichers'!$C$17:$C$300,'Entladung des Speichers'!$A$17:$A$300,A874)+SUMIFS(Füllstände!$B$17:$B$299,Füllstände!$A$17:$A$299,A874)-SUMIFS(Füllstände!$C$17:$C$299,Füllstände!$A$17:$A$299,A874))</f>
        <v/>
      </c>
      <c r="D874" s="164" t="str">
        <f>IF(ISBLANK('Beladung des Speichers'!A874),"",C874*'Beladung des Speichers'!C874/SUMIFS('Beladung des Speichers'!$C$17:$C$300,'Beladung des Speichers'!$A$17:$A$300,A874))</f>
        <v/>
      </c>
      <c r="E874" s="165" t="str">
        <f>IF(ISBLANK('Beladung des Speichers'!A874),"",1/SUMIFS('Beladung des Speichers'!$C$17:$C$300,'Beladung des Speichers'!$A$17:$A$300,A874)*C874*SUMIF($A$17:$A$300,A874,'Beladung des Speichers'!$E$17:$E$300))</f>
        <v/>
      </c>
      <c r="F874" s="166" t="str">
        <f>IF(ISBLANK('Beladung des Speichers'!A874),"",IF(C874=0,"0,00",D874/C874*E874))</f>
        <v/>
      </c>
      <c r="G874" s="167" t="str">
        <f>IF(ISBLANK('Beladung des Speichers'!A874),"",SUMIFS('Beladung des Speichers'!$C$17:$C$300,'Beladung des Speichers'!$A$17:$A$300,A874))</f>
        <v/>
      </c>
      <c r="H874" s="124" t="str">
        <f>IF(ISBLANK('Beladung des Speichers'!A874),"",'Beladung des Speichers'!C874)</f>
        <v/>
      </c>
      <c r="I874" s="168" t="str">
        <f>IF(ISBLANK('Beladung des Speichers'!A874),"",SUMIFS('Beladung des Speichers'!$E$17:$E$1001,'Beladung des Speichers'!$A$17:$A$1001,'Ergebnis (detailliert)'!A874))</f>
        <v/>
      </c>
      <c r="J874" s="125" t="str">
        <f>IF(ISBLANK('Beladung des Speichers'!A874),"",'Beladung des Speichers'!E874)</f>
        <v/>
      </c>
      <c r="K874" s="168" t="str">
        <f>IF(ISBLANK('Beladung des Speichers'!A874),"",SUMIFS('Entladung des Speichers'!$C$17:$C$1001,'Entladung des Speichers'!$A$17:$A$1001,'Ergebnis (detailliert)'!A874))</f>
        <v/>
      </c>
      <c r="L874" s="169" t="str">
        <f t="shared" si="54"/>
        <v/>
      </c>
      <c r="M874" s="169" t="str">
        <f>IF(ISBLANK('Entladung des Speichers'!A874),"",'Entladung des Speichers'!C874)</f>
        <v/>
      </c>
      <c r="N874" s="168" t="str">
        <f>IF(ISBLANK('Beladung des Speichers'!A874),"",SUMIFS('Entladung des Speichers'!$E$17:$E$1001,'Entladung des Speichers'!$A$17:$A$1001,'Ergebnis (detailliert)'!$A$17:$A$300))</f>
        <v/>
      </c>
      <c r="O874" s="125" t="str">
        <f t="shared" si="55"/>
        <v/>
      </c>
      <c r="P874" s="20" t="str">
        <f>IFERROR(IF(A874="","",N874*'Ergebnis (detailliert)'!J874/'Ergebnis (detailliert)'!I874),0)</f>
        <v/>
      </c>
      <c r="Q874" s="106" t="str">
        <f t="shared" si="56"/>
        <v/>
      </c>
      <c r="R874" s="107" t="str">
        <f t="shared" si="57"/>
        <v/>
      </c>
      <c r="S874" s="108" t="str">
        <f>IF(A874="","",IF(LOOKUP(A874,Stammdaten!$A$17:$A$1001,Stammdaten!$G$17:$G$1001)="Nein",0,IF(ISBLANK('Beladung des Speichers'!A874),"",ROUND(MIN(J874,Q874)*-1,2))))</f>
        <v/>
      </c>
    </row>
    <row r="875" spans="1:19" x14ac:dyDescent="0.2">
      <c r="A875" s="109" t="str">
        <f>IF('Beladung des Speichers'!A875="","",'Beladung des Speichers'!A875)</f>
        <v/>
      </c>
      <c r="B875" s="109" t="str">
        <f>IF('Beladung des Speichers'!B875="","",'Beladung des Speichers'!B875)</f>
        <v/>
      </c>
      <c r="C875" s="163" t="str">
        <f>IF(ISBLANK('Beladung des Speichers'!A875),"",SUMIFS('Beladung des Speichers'!$C$17:$C$300,'Beladung des Speichers'!$A$17:$A$300,A875)-SUMIFS('Entladung des Speichers'!$C$17:$C$300,'Entladung des Speichers'!$A$17:$A$300,A875)+SUMIFS(Füllstände!$B$17:$B$299,Füllstände!$A$17:$A$299,A875)-SUMIFS(Füllstände!$C$17:$C$299,Füllstände!$A$17:$A$299,A875))</f>
        <v/>
      </c>
      <c r="D875" s="164" t="str">
        <f>IF(ISBLANK('Beladung des Speichers'!A875),"",C875*'Beladung des Speichers'!C875/SUMIFS('Beladung des Speichers'!$C$17:$C$300,'Beladung des Speichers'!$A$17:$A$300,A875))</f>
        <v/>
      </c>
      <c r="E875" s="165" t="str">
        <f>IF(ISBLANK('Beladung des Speichers'!A875),"",1/SUMIFS('Beladung des Speichers'!$C$17:$C$300,'Beladung des Speichers'!$A$17:$A$300,A875)*C875*SUMIF($A$17:$A$300,A875,'Beladung des Speichers'!$E$17:$E$300))</f>
        <v/>
      </c>
      <c r="F875" s="166" t="str">
        <f>IF(ISBLANK('Beladung des Speichers'!A875),"",IF(C875=0,"0,00",D875/C875*E875))</f>
        <v/>
      </c>
      <c r="G875" s="167" t="str">
        <f>IF(ISBLANK('Beladung des Speichers'!A875),"",SUMIFS('Beladung des Speichers'!$C$17:$C$300,'Beladung des Speichers'!$A$17:$A$300,A875))</f>
        <v/>
      </c>
      <c r="H875" s="124" t="str">
        <f>IF(ISBLANK('Beladung des Speichers'!A875),"",'Beladung des Speichers'!C875)</f>
        <v/>
      </c>
      <c r="I875" s="168" t="str">
        <f>IF(ISBLANK('Beladung des Speichers'!A875),"",SUMIFS('Beladung des Speichers'!$E$17:$E$1001,'Beladung des Speichers'!$A$17:$A$1001,'Ergebnis (detailliert)'!A875))</f>
        <v/>
      </c>
      <c r="J875" s="125" t="str">
        <f>IF(ISBLANK('Beladung des Speichers'!A875),"",'Beladung des Speichers'!E875)</f>
        <v/>
      </c>
      <c r="K875" s="168" t="str">
        <f>IF(ISBLANK('Beladung des Speichers'!A875),"",SUMIFS('Entladung des Speichers'!$C$17:$C$1001,'Entladung des Speichers'!$A$17:$A$1001,'Ergebnis (detailliert)'!A875))</f>
        <v/>
      </c>
      <c r="L875" s="169" t="str">
        <f t="shared" si="54"/>
        <v/>
      </c>
      <c r="M875" s="169" t="str">
        <f>IF(ISBLANK('Entladung des Speichers'!A875),"",'Entladung des Speichers'!C875)</f>
        <v/>
      </c>
      <c r="N875" s="168" t="str">
        <f>IF(ISBLANK('Beladung des Speichers'!A875),"",SUMIFS('Entladung des Speichers'!$E$17:$E$1001,'Entladung des Speichers'!$A$17:$A$1001,'Ergebnis (detailliert)'!$A$17:$A$300))</f>
        <v/>
      </c>
      <c r="O875" s="125" t="str">
        <f t="shared" si="55"/>
        <v/>
      </c>
      <c r="P875" s="20" t="str">
        <f>IFERROR(IF(A875="","",N875*'Ergebnis (detailliert)'!J875/'Ergebnis (detailliert)'!I875),0)</f>
        <v/>
      </c>
      <c r="Q875" s="106" t="str">
        <f t="shared" si="56"/>
        <v/>
      </c>
      <c r="R875" s="107" t="str">
        <f t="shared" si="57"/>
        <v/>
      </c>
      <c r="S875" s="108" t="str">
        <f>IF(A875="","",IF(LOOKUP(A875,Stammdaten!$A$17:$A$1001,Stammdaten!$G$17:$G$1001)="Nein",0,IF(ISBLANK('Beladung des Speichers'!A875),"",ROUND(MIN(J875,Q875)*-1,2))))</f>
        <v/>
      </c>
    </row>
    <row r="876" spans="1:19" x14ac:dyDescent="0.2">
      <c r="A876" s="109" t="str">
        <f>IF('Beladung des Speichers'!A876="","",'Beladung des Speichers'!A876)</f>
        <v/>
      </c>
      <c r="B876" s="109" t="str">
        <f>IF('Beladung des Speichers'!B876="","",'Beladung des Speichers'!B876)</f>
        <v/>
      </c>
      <c r="C876" s="163" t="str">
        <f>IF(ISBLANK('Beladung des Speichers'!A876),"",SUMIFS('Beladung des Speichers'!$C$17:$C$300,'Beladung des Speichers'!$A$17:$A$300,A876)-SUMIFS('Entladung des Speichers'!$C$17:$C$300,'Entladung des Speichers'!$A$17:$A$300,A876)+SUMIFS(Füllstände!$B$17:$B$299,Füllstände!$A$17:$A$299,A876)-SUMIFS(Füllstände!$C$17:$C$299,Füllstände!$A$17:$A$299,A876))</f>
        <v/>
      </c>
      <c r="D876" s="164" t="str">
        <f>IF(ISBLANK('Beladung des Speichers'!A876),"",C876*'Beladung des Speichers'!C876/SUMIFS('Beladung des Speichers'!$C$17:$C$300,'Beladung des Speichers'!$A$17:$A$300,A876))</f>
        <v/>
      </c>
      <c r="E876" s="165" t="str">
        <f>IF(ISBLANK('Beladung des Speichers'!A876),"",1/SUMIFS('Beladung des Speichers'!$C$17:$C$300,'Beladung des Speichers'!$A$17:$A$300,A876)*C876*SUMIF($A$17:$A$300,A876,'Beladung des Speichers'!$E$17:$E$300))</f>
        <v/>
      </c>
      <c r="F876" s="166" t="str">
        <f>IF(ISBLANK('Beladung des Speichers'!A876),"",IF(C876=0,"0,00",D876/C876*E876))</f>
        <v/>
      </c>
      <c r="G876" s="167" t="str">
        <f>IF(ISBLANK('Beladung des Speichers'!A876),"",SUMIFS('Beladung des Speichers'!$C$17:$C$300,'Beladung des Speichers'!$A$17:$A$300,A876))</f>
        <v/>
      </c>
      <c r="H876" s="124" t="str">
        <f>IF(ISBLANK('Beladung des Speichers'!A876),"",'Beladung des Speichers'!C876)</f>
        <v/>
      </c>
      <c r="I876" s="168" t="str">
        <f>IF(ISBLANK('Beladung des Speichers'!A876),"",SUMIFS('Beladung des Speichers'!$E$17:$E$1001,'Beladung des Speichers'!$A$17:$A$1001,'Ergebnis (detailliert)'!A876))</f>
        <v/>
      </c>
      <c r="J876" s="125" t="str">
        <f>IF(ISBLANK('Beladung des Speichers'!A876),"",'Beladung des Speichers'!E876)</f>
        <v/>
      </c>
      <c r="K876" s="168" t="str">
        <f>IF(ISBLANK('Beladung des Speichers'!A876),"",SUMIFS('Entladung des Speichers'!$C$17:$C$1001,'Entladung des Speichers'!$A$17:$A$1001,'Ergebnis (detailliert)'!A876))</f>
        <v/>
      </c>
      <c r="L876" s="169" t="str">
        <f t="shared" si="54"/>
        <v/>
      </c>
      <c r="M876" s="169" t="str">
        <f>IF(ISBLANK('Entladung des Speichers'!A876),"",'Entladung des Speichers'!C876)</f>
        <v/>
      </c>
      <c r="N876" s="168" t="str">
        <f>IF(ISBLANK('Beladung des Speichers'!A876),"",SUMIFS('Entladung des Speichers'!$E$17:$E$1001,'Entladung des Speichers'!$A$17:$A$1001,'Ergebnis (detailliert)'!$A$17:$A$300))</f>
        <v/>
      </c>
      <c r="O876" s="125" t="str">
        <f t="shared" si="55"/>
        <v/>
      </c>
      <c r="P876" s="20" t="str">
        <f>IFERROR(IF(A876="","",N876*'Ergebnis (detailliert)'!J876/'Ergebnis (detailliert)'!I876),0)</f>
        <v/>
      </c>
      <c r="Q876" s="106" t="str">
        <f t="shared" si="56"/>
        <v/>
      </c>
      <c r="R876" s="107" t="str">
        <f t="shared" si="57"/>
        <v/>
      </c>
      <c r="S876" s="108" t="str">
        <f>IF(A876="","",IF(LOOKUP(A876,Stammdaten!$A$17:$A$1001,Stammdaten!$G$17:$G$1001)="Nein",0,IF(ISBLANK('Beladung des Speichers'!A876),"",ROUND(MIN(J876,Q876)*-1,2))))</f>
        <v/>
      </c>
    </row>
    <row r="877" spans="1:19" x14ac:dyDescent="0.2">
      <c r="A877" s="109" t="str">
        <f>IF('Beladung des Speichers'!A877="","",'Beladung des Speichers'!A877)</f>
        <v/>
      </c>
      <c r="B877" s="109" t="str">
        <f>IF('Beladung des Speichers'!B877="","",'Beladung des Speichers'!B877)</f>
        <v/>
      </c>
      <c r="C877" s="163" t="str">
        <f>IF(ISBLANK('Beladung des Speichers'!A877),"",SUMIFS('Beladung des Speichers'!$C$17:$C$300,'Beladung des Speichers'!$A$17:$A$300,A877)-SUMIFS('Entladung des Speichers'!$C$17:$C$300,'Entladung des Speichers'!$A$17:$A$300,A877)+SUMIFS(Füllstände!$B$17:$B$299,Füllstände!$A$17:$A$299,A877)-SUMIFS(Füllstände!$C$17:$C$299,Füllstände!$A$17:$A$299,A877))</f>
        <v/>
      </c>
      <c r="D877" s="164" t="str">
        <f>IF(ISBLANK('Beladung des Speichers'!A877),"",C877*'Beladung des Speichers'!C877/SUMIFS('Beladung des Speichers'!$C$17:$C$300,'Beladung des Speichers'!$A$17:$A$300,A877))</f>
        <v/>
      </c>
      <c r="E877" s="165" t="str">
        <f>IF(ISBLANK('Beladung des Speichers'!A877),"",1/SUMIFS('Beladung des Speichers'!$C$17:$C$300,'Beladung des Speichers'!$A$17:$A$300,A877)*C877*SUMIF($A$17:$A$300,A877,'Beladung des Speichers'!$E$17:$E$300))</f>
        <v/>
      </c>
      <c r="F877" s="166" t="str">
        <f>IF(ISBLANK('Beladung des Speichers'!A877),"",IF(C877=0,"0,00",D877/C877*E877))</f>
        <v/>
      </c>
      <c r="G877" s="167" t="str">
        <f>IF(ISBLANK('Beladung des Speichers'!A877),"",SUMIFS('Beladung des Speichers'!$C$17:$C$300,'Beladung des Speichers'!$A$17:$A$300,A877))</f>
        <v/>
      </c>
      <c r="H877" s="124" t="str">
        <f>IF(ISBLANK('Beladung des Speichers'!A877),"",'Beladung des Speichers'!C877)</f>
        <v/>
      </c>
      <c r="I877" s="168" t="str">
        <f>IF(ISBLANK('Beladung des Speichers'!A877),"",SUMIFS('Beladung des Speichers'!$E$17:$E$1001,'Beladung des Speichers'!$A$17:$A$1001,'Ergebnis (detailliert)'!A877))</f>
        <v/>
      </c>
      <c r="J877" s="125" t="str">
        <f>IF(ISBLANK('Beladung des Speichers'!A877),"",'Beladung des Speichers'!E877)</f>
        <v/>
      </c>
      <c r="K877" s="168" t="str">
        <f>IF(ISBLANK('Beladung des Speichers'!A877),"",SUMIFS('Entladung des Speichers'!$C$17:$C$1001,'Entladung des Speichers'!$A$17:$A$1001,'Ergebnis (detailliert)'!A877))</f>
        <v/>
      </c>
      <c r="L877" s="169" t="str">
        <f t="shared" si="54"/>
        <v/>
      </c>
      <c r="M877" s="169" t="str">
        <f>IF(ISBLANK('Entladung des Speichers'!A877),"",'Entladung des Speichers'!C877)</f>
        <v/>
      </c>
      <c r="N877" s="168" t="str">
        <f>IF(ISBLANK('Beladung des Speichers'!A877),"",SUMIFS('Entladung des Speichers'!$E$17:$E$1001,'Entladung des Speichers'!$A$17:$A$1001,'Ergebnis (detailliert)'!$A$17:$A$300))</f>
        <v/>
      </c>
      <c r="O877" s="125" t="str">
        <f t="shared" si="55"/>
        <v/>
      </c>
      <c r="P877" s="20" t="str">
        <f>IFERROR(IF(A877="","",N877*'Ergebnis (detailliert)'!J877/'Ergebnis (detailliert)'!I877),0)</f>
        <v/>
      </c>
      <c r="Q877" s="106" t="str">
        <f t="shared" si="56"/>
        <v/>
      </c>
      <c r="R877" s="107" t="str">
        <f t="shared" si="57"/>
        <v/>
      </c>
      <c r="S877" s="108" t="str">
        <f>IF(A877="","",IF(LOOKUP(A877,Stammdaten!$A$17:$A$1001,Stammdaten!$G$17:$G$1001)="Nein",0,IF(ISBLANK('Beladung des Speichers'!A877),"",ROUND(MIN(J877,Q877)*-1,2))))</f>
        <v/>
      </c>
    </row>
    <row r="878" spans="1:19" x14ac:dyDescent="0.2">
      <c r="A878" s="109" t="str">
        <f>IF('Beladung des Speichers'!A878="","",'Beladung des Speichers'!A878)</f>
        <v/>
      </c>
      <c r="B878" s="109" t="str">
        <f>IF('Beladung des Speichers'!B878="","",'Beladung des Speichers'!B878)</f>
        <v/>
      </c>
      <c r="C878" s="163" t="str">
        <f>IF(ISBLANK('Beladung des Speichers'!A878),"",SUMIFS('Beladung des Speichers'!$C$17:$C$300,'Beladung des Speichers'!$A$17:$A$300,A878)-SUMIFS('Entladung des Speichers'!$C$17:$C$300,'Entladung des Speichers'!$A$17:$A$300,A878)+SUMIFS(Füllstände!$B$17:$B$299,Füllstände!$A$17:$A$299,A878)-SUMIFS(Füllstände!$C$17:$C$299,Füllstände!$A$17:$A$299,A878))</f>
        <v/>
      </c>
      <c r="D878" s="164" t="str">
        <f>IF(ISBLANK('Beladung des Speichers'!A878),"",C878*'Beladung des Speichers'!C878/SUMIFS('Beladung des Speichers'!$C$17:$C$300,'Beladung des Speichers'!$A$17:$A$300,A878))</f>
        <v/>
      </c>
      <c r="E878" s="165" t="str">
        <f>IF(ISBLANK('Beladung des Speichers'!A878),"",1/SUMIFS('Beladung des Speichers'!$C$17:$C$300,'Beladung des Speichers'!$A$17:$A$300,A878)*C878*SUMIF($A$17:$A$300,A878,'Beladung des Speichers'!$E$17:$E$300))</f>
        <v/>
      </c>
      <c r="F878" s="166" t="str">
        <f>IF(ISBLANK('Beladung des Speichers'!A878),"",IF(C878=0,"0,00",D878/C878*E878))</f>
        <v/>
      </c>
      <c r="G878" s="167" t="str">
        <f>IF(ISBLANK('Beladung des Speichers'!A878),"",SUMIFS('Beladung des Speichers'!$C$17:$C$300,'Beladung des Speichers'!$A$17:$A$300,A878))</f>
        <v/>
      </c>
      <c r="H878" s="124" t="str">
        <f>IF(ISBLANK('Beladung des Speichers'!A878),"",'Beladung des Speichers'!C878)</f>
        <v/>
      </c>
      <c r="I878" s="168" t="str">
        <f>IF(ISBLANK('Beladung des Speichers'!A878),"",SUMIFS('Beladung des Speichers'!$E$17:$E$1001,'Beladung des Speichers'!$A$17:$A$1001,'Ergebnis (detailliert)'!A878))</f>
        <v/>
      </c>
      <c r="J878" s="125" t="str">
        <f>IF(ISBLANK('Beladung des Speichers'!A878),"",'Beladung des Speichers'!E878)</f>
        <v/>
      </c>
      <c r="K878" s="168" t="str">
        <f>IF(ISBLANK('Beladung des Speichers'!A878),"",SUMIFS('Entladung des Speichers'!$C$17:$C$1001,'Entladung des Speichers'!$A$17:$A$1001,'Ergebnis (detailliert)'!A878))</f>
        <v/>
      </c>
      <c r="L878" s="169" t="str">
        <f t="shared" si="54"/>
        <v/>
      </c>
      <c r="M878" s="169" t="str">
        <f>IF(ISBLANK('Entladung des Speichers'!A878),"",'Entladung des Speichers'!C878)</f>
        <v/>
      </c>
      <c r="N878" s="168" t="str">
        <f>IF(ISBLANK('Beladung des Speichers'!A878),"",SUMIFS('Entladung des Speichers'!$E$17:$E$1001,'Entladung des Speichers'!$A$17:$A$1001,'Ergebnis (detailliert)'!$A$17:$A$300))</f>
        <v/>
      </c>
      <c r="O878" s="125" t="str">
        <f t="shared" si="55"/>
        <v/>
      </c>
      <c r="P878" s="20" t="str">
        <f>IFERROR(IF(A878="","",N878*'Ergebnis (detailliert)'!J878/'Ergebnis (detailliert)'!I878),0)</f>
        <v/>
      </c>
      <c r="Q878" s="106" t="str">
        <f t="shared" si="56"/>
        <v/>
      </c>
      <c r="R878" s="107" t="str">
        <f t="shared" si="57"/>
        <v/>
      </c>
      <c r="S878" s="108" t="str">
        <f>IF(A878="","",IF(LOOKUP(A878,Stammdaten!$A$17:$A$1001,Stammdaten!$G$17:$G$1001)="Nein",0,IF(ISBLANK('Beladung des Speichers'!A878),"",ROUND(MIN(J878,Q878)*-1,2))))</f>
        <v/>
      </c>
    </row>
    <row r="879" spans="1:19" x14ac:dyDescent="0.2">
      <c r="A879" s="109" t="str">
        <f>IF('Beladung des Speichers'!A879="","",'Beladung des Speichers'!A879)</f>
        <v/>
      </c>
      <c r="B879" s="109" t="str">
        <f>IF('Beladung des Speichers'!B879="","",'Beladung des Speichers'!B879)</f>
        <v/>
      </c>
      <c r="C879" s="163" t="str">
        <f>IF(ISBLANK('Beladung des Speichers'!A879),"",SUMIFS('Beladung des Speichers'!$C$17:$C$300,'Beladung des Speichers'!$A$17:$A$300,A879)-SUMIFS('Entladung des Speichers'!$C$17:$C$300,'Entladung des Speichers'!$A$17:$A$300,A879)+SUMIFS(Füllstände!$B$17:$B$299,Füllstände!$A$17:$A$299,A879)-SUMIFS(Füllstände!$C$17:$C$299,Füllstände!$A$17:$A$299,A879))</f>
        <v/>
      </c>
      <c r="D879" s="164" t="str">
        <f>IF(ISBLANK('Beladung des Speichers'!A879),"",C879*'Beladung des Speichers'!C879/SUMIFS('Beladung des Speichers'!$C$17:$C$300,'Beladung des Speichers'!$A$17:$A$300,A879))</f>
        <v/>
      </c>
      <c r="E879" s="165" t="str">
        <f>IF(ISBLANK('Beladung des Speichers'!A879),"",1/SUMIFS('Beladung des Speichers'!$C$17:$C$300,'Beladung des Speichers'!$A$17:$A$300,A879)*C879*SUMIF($A$17:$A$300,A879,'Beladung des Speichers'!$E$17:$E$300))</f>
        <v/>
      </c>
      <c r="F879" s="166" t="str">
        <f>IF(ISBLANK('Beladung des Speichers'!A879),"",IF(C879=0,"0,00",D879/C879*E879))</f>
        <v/>
      </c>
      <c r="G879" s="167" t="str">
        <f>IF(ISBLANK('Beladung des Speichers'!A879),"",SUMIFS('Beladung des Speichers'!$C$17:$C$300,'Beladung des Speichers'!$A$17:$A$300,A879))</f>
        <v/>
      </c>
      <c r="H879" s="124" t="str">
        <f>IF(ISBLANK('Beladung des Speichers'!A879),"",'Beladung des Speichers'!C879)</f>
        <v/>
      </c>
      <c r="I879" s="168" t="str">
        <f>IF(ISBLANK('Beladung des Speichers'!A879),"",SUMIFS('Beladung des Speichers'!$E$17:$E$1001,'Beladung des Speichers'!$A$17:$A$1001,'Ergebnis (detailliert)'!A879))</f>
        <v/>
      </c>
      <c r="J879" s="125" t="str">
        <f>IF(ISBLANK('Beladung des Speichers'!A879),"",'Beladung des Speichers'!E879)</f>
        <v/>
      </c>
      <c r="K879" s="168" t="str">
        <f>IF(ISBLANK('Beladung des Speichers'!A879),"",SUMIFS('Entladung des Speichers'!$C$17:$C$1001,'Entladung des Speichers'!$A$17:$A$1001,'Ergebnis (detailliert)'!A879))</f>
        <v/>
      </c>
      <c r="L879" s="169" t="str">
        <f t="shared" si="54"/>
        <v/>
      </c>
      <c r="M879" s="169" t="str">
        <f>IF(ISBLANK('Entladung des Speichers'!A879),"",'Entladung des Speichers'!C879)</f>
        <v/>
      </c>
      <c r="N879" s="168" t="str">
        <f>IF(ISBLANK('Beladung des Speichers'!A879),"",SUMIFS('Entladung des Speichers'!$E$17:$E$1001,'Entladung des Speichers'!$A$17:$A$1001,'Ergebnis (detailliert)'!$A$17:$A$300))</f>
        <v/>
      </c>
      <c r="O879" s="125" t="str">
        <f t="shared" si="55"/>
        <v/>
      </c>
      <c r="P879" s="20" t="str">
        <f>IFERROR(IF(A879="","",N879*'Ergebnis (detailliert)'!J879/'Ergebnis (detailliert)'!I879),0)</f>
        <v/>
      </c>
      <c r="Q879" s="106" t="str">
        <f t="shared" si="56"/>
        <v/>
      </c>
      <c r="R879" s="107" t="str">
        <f t="shared" si="57"/>
        <v/>
      </c>
      <c r="S879" s="108" t="str">
        <f>IF(A879="","",IF(LOOKUP(A879,Stammdaten!$A$17:$A$1001,Stammdaten!$G$17:$G$1001)="Nein",0,IF(ISBLANK('Beladung des Speichers'!A879),"",ROUND(MIN(J879,Q879)*-1,2))))</f>
        <v/>
      </c>
    </row>
    <row r="880" spans="1:19" x14ac:dyDescent="0.2">
      <c r="A880" s="109" t="str">
        <f>IF('Beladung des Speichers'!A880="","",'Beladung des Speichers'!A880)</f>
        <v/>
      </c>
      <c r="B880" s="109" t="str">
        <f>IF('Beladung des Speichers'!B880="","",'Beladung des Speichers'!B880)</f>
        <v/>
      </c>
      <c r="C880" s="163" t="str">
        <f>IF(ISBLANK('Beladung des Speichers'!A880),"",SUMIFS('Beladung des Speichers'!$C$17:$C$300,'Beladung des Speichers'!$A$17:$A$300,A880)-SUMIFS('Entladung des Speichers'!$C$17:$C$300,'Entladung des Speichers'!$A$17:$A$300,A880)+SUMIFS(Füllstände!$B$17:$B$299,Füllstände!$A$17:$A$299,A880)-SUMIFS(Füllstände!$C$17:$C$299,Füllstände!$A$17:$A$299,A880))</f>
        <v/>
      </c>
      <c r="D880" s="164" t="str">
        <f>IF(ISBLANK('Beladung des Speichers'!A880),"",C880*'Beladung des Speichers'!C880/SUMIFS('Beladung des Speichers'!$C$17:$C$300,'Beladung des Speichers'!$A$17:$A$300,A880))</f>
        <v/>
      </c>
      <c r="E880" s="165" t="str">
        <f>IF(ISBLANK('Beladung des Speichers'!A880),"",1/SUMIFS('Beladung des Speichers'!$C$17:$C$300,'Beladung des Speichers'!$A$17:$A$300,A880)*C880*SUMIF($A$17:$A$300,A880,'Beladung des Speichers'!$E$17:$E$300))</f>
        <v/>
      </c>
      <c r="F880" s="166" t="str">
        <f>IF(ISBLANK('Beladung des Speichers'!A880),"",IF(C880=0,"0,00",D880/C880*E880))</f>
        <v/>
      </c>
      <c r="G880" s="167" t="str">
        <f>IF(ISBLANK('Beladung des Speichers'!A880),"",SUMIFS('Beladung des Speichers'!$C$17:$C$300,'Beladung des Speichers'!$A$17:$A$300,A880))</f>
        <v/>
      </c>
      <c r="H880" s="124" t="str">
        <f>IF(ISBLANK('Beladung des Speichers'!A880),"",'Beladung des Speichers'!C880)</f>
        <v/>
      </c>
      <c r="I880" s="168" t="str">
        <f>IF(ISBLANK('Beladung des Speichers'!A880),"",SUMIFS('Beladung des Speichers'!$E$17:$E$1001,'Beladung des Speichers'!$A$17:$A$1001,'Ergebnis (detailliert)'!A880))</f>
        <v/>
      </c>
      <c r="J880" s="125" t="str">
        <f>IF(ISBLANK('Beladung des Speichers'!A880),"",'Beladung des Speichers'!E880)</f>
        <v/>
      </c>
      <c r="K880" s="168" t="str">
        <f>IF(ISBLANK('Beladung des Speichers'!A880),"",SUMIFS('Entladung des Speichers'!$C$17:$C$1001,'Entladung des Speichers'!$A$17:$A$1001,'Ergebnis (detailliert)'!A880))</f>
        <v/>
      </c>
      <c r="L880" s="169" t="str">
        <f t="shared" si="54"/>
        <v/>
      </c>
      <c r="M880" s="169" t="str">
        <f>IF(ISBLANK('Entladung des Speichers'!A880),"",'Entladung des Speichers'!C880)</f>
        <v/>
      </c>
      <c r="N880" s="168" t="str">
        <f>IF(ISBLANK('Beladung des Speichers'!A880),"",SUMIFS('Entladung des Speichers'!$E$17:$E$1001,'Entladung des Speichers'!$A$17:$A$1001,'Ergebnis (detailliert)'!$A$17:$A$300))</f>
        <v/>
      </c>
      <c r="O880" s="125" t="str">
        <f t="shared" si="55"/>
        <v/>
      </c>
      <c r="P880" s="20" t="str">
        <f>IFERROR(IF(A880="","",N880*'Ergebnis (detailliert)'!J880/'Ergebnis (detailliert)'!I880),0)</f>
        <v/>
      </c>
      <c r="Q880" s="106" t="str">
        <f t="shared" si="56"/>
        <v/>
      </c>
      <c r="R880" s="107" t="str">
        <f t="shared" si="57"/>
        <v/>
      </c>
      <c r="S880" s="108" t="str">
        <f>IF(A880="","",IF(LOOKUP(A880,Stammdaten!$A$17:$A$1001,Stammdaten!$G$17:$G$1001)="Nein",0,IF(ISBLANK('Beladung des Speichers'!A880),"",ROUND(MIN(J880,Q880)*-1,2))))</f>
        <v/>
      </c>
    </row>
    <row r="881" spans="1:19" x14ac:dyDescent="0.2">
      <c r="A881" s="109" t="str">
        <f>IF('Beladung des Speichers'!A881="","",'Beladung des Speichers'!A881)</f>
        <v/>
      </c>
      <c r="B881" s="109" t="str">
        <f>IF('Beladung des Speichers'!B881="","",'Beladung des Speichers'!B881)</f>
        <v/>
      </c>
      <c r="C881" s="163" t="str">
        <f>IF(ISBLANK('Beladung des Speichers'!A881),"",SUMIFS('Beladung des Speichers'!$C$17:$C$300,'Beladung des Speichers'!$A$17:$A$300,A881)-SUMIFS('Entladung des Speichers'!$C$17:$C$300,'Entladung des Speichers'!$A$17:$A$300,A881)+SUMIFS(Füllstände!$B$17:$B$299,Füllstände!$A$17:$A$299,A881)-SUMIFS(Füllstände!$C$17:$C$299,Füllstände!$A$17:$A$299,A881))</f>
        <v/>
      </c>
      <c r="D881" s="164" t="str">
        <f>IF(ISBLANK('Beladung des Speichers'!A881),"",C881*'Beladung des Speichers'!C881/SUMIFS('Beladung des Speichers'!$C$17:$C$300,'Beladung des Speichers'!$A$17:$A$300,A881))</f>
        <v/>
      </c>
      <c r="E881" s="165" t="str">
        <f>IF(ISBLANK('Beladung des Speichers'!A881),"",1/SUMIFS('Beladung des Speichers'!$C$17:$C$300,'Beladung des Speichers'!$A$17:$A$300,A881)*C881*SUMIF($A$17:$A$300,A881,'Beladung des Speichers'!$E$17:$E$300))</f>
        <v/>
      </c>
      <c r="F881" s="166" t="str">
        <f>IF(ISBLANK('Beladung des Speichers'!A881),"",IF(C881=0,"0,00",D881/C881*E881))</f>
        <v/>
      </c>
      <c r="G881" s="167" t="str">
        <f>IF(ISBLANK('Beladung des Speichers'!A881),"",SUMIFS('Beladung des Speichers'!$C$17:$C$300,'Beladung des Speichers'!$A$17:$A$300,A881))</f>
        <v/>
      </c>
      <c r="H881" s="124" t="str">
        <f>IF(ISBLANK('Beladung des Speichers'!A881),"",'Beladung des Speichers'!C881)</f>
        <v/>
      </c>
      <c r="I881" s="168" t="str">
        <f>IF(ISBLANK('Beladung des Speichers'!A881),"",SUMIFS('Beladung des Speichers'!$E$17:$E$1001,'Beladung des Speichers'!$A$17:$A$1001,'Ergebnis (detailliert)'!A881))</f>
        <v/>
      </c>
      <c r="J881" s="125" t="str">
        <f>IF(ISBLANK('Beladung des Speichers'!A881),"",'Beladung des Speichers'!E881)</f>
        <v/>
      </c>
      <c r="K881" s="168" t="str">
        <f>IF(ISBLANK('Beladung des Speichers'!A881),"",SUMIFS('Entladung des Speichers'!$C$17:$C$1001,'Entladung des Speichers'!$A$17:$A$1001,'Ergebnis (detailliert)'!A881))</f>
        <v/>
      </c>
      <c r="L881" s="169" t="str">
        <f t="shared" si="54"/>
        <v/>
      </c>
      <c r="M881" s="169" t="str">
        <f>IF(ISBLANK('Entladung des Speichers'!A881),"",'Entladung des Speichers'!C881)</f>
        <v/>
      </c>
      <c r="N881" s="168" t="str">
        <f>IF(ISBLANK('Beladung des Speichers'!A881),"",SUMIFS('Entladung des Speichers'!$E$17:$E$1001,'Entladung des Speichers'!$A$17:$A$1001,'Ergebnis (detailliert)'!$A$17:$A$300))</f>
        <v/>
      </c>
      <c r="O881" s="125" t="str">
        <f t="shared" si="55"/>
        <v/>
      </c>
      <c r="P881" s="20" t="str">
        <f>IFERROR(IF(A881="","",N881*'Ergebnis (detailliert)'!J881/'Ergebnis (detailliert)'!I881),0)</f>
        <v/>
      </c>
      <c r="Q881" s="106" t="str">
        <f t="shared" si="56"/>
        <v/>
      </c>
      <c r="R881" s="107" t="str">
        <f t="shared" si="57"/>
        <v/>
      </c>
      <c r="S881" s="108" t="str">
        <f>IF(A881="","",IF(LOOKUP(A881,Stammdaten!$A$17:$A$1001,Stammdaten!$G$17:$G$1001)="Nein",0,IF(ISBLANK('Beladung des Speichers'!A881),"",ROUND(MIN(J881,Q881)*-1,2))))</f>
        <v/>
      </c>
    </row>
    <row r="882" spans="1:19" x14ac:dyDescent="0.2">
      <c r="A882" s="109" t="str">
        <f>IF('Beladung des Speichers'!A882="","",'Beladung des Speichers'!A882)</f>
        <v/>
      </c>
      <c r="B882" s="109" t="str">
        <f>IF('Beladung des Speichers'!B882="","",'Beladung des Speichers'!B882)</f>
        <v/>
      </c>
      <c r="C882" s="163" t="str">
        <f>IF(ISBLANK('Beladung des Speichers'!A882),"",SUMIFS('Beladung des Speichers'!$C$17:$C$300,'Beladung des Speichers'!$A$17:$A$300,A882)-SUMIFS('Entladung des Speichers'!$C$17:$C$300,'Entladung des Speichers'!$A$17:$A$300,A882)+SUMIFS(Füllstände!$B$17:$B$299,Füllstände!$A$17:$A$299,A882)-SUMIFS(Füllstände!$C$17:$C$299,Füllstände!$A$17:$A$299,A882))</f>
        <v/>
      </c>
      <c r="D882" s="164" t="str">
        <f>IF(ISBLANK('Beladung des Speichers'!A882),"",C882*'Beladung des Speichers'!C882/SUMIFS('Beladung des Speichers'!$C$17:$C$300,'Beladung des Speichers'!$A$17:$A$300,A882))</f>
        <v/>
      </c>
      <c r="E882" s="165" t="str">
        <f>IF(ISBLANK('Beladung des Speichers'!A882),"",1/SUMIFS('Beladung des Speichers'!$C$17:$C$300,'Beladung des Speichers'!$A$17:$A$300,A882)*C882*SUMIF($A$17:$A$300,A882,'Beladung des Speichers'!$E$17:$E$300))</f>
        <v/>
      </c>
      <c r="F882" s="166" t="str">
        <f>IF(ISBLANK('Beladung des Speichers'!A882),"",IF(C882=0,"0,00",D882/C882*E882))</f>
        <v/>
      </c>
      <c r="G882" s="167" t="str">
        <f>IF(ISBLANK('Beladung des Speichers'!A882),"",SUMIFS('Beladung des Speichers'!$C$17:$C$300,'Beladung des Speichers'!$A$17:$A$300,A882))</f>
        <v/>
      </c>
      <c r="H882" s="124" t="str">
        <f>IF(ISBLANK('Beladung des Speichers'!A882),"",'Beladung des Speichers'!C882)</f>
        <v/>
      </c>
      <c r="I882" s="168" t="str">
        <f>IF(ISBLANK('Beladung des Speichers'!A882),"",SUMIFS('Beladung des Speichers'!$E$17:$E$1001,'Beladung des Speichers'!$A$17:$A$1001,'Ergebnis (detailliert)'!A882))</f>
        <v/>
      </c>
      <c r="J882" s="125" t="str">
        <f>IF(ISBLANK('Beladung des Speichers'!A882),"",'Beladung des Speichers'!E882)</f>
        <v/>
      </c>
      <c r="K882" s="168" t="str">
        <f>IF(ISBLANK('Beladung des Speichers'!A882),"",SUMIFS('Entladung des Speichers'!$C$17:$C$1001,'Entladung des Speichers'!$A$17:$A$1001,'Ergebnis (detailliert)'!A882))</f>
        <v/>
      </c>
      <c r="L882" s="169" t="str">
        <f t="shared" si="54"/>
        <v/>
      </c>
      <c r="M882" s="169" t="str">
        <f>IF(ISBLANK('Entladung des Speichers'!A882),"",'Entladung des Speichers'!C882)</f>
        <v/>
      </c>
      <c r="N882" s="168" t="str">
        <f>IF(ISBLANK('Beladung des Speichers'!A882),"",SUMIFS('Entladung des Speichers'!$E$17:$E$1001,'Entladung des Speichers'!$A$17:$A$1001,'Ergebnis (detailliert)'!$A$17:$A$300))</f>
        <v/>
      </c>
      <c r="O882" s="125" t="str">
        <f t="shared" si="55"/>
        <v/>
      </c>
      <c r="P882" s="20" t="str">
        <f>IFERROR(IF(A882="","",N882*'Ergebnis (detailliert)'!J882/'Ergebnis (detailliert)'!I882),0)</f>
        <v/>
      </c>
      <c r="Q882" s="106" t="str">
        <f t="shared" si="56"/>
        <v/>
      </c>
      <c r="R882" s="107" t="str">
        <f t="shared" si="57"/>
        <v/>
      </c>
      <c r="S882" s="108" t="str">
        <f>IF(A882="","",IF(LOOKUP(A882,Stammdaten!$A$17:$A$1001,Stammdaten!$G$17:$G$1001)="Nein",0,IF(ISBLANK('Beladung des Speichers'!A882),"",ROUND(MIN(J882,Q882)*-1,2))))</f>
        <v/>
      </c>
    </row>
    <row r="883" spans="1:19" x14ac:dyDescent="0.2">
      <c r="A883" s="109" t="str">
        <f>IF('Beladung des Speichers'!A883="","",'Beladung des Speichers'!A883)</f>
        <v/>
      </c>
      <c r="B883" s="109" t="str">
        <f>IF('Beladung des Speichers'!B883="","",'Beladung des Speichers'!B883)</f>
        <v/>
      </c>
      <c r="C883" s="163" t="str">
        <f>IF(ISBLANK('Beladung des Speichers'!A883),"",SUMIFS('Beladung des Speichers'!$C$17:$C$300,'Beladung des Speichers'!$A$17:$A$300,A883)-SUMIFS('Entladung des Speichers'!$C$17:$C$300,'Entladung des Speichers'!$A$17:$A$300,A883)+SUMIFS(Füllstände!$B$17:$B$299,Füllstände!$A$17:$A$299,A883)-SUMIFS(Füllstände!$C$17:$C$299,Füllstände!$A$17:$A$299,A883))</f>
        <v/>
      </c>
      <c r="D883" s="164" t="str">
        <f>IF(ISBLANK('Beladung des Speichers'!A883),"",C883*'Beladung des Speichers'!C883/SUMIFS('Beladung des Speichers'!$C$17:$C$300,'Beladung des Speichers'!$A$17:$A$300,A883))</f>
        <v/>
      </c>
      <c r="E883" s="165" t="str">
        <f>IF(ISBLANK('Beladung des Speichers'!A883),"",1/SUMIFS('Beladung des Speichers'!$C$17:$C$300,'Beladung des Speichers'!$A$17:$A$300,A883)*C883*SUMIF($A$17:$A$300,A883,'Beladung des Speichers'!$E$17:$E$300))</f>
        <v/>
      </c>
      <c r="F883" s="166" t="str">
        <f>IF(ISBLANK('Beladung des Speichers'!A883),"",IF(C883=0,"0,00",D883/C883*E883))</f>
        <v/>
      </c>
      <c r="G883" s="167" t="str">
        <f>IF(ISBLANK('Beladung des Speichers'!A883),"",SUMIFS('Beladung des Speichers'!$C$17:$C$300,'Beladung des Speichers'!$A$17:$A$300,A883))</f>
        <v/>
      </c>
      <c r="H883" s="124" t="str">
        <f>IF(ISBLANK('Beladung des Speichers'!A883),"",'Beladung des Speichers'!C883)</f>
        <v/>
      </c>
      <c r="I883" s="168" t="str">
        <f>IF(ISBLANK('Beladung des Speichers'!A883),"",SUMIFS('Beladung des Speichers'!$E$17:$E$1001,'Beladung des Speichers'!$A$17:$A$1001,'Ergebnis (detailliert)'!A883))</f>
        <v/>
      </c>
      <c r="J883" s="125" t="str">
        <f>IF(ISBLANK('Beladung des Speichers'!A883),"",'Beladung des Speichers'!E883)</f>
        <v/>
      </c>
      <c r="K883" s="168" t="str">
        <f>IF(ISBLANK('Beladung des Speichers'!A883),"",SUMIFS('Entladung des Speichers'!$C$17:$C$1001,'Entladung des Speichers'!$A$17:$A$1001,'Ergebnis (detailliert)'!A883))</f>
        <v/>
      </c>
      <c r="L883" s="169" t="str">
        <f t="shared" si="54"/>
        <v/>
      </c>
      <c r="M883" s="169" t="str">
        <f>IF(ISBLANK('Entladung des Speichers'!A883),"",'Entladung des Speichers'!C883)</f>
        <v/>
      </c>
      <c r="N883" s="168" t="str">
        <f>IF(ISBLANK('Beladung des Speichers'!A883),"",SUMIFS('Entladung des Speichers'!$E$17:$E$1001,'Entladung des Speichers'!$A$17:$A$1001,'Ergebnis (detailliert)'!$A$17:$A$300))</f>
        <v/>
      </c>
      <c r="O883" s="125" t="str">
        <f t="shared" si="55"/>
        <v/>
      </c>
      <c r="P883" s="20" t="str">
        <f>IFERROR(IF(A883="","",N883*'Ergebnis (detailliert)'!J883/'Ergebnis (detailliert)'!I883),0)</f>
        <v/>
      </c>
      <c r="Q883" s="106" t="str">
        <f t="shared" si="56"/>
        <v/>
      </c>
      <c r="R883" s="107" t="str">
        <f t="shared" si="57"/>
        <v/>
      </c>
      <c r="S883" s="108" t="str">
        <f>IF(A883="","",IF(LOOKUP(A883,Stammdaten!$A$17:$A$1001,Stammdaten!$G$17:$G$1001)="Nein",0,IF(ISBLANK('Beladung des Speichers'!A883),"",ROUND(MIN(J883,Q883)*-1,2))))</f>
        <v/>
      </c>
    </row>
    <row r="884" spans="1:19" x14ac:dyDescent="0.2">
      <c r="A884" s="109" t="str">
        <f>IF('Beladung des Speichers'!A884="","",'Beladung des Speichers'!A884)</f>
        <v/>
      </c>
      <c r="B884" s="109" t="str">
        <f>IF('Beladung des Speichers'!B884="","",'Beladung des Speichers'!B884)</f>
        <v/>
      </c>
      <c r="C884" s="163" t="str">
        <f>IF(ISBLANK('Beladung des Speichers'!A884),"",SUMIFS('Beladung des Speichers'!$C$17:$C$300,'Beladung des Speichers'!$A$17:$A$300,A884)-SUMIFS('Entladung des Speichers'!$C$17:$C$300,'Entladung des Speichers'!$A$17:$A$300,A884)+SUMIFS(Füllstände!$B$17:$B$299,Füllstände!$A$17:$A$299,A884)-SUMIFS(Füllstände!$C$17:$C$299,Füllstände!$A$17:$A$299,A884))</f>
        <v/>
      </c>
      <c r="D884" s="164" t="str">
        <f>IF(ISBLANK('Beladung des Speichers'!A884),"",C884*'Beladung des Speichers'!C884/SUMIFS('Beladung des Speichers'!$C$17:$C$300,'Beladung des Speichers'!$A$17:$A$300,A884))</f>
        <v/>
      </c>
      <c r="E884" s="165" t="str">
        <f>IF(ISBLANK('Beladung des Speichers'!A884),"",1/SUMIFS('Beladung des Speichers'!$C$17:$C$300,'Beladung des Speichers'!$A$17:$A$300,A884)*C884*SUMIF($A$17:$A$300,A884,'Beladung des Speichers'!$E$17:$E$300))</f>
        <v/>
      </c>
      <c r="F884" s="166" t="str">
        <f>IF(ISBLANK('Beladung des Speichers'!A884),"",IF(C884=0,"0,00",D884/C884*E884))</f>
        <v/>
      </c>
      <c r="G884" s="167" t="str">
        <f>IF(ISBLANK('Beladung des Speichers'!A884),"",SUMIFS('Beladung des Speichers'!$C$17:$C$300,'Beladung des Speichers'!$A$17:$A$300,A884))</f>
        <v/>
      </c>
      <c r="H884" s="124" t="str">
        <f>IF(ISBLANK('Beladung des Speichers'!A884),"",'Beladung des Speichers'!C884)</f>
        <v/>
      </c>
      <c r="I884" s="168" t="str">
        <f>IF(ISBLANK('Beladung des Speichers'!A884),"",SUMIFS('Beladung des Speichers'!$E$17:$E$1001,'Beladung des Speichers'!$A$17:$A$1001,'Ergebnis (detailliert)'!A884))</f>
        <v/>
      </c>
      <c r="J884" s="125" t="str">
        <f>IF(ISBLANK('Beladung des Speichers'!A884),"",'Beladung des Speichers'!E884)</f>
        <v/>
      </c>
      <c r="K884" s="168" t="str">
        <f>IF(ISBLANK('Beladung des Speichers'!A884),"",SUMIFS('Entladung des Speichers'!$C$17:$C$1001,'Entladung des Speichers'!$A$17:$A$1001,'Ergebnis (detailliert)'!A884))</f>
        <v/>
      </c>
      <c r="L884" s="169" t="str">
        <f t="shared" si="54"/>
        <v/>
      </c>
      <c r="M884" s="169" t="str">
        <f>IF(ISBLANK('Entladung des Speichers'!A884),"",'Entladung des Speichers'!C884)</f>
        <v/>
      </c>
      <c r="N884" s="168" t="str">
        <f>IF(ISBLANK('Beladung des Speichers'!A884),"",SUMIFS('Entladung des Speichers'!$E$17:$E$1001,'Entladung des Speichers'!$A$17:$A$1001,'Ergebnis (detailliert)'!$A$17:$A$300))</f>
        <v/>
      </c>
      <c r="O884" s="125" t="str">
        <f t="shared" si="55"/>
        <v/>
      </c>
      <c r="P884" s="20" t="str">
        <f>IFERROR(IF(A884="","",N884*'Ergebnis (detailliert)'!J884/'Ergebnis (detailliert)'!I884),0)</f>
        <v/>
      </c>
      <c r="Q884" s="106" t="str">
        <f t="shared" si="56"/>
        <v/>
      </c>
      <c r="R884" s="107" t="str">
        <f t="shared" si="57"/>
        <v/>
      </c>
      <c r="S884" s="108" t="str">
        <f>IF(A884="","",IF(LOOKUP(A884,Stammdaten!$A$17:$A$1001,Stammdaten!$G$17:$G$1001)="Nein",0,IF(ISBLANK('Beladung des Speichers'!A884),"",ROUND(MIN(J884,Q884)*-1,2))))</f>
        <v/>
      </c>
    </row>
    <row r="885" spans="1:19" x14ac:dyDescent="0.2">
      <c r="A885" s="109" t="str">
        <f>IF('Beladung des Speichers'!A885="","",'Beladung des Speichers'!A885)</f>
        <v/>
      </c>
      <c r="B885" s="109" t="str">
        <f>IF('Beladung des Speichers'!B885="","",'Beladung des Speichers'!B885)</f>
        <v/>
      </c>
      <c r="C885" s="163" t="str">
        <f>IF(ISBLANK('Beladung des Speichers'!A885),"",SUMIFS('Beladung des Speichers'!$C$17:$C$300,'Beladung des Speichers'!$A$17:$A$300,A885)-SUMIFS('Entladung des Speichers'!$C$17:$C$300,'Entladung des Speichers'!$A$17:$A$300,A885)+SUMIFS(Füllstände!$B$17:$B$299,Füllstände!$A$17:$A$299,A885)-SUMIFS(Füllstände!$C$17:$C$299,Füllstände!$A$17:$A$299,A885))</f>
        <v/>
      </c>
      <c r="D885" s="164" t="str">
        <f>IF(ISBLANK('Beladung des Speichers'!A885),"",C885*'Beladung des Speichers'!C885/SUMIFS('Beladung des Speichers'!$C$17:$C$300,'Beladung des Speichers'!$A$17:$A$300,A885))</f>
        <v/>
      </c>
      <c r="E885" s="165" t="str">
        <f>IF(ISBLANK('Beladung des Speichers'!A885),"",1/SUMIFS('Beladung des Speichers'!$C$17:$C$300,'Beladung des Speichers'!$A$17:$A$300,A885)*C885*SUMIF($A$17:$A$300,A885,'Beladung des Speichers'!$E$17:$E$300))</f>
        <v/>
      </c>
      <c r="F885" s="166" t="str">
        <f>IF(ISBLANK('Beladung des Speichers'!A885),"",IF(C885=0,"0,00",D885/C885*E885))</f>
        <v/>
      </c>
      <c r="G885" s="167" t="str">
        <f>IF(ISBLANK('Beladung des Speichers'!A885),"",SUMIFS('Beladung des Speichers'!$C$17:$C$300,'Beladung des Speichers'!$A$17:$A$300,A885))</f>
        <v/>
      </c>
      <c r="H885" s="124" t="str">
        <f>IF(ISBLANK('Beladung des Speichers'!A885),"",'Beladung des Speichers'!C885)</f>
        <v/>
      </c>
      <c r="I885" s="168" t="str">
        <f>IF(ISBLANK('Beladung des Speichers'!A885),"",SUMIFS('Beladung des Speichers'!$E$17:$E$1001,'Beladung des Speichers'!$A$17:$A$1001,'Ergebnis (detailliert)'!A885))</f>
        <v/>
      </c>
      <c r="J885" s="125" t="str">
        <f>IF(ISBLANK('Beladung des Speichers'!A885),"",'Beladung des Speichers'!E885)</f>
        <v/>
      </c>
      <c r="K885" s="168" t="str">
        <f>IF(ISBLANK('Beladung des Speichers'!A885),"",SUMIFS('Entladung des Speichers'!$C$17:$C$1001,'Entladung des Speichers'!$A$17:$A$1001,'Ergebnis (detailliert)'!A885))</f>
        <v/>
      </c>
      <c r="L885" s="169" t="str">
        <f t="shared" si="54"/>
        <v/>
      </c>
      <c r="M885" s="169" t="str">
        <f>IF(ISBLANK('Entladung des Speichers'!A885),"",'Entladung des Speichers'!C885)</f>
        <v/>
      </c>
      <c r="N885" s="168" t="str">
        <f>IF(ISBLANK('Beladung des Speichers'!A885),"",SUMIFS('Entladung des Speichers'!$E$17:$E$1001,'Entladung des Speichers'!$A$17:$A$1001,'Ergebnis (detailliert)'!$A$17:$A$300))</f>
        <v/>
      </c>
      <c r="O885" s="125" t="str">
        <f t="shared" si="55"/>
        <v/>
      </c>
      <c r="P885" s="20" t="str">
        <f>IFERROR(IF(A885="","",N885*'Ergebnis (detailliert)'!J885/'Ergebnis (detailliert)'!I885),0)</f>
        <v/>
      </c>
      <c r="Q885" s="106" t="str">
        <f t="shared" si="56"/>
        <v/>
      </c>
      <c r="R885" s="107" t="str">
        <f t="shared" si="57"/>
        <v/>
      </c>
      <c r="S885" s="108" t="str">
        <f>IF(A885="","",IF(LOOKUP(A885,Stammdaten!$A$17:$A$1001,Stammdaten!$G$17:$G$1001)="Nein",0,IF(ISBLANK('Beladung des Speichers'!A885),"",ROUND(MIN(J885,Q885)*-1,2))))</f>
        <v/>
      </c>
    </row>
    <row r="886" spans="1:19" x14ac:dyDescent="0.2">
      <c r="A886" s="109" t="str">
        <f>IF('Beladung des Speichers'!A886="","",'Beladung des Speichers'!A886)</f>
        <v/>
      </c>
      <c r="B886" s="109" t="str">
        <f>IF('Beladung des Speichers'!B886="","",'Beladung des Speichers'!B886)</f>
        <v/>
      </c>
      <c r="C886" s="163" t="str">
        <f>IF(ISBLANK('Beladung des Speichers'!A886),"",SUMIFS('Beladung des Speichers'!$C$17:$C$300,'Beladung des Speichers'!$A$17:$A$300,A886)-SUMIFS('Entladung des Speichers'!$C$17:$C$300,'Entladung des Speichers'!$A$17:$A$300,A886)+SUMIFS(Füllstände!$B$17:$B$299,Füllstände!$A$17:$A$299,A886)-SUMIFS(Füllstände!$C$17:$C$299,Füllstände!$A$17:$A$299,A886))</f>
        <v/>
      </c>
      <c r="D886" s="164" t="str">
        <f>IF(ISBLANK('Beladung des Speichers'!A886),"",C886*'Beladung des Speichers'!C886/SUMIFS('Beladung des Speichers'!$C$17:$C$300,'Beladung des Speichers'!$A$17:$A$300,A886))</f>
        <v/>
      </c>
      <c r="E886" s="165" t="str">
        <f>IF(ISBLANK('Beladung des Speichers'!A886),"",1/SUMIFS('Beladung des Speichers'!$C$17:$C$300,'Beladung des Speichers'!$A$17:$A$300,A886)*C886*SUMIF($A$17:$A$300,A886,'Beladung des Speichers'!$E$17:$E$300))</f>
        <v/>
      </c>
      <c r="F886" s="166" t="str">
        <f>IF(ISBLANK('Beladung des Speichers'!A886),"",IF(C886=0,"0,00",D886/C886*E886))</f>
        <v/>
      </c>
      <c r="G886" s="167" t="str">
        <f>IF(ISBLANK('Beladung des Speichers'!A886),"",SUMIFS('Beladung des Speichers'!$C$17:$C$300,'Beladung des Speichers'!$A$17:$A$300,A886))</f>
        <v/>
      </c>
      <c r="H886" s="124" t="str">
        <f>IF(ISBLANK('Beladung des Speichers'!A886),"",'Beladung des Speichers'!C886)</f>
        <v/>
      </c>
      <c r="I886" s="168" t="str">
        <f>IF(ISBLANK('Beladung des Speichers'!A886),"",SUMIFS('Beladung des Speichers'!$E$17:$E$1001,'Beladung des Speichers'!$A$17:$A$1001,'Ergebnis (detailliert)'!A886))</f>
        <v/>
      </c>
      <c r="J886" s="125" t="str">
        <f>IF(ISBLANK('Beladung des Speichers'!A886),"",'Beladung des Speichers'!E886)</f>
        <v/>
      </c>
      <c r="K886" s="168" t="str">
        <f>IF(ISBLANK('Beladung des Speichers'!A886),"",SUMIFS('Entladung des Speichers'!$C$17:$C$1001,'Entladung des Speichers'!$A$17:$A$1001,'Ergebnis (detailliert)'!A886))</f>
        <v/>
      </c>
      <c r="L886" s="169" t="str">
        <f t="shared" si="54"/>
        <v/>
      </c>
      <c r="M886" s="169" t="str">
        <f>IF(ISBLANK('Entladung des Speichers'!A886),"",'Entladung des Speichers'!C886)</f>
        <v/>
      </c>
      <c r="N886" s="168" t="str">
        <f>IF(ISBLANK('Beladung des Speichers'!A886),"",SUMIFS('Entladung des Speichers'!$E$17:$E$1001,'Entladung des Speichers'!$A$17:$A$1001,'Ergebnis (detailliert)'!$A$17:$A$300))</f>
        <v/>
      </c>
      <c r="O886" s="125" t="str">
        <f t="shared" si="55"/>
        <v/>
      </c>
      <c r="P886" s="20" t="str">
        <f>IFERROR(IF(A886="","",N886*'Ergebnis (detailliert)'!J886/'Ergebnis (detailliert)'!I886),0)</f>
        <v/>
      </c>
      <c r="Q886" s="106" t="str">
        <f t="shared" si="56"/>
        <v/>
      </c>
      <c r="R886" s="107" t="str">
        <f t="shared" si="57"/>
        <v/>
      </c>
      <c r="S886" s="108" t="str">
        <f>IF(A886="","",IF(LOOKUP(A886,Stammdaten!$A$17:$A$1001,Stammdaten!$G$17:$G$1001)="Nein",0,IF(ISBLANK('Beladung des Speichers'!A886),"",ROUND(MIN(J886,Q886)*-1,2))))</f>
        <v/>
      </c>
    </row>
    <row r="887" spans="1:19" x14ac:dyDescent="0.2">
      <c r="A887" s="109" t="str">
        <f>IF('Beladung des Speichers'!A887="","",'Beladung des Speichers'!A887)</f>
        <v/>
      </c>
      <c r="B887" s="109" t="str">
        <f>IF('Beladung des Speichers'!B887="","",'Beladung des Speichers'!B887)</f>
        <v/>
      </c>
      <c r="C887" s="163" t="str">
        <f>IF(ISBLANK('Beladung des Speichers'!A887),"",SUMIFS('Beladung des Speichers'!$C$17:$C$300,'Beladung des Speichers'!$A$17:$A$300,A887)-SUMIFS('Entladung des Speichers'!$C$17:$C$300,'Entladung des Speichers'!$A$17:$A$300,A887)+SUMIFS(Füllstände!$B$17:$B$299,Füllstände!$A$17:$A$299,A887)-SUMIFS(Füllstände!$C$17:$C$299,Füllstände!$A$17:$A$299,A887))</f>
        <v/>
      </c>
      <c r="D887" s="164" t="str">
        <f>IF(ISBLANK('Beladung des Speichers'!A887),"",C887*'Beladung des Speichers'!C887/SUMIFS('Beladung des Speichers'!$C$17:$C$300,'Beladung des Speichers'!$A$17:$A$300,A887))</f>
        <v/>
      </c>
      <c r="E887" s="165" t="str">
        <f>IF(ISBLANK('Beladung des Speichers'!A887),"",1/SUMIFS('Beladung des Speichers'!$C$17:$C$300,'Beladung des Speichers'!$A$17:$A$300,A887)*C887*SUMIF($A$17:$A$300,A887,'Beladung des Speichers'!$E$17:$E$300))</f>
        <v/>
      </c>
      <c r="F887" s="166" t="str">
        <f>IF(ISBLANK('Beladung des Speichers'!A887),"",IF(C887=0,"0,00",D887/C887*E887))</f>
        <v/>
      </c>
      <c r="G887" s="167" t="str">
        <f>IF(ISBLANK('Beladung des Speichers'!A887),"",SUMIFS('Beladung des Speichers'!$C$17:$C$300,'Beladung des Speichers'!$A$17:$A$300,A887))</f>
        <v/>
      </c>
      <c r="H887" s="124" t="str">
        <f>IF(ISBLANK('Beladung des Speichers'!A887),"",'Beladung des Speichers'!C887)</f>
        <v/>
      </c>
      <c r="I887" s="168" t="str">
        <f>IF(ISBLANK('Beladung des Speichers'!A887),"",SUMIFS('Beladung des Speichers'!$E$17:$E$1001,'Beladung des Speichers'!$A$17:$A$1001,'Ergebnis (detailliert)'!A887))</f>
        <v/>
      </c>
      <c r="J887" s="125" t="str">
        <f>IF(ISBLANK('Beladung des Speichers'!A887),"",'Beladung des Speichers'!E887)</f>
        <v/>
      </c>
      <c r="K887" s="168" t="str">
        <f>IF(ISBLANK('Beladung des Speichers'!A887),"",SUMIFS('Entladung des Speichers'!$C$17:$C$1001,'Entladung des Speichers'!$A$17:$A$1001,'Ergebnis (detailliert)'!A887))</f>
        <v/>
      </c>
      <c r="L887" s="169" t="str">
        <f t="shared" si="54"/>
        <v/>
      </c>
      <c r="M887" s="169" t="str">
        <f>IF(ISBLANK('Entladung des Speichers'!A887),"",'Entladung des Speichers'!C887)</f>
        <v/>
      </c>
      <c r="N887" s="168" t="str">
        <f>IF(ISBLANK('Beladung des Speichers'!A887),"",SUMIFS('Entladung des Speichers'!$E$17:$E$1001,'Entladung des Speichers'!$A$17:$A$1001,'Ergebnis (detailliert)'!$A$17:$A$300))</f>
        <v/>
      </c>
      <c r="O887" s="125" t="str">
        <f t="shared" si="55"/>
        <v/>
      </c>
      <c r="P887" s="20" t="str">
        <f>IFERROR(IF(A887="","",N887*'Ergebnis (detailliert)'!J887/'Ergebnis (detailliert)'!I887),0)</f>
        <v/>
      </c>
      <c r="Q887" s="106" t="str">
        <f t="shared" si="56"/>
        <v/>
      </c>
      <c r="R887" s="107" t="str">
        <f t="shared" si="57"/>
        <v/>
      </c>
      <c r="S887" s="108" t="str">
        <f>IF(A887="","",IF(LOOKUP(A887,Stammdaten!$A$17:$A$1001,Stammdaten!$G$17:$G$1001)="Nein",0,IF(ISBLANK('Beladung des Speichers'!A887),"",ROUND(MIN(J887,Q887)*-1,2))))</f>
        <v/>
      </c>
    </row>
    <row r="888" spans="1:19" x14ac:dyDescent="0.2">
      <c r="A888" s="109" t="str">
        <f>IF('Beladung des Speichers'!A888="","",'Beladung des Speichers'!A888)</f>
        <v/>
      </c>
      <c r="B888" s="109" t="str">
        <f>IF('Beladung des Speichers'!B888="","",'Beladung des Speichers'!B888)</f>
        <v/>
      </c>
      <c r="C888" s="163" t="str">
        <f>IF(ISBLANK('Beladung des Speichers'!A888),"",SUMIFS('Beladung des Speichers'!$C$17:$C$300,'Beladung des Speichers'!$A$17:$A$300,A888)-SUMIFS('Entladung des Speichers'!$C$17:$C$300,'Entladung des Speichers'!$A$17:$A$300,A888)+SUMIFS(Füllstände!$B$17:$B$299,Füllstände!$A$17:$A$299,A888)-SUMIFS(Füllstände!$C$17:$C$299,Füllstände!$A$17:$A$299,A888))</f>
        <v/>
      </c>
      <c r="D888" s="164" t="str">
        <f>IF(ISBLANK('Beladung des Speichers'!A888),"",C888*'Beladung des Speichers'!C888/SUMIFS('Beladung des Speichers'!$C$17:$C$300,'Beladung des Speichers'!$A$17:$A$300,A888))</f>
        <v/>
      </c>
      <c r="E888" s="165" t="str">
        <f>IF(ISBLANK('Beladung des Speichers'!A888),"",1/SUMIFS('Beladung des Speichers'!$C$17:$C$300,'Beladung des Speichers'!$A$17:$A$300,A888)*C888*SUMIF($A$17:$A$300,A888,'Beladung des Speichers'!$E$17:$E$300))</f>
        <v/>
      </c>
      <c r="F888" s="166" t="str">
        <f>IF(ISBLANK('Beladung des Speichers'!A888),"",IF(C888=0,"0,00",D888/C888*E888))</f>
        <v/>
      </c>
      <c r="G888" s="167" t="str">
        <f>IF(ISBLANK('Beladung des Speichers'!A888),"",SUMIFS('Beladung des Speichers'!$C$17:$C$300,'Beladung des Speichers'!$A$17:$A$300,A888))</f>
        <v/>
      </c>
      <c r="H888" s="124" t="str">
        <f>IF(ISBLANK('Beladung des Speichers'!A888),"",'Beladung des Speichers'!C888)</f>
        <v/>
      </c>
      <c r="I888" s="168" t="str">
        <f>IF(ISBLANK('Beladung des Speichers'!A888),"",SUMIFS('Beladung des Speichers'!$E$17:$E$1001,'Beladung des Speichers'!$A$17:$A$1001,'Ergebnis (detailliert)'!A888))</f>
        <v/>
      </c>
      <c r="J888" s="125" t="str">
        <f>IF(ISBLANK('Beladung des Speichers'!A888),"",'Beladung des Speichers'!E888)</f>
        <v/>
      </c>
      <c r="K888" s="168" t="str">
        <f>IF(ISBLANK('Beladung des Speichers'!A888),"",SUMIFS('Entladung des Speichers'!$C$17:$C$1001,'Entladung des Speichers'!$A$17:$A$1001,'Ergebnis (detailliert)'!A888))</f>
        <v/>
      </c>
      <c r="L888" s="169" t="str">
        <f t="shared" si="54"/>
        <v/>
      </c>
      <c r="M888" s="169" t="str">
        <f>IF(ISBLANK('Entladung des Speichers'!A888),"",'Entladung des Speichers'!C888)</f>
        <v/>
      </c>
      <c r="N888" s="168" t="str">
        <f>IF(ISBLANK('Beladung des Speichers'!A888),"",SUMIFS('Entladung des Speichers'!$E$17:$E$1001,'Entladung des Speichers'!$A$17:$A$1001,'Ergebnis (detailliert)'!$A$17:$A$300))</f>
        <v/>
      </c>
      <c r="O888" s="125" t="str">
        <f t="shared" si="55"/>
        <v/>
      </c>
      <c r="P888" s="20" t="str">
        <f>IFERROR(IF(A888="","",N888*'Ergebnis (detailliert)'!J888/'Ergebnis (detailliert)'!I888),0)</f>
        <v/>
      </c>
      <c r="Q888" s="106" t="str">
        <f t="shared" si="56"/>
        <v/>
      </c>
      <c r="R888" s="107" t="str">
        <f t="shared" si="57"/>
        <v/>
      </c>
      <c r="S888" s="108" t="str">
        <f>IF(A888="","",IF(LOOKUP(A888,Stammdaten!$A$17:$A$1001,Stammdaten!$G$17:$G$1001)="Nein",0,IF(ISBLANK('Beladung des Speichers'!A888),"",ROUND(MIN(J888,Q888)*-1,2))))</f>
        <v/>
      </c>
    </row>
    <row r="889" spans="1:19" x14ac:dyDescent="0.2">
      <c r="A889" s="109" t="str">
        <f>IF('Beladung des Speichers'!A889="","",'Beladung des Speichers'!A889)</f>
        <v/>
      </c>
      <c r="B889" s="109" t="str">
        <f>IF('Beladung des Speichers'!B889="","",'Beladung des Speichers'!B889)</f>
        <v/>
      </c>
      <c r="C889" s="163" t="str">
        <f>IF(ISBLANK('Beladung des Speichers'!A889),"",SUMIFS('Beladung des Speichers'!$C$17:$C$300,'Beladung des Speichers'!$A$17:$A$300,A889)-SUMIFS('Entladung des Speichers'!$C$17:$C$300,'Entladung des Speichers'!$A$17:$A$300,A889)+SUMIFS(Füllstände!$B$17:$B$299,Füllstände!$A$17:$A$299,A889)-SUMIFS(Füllstände!$C$17:$C$299,Füllstände!$A$17:$A$299,A889))</f>
        <v/>
      </c>
      <c r="D889" s="164" t="str">
        <f>IF(ISBLANK('Beladung des Speichers'!A889),"",C889*'Beladung des Speichers'!C889/SUMIFS('Beladung des Speichers'!$C$17:$C$300,'Beladung des Speichers'!$A$17:$A$300,A889))</f>
        <v/>
      </c>
      <c r="E889" s="165" t="str">
        <f>IF(ISBLANK('Beladung des Speichers'!A889),"",1/SUMIFS('Beladung des Speichers'!$C$17:$C$300,'Beladung des Speichers'!$A$17:$A$300,A889)*C889*SUMIF($A$17:$A$300,A889,'Beladung des Speichers'!$E$17:$E$300))</f>
        <v/>
      </c>
      <c r="F889" s="166" t="str">
        <f>IF(ISBLANK('Beladung des Speichers'!A889),"",IF(C889=0,"0,00",D889/C889*E889))</f>
        <v/>
      </c>
      <c r="G889" s="167" t="str">
        <f>IF(ISBLANK('Beladung des Speichers'!A889),"",SUMIFS('Beladung des Speichers'!$C$17:$C$300,'Beladung des Speichers'!$A$17:$A$300,A889))</f>
        <v/>
      </c>
      <c r="H889" s="124" t="str">
        <f>IF(ISBLANK('Beladung des Speichers'!A889),"",'Beladung des Speichers'!C889)</f>
        <v/>
      </c>
      <c r="I889" s="168" t="str">
        <f>IF(ISBLANK('Beladung des Speichers'!A889),"",SUMIFS('Beladung des Speichers'!$E$17:$E$1001,'Beladung des Speichers'!$A$17:$A$1001,'Ergebnis (detailliert)'!A889))</f>
        <v/>
      </c>
      <c r="J889" s="125" t="str">
        <f>IF(ISBLANK('Beladung des Speichers'!A889),"",'Beladung des Speichers'!E889)</f>
        <v/>
      </c>
      <c r="K889" s="168" t="str">
        <f>IF(ISBLANK('Beladung des Speichers'!A889),"",SUMIFS('Entladung des Speichers'!$C$17:$C$1001,'Entladung des Speichers'!$A$17:$A$1001,'Ergebnis (detailliert)'!A889))</f>
        <v/>
      </c>
      <c r="L889" s="169" t="str">
        <f t="shared" si="54"/>
        <v/>
      </c>
      <c r="M889" s="169" t="str">
        <f>IF(ISBLANK('Entladung des Speichers'!A889),"",'Entladung des Speichers'!C889)</f>
        <v/>
      </c>
      <c r="N889" s="168" t="str">
        <f>IF(ISBLANK('Beladung des Speichers'!A889),"",SUMIFS('Entladung des Speichers'!$E$17:$E$1001,'Entladung des Speichers'!$A$17:$A$1001,'Ergebnis (detailliert)'!$A$17:$A$300))</f>
        <v/>
      </c>
      <c r="O889" s="125" t="str">
        <f t="shared" si="55"/>
        <v/>
      </c>
      <c r="P889" s="20" t="str">
        <f>IFERROR(IF(A889="","",N889*'Ergebnis (detailliert)'!J889/'Ergebnis (detailliert)'!I889),0)</f>
        <v/>
      </c>
      <c r="Q889" s="106" t="str">
        <f t="shared" si="56"/>
        <v/>
      </c>
      <c r="R889" s="107" t="str">
        <f t="shared" si="57"/>
        <v/>
      </c>
      <c r="S889" s="108" t="str">
        <f>IF(A889="","",IF(LOOKUP(A889,Stammdaten!$A$17:$A$1001,Stammdaten!$G$17:$G$1001)="Nein",0,IF(ISBLANK('Beladung des Speichers'!A889),"",ROUND(MIN(J889,Q889)*-1,2))))</f>
        <v/>
      </c>
    </row>
    <row r="890" spans="1:19" x14ac:dyDescent="0.2">
      <c r="A890" s="109" t="str">
        <f>IF('Beladung des Speichers'!A890="","",'Beladung des Speichers'!A890)</f>
        <v/>
      </c>
      <c r="B890" s="109" t="str">
        <f>IF('Beladung des Speichers'!B890="","",'Beladung des Speichers'!B890)</f>
        <v/>
      </c>
      <c r="C890" s="163" t="str">
        <f>IF(ISBLANK('Beladung des Speichers'!A890),"",SUMIFS('Beladung des Speichers'!$C$17:$C$300,'Beladung des Speichers'!$A$17:$A$300,A890)-SUMIFS('Entladung des Speichers'!$C$17:$C$300,'Entladung des Speichers'!$A$17:$A$300,A890)+SUMIFS(Füllstände!$B$17:$B$299,Füllstände!$A$17:$A$299,A890)-SUMIFS(Füllstände!$C$17:$C$299,Füllstände!$A$17:$A$299,A890))</f>
        <v/>
      </c>
      <c r="D890" s="164" t="str">
        <f>IF(ISBLANK('Beladung des Speichers'!A890),"",C890*'Beladung des Speichers'!C890/SUMIFS('Beladung des Speichers'!$C$17:$C$300,'Beladung des Speichers'!$A$17:$A$300,A890))</f>
        <v/>
      </c>
      <c r="E890" s="165" t="str">
        <f>IF(ISBLANK('Beladung des Speichers'!A890),"",1/SUMIFS('Beladung des Speichers'!$C$17:$C$300,'Beladung des Speichers'!$A$17:$A$300,A890)*C890*SUMIF($A$17:$A$300,A890,'Beladung des Speichers'!$E$17:$E$300))</f>
        <v/>
      </c>
      <c r="F890" s="166" t="str">
        <f>IF(ISBLANK('Beladung des Speichers'!A890),"",IF(C890=0,"0,00",D890/C890*E890))</f>
        <v/>
      </c>
      <c r="G890" s="167" t="str">
        <f>IF(ISBLANK('Beladung des Speichers'!A890),"",SUMIFS('Beladung des Speichers'!$C$17:$C$300,'Beladung des Speichers'!$A$17:$A$300,A890))</f>
        <v/>
      </c>
      <c r="H890" s="124" t="str">
        <f>IF(ISBLANK('Beladung des Speichers'!A890),"",'Beladung des Speichers'!C890)</f>
        <v/>
      </c>
      <c r="I890" s="168" t="str">
        <f>IF(ISBLANK('Beladung des Speichers'!A890),"",SUMIFS('Beladung des Speichers'!$E$17:$E$1001,'Beladung des Speichers'!$A$17:$A$1001,'Ergebnis (detailliert)'!A890))</f>
        <v/>
      </c>
      <c r="J890" s="125" t="str">
        <f>IF(ISBLANK('Beladung des Speichers'!A890),"",'Beladung des Speichers'!E890)</f>
        <v/>
      </c>
      <c r="K890" s="168" t="str">
        <f>IF(ISBLANK('Beladung des Speichers'!A890),"",SUMIFS('Entladung des Speichers'!$C$17:$C$1001,'Entladung des Speichers'!$A$17:$A$1001,'Ergebnis (detailliert)'!A890))</f>
        <v/>
      </c>
      <c r="L890" s="169" t="str">
        <f t="shared" si="54"/>
        <v/>
      </c>
      <c r="M890" s="169" t="str">
        <f>IF(ISBLANK('Entladung des Speichers'!A890),"",'Entladung des Speichers'!C890)</f>
        <v/>
      </c>
      <c r="N890" s="168" t="str">
        <f>IF(ISBLANK('Beladung des Speichers'!A890),"",SUMIFS('Entladung des Speichers'!$E$17:$E$1001,'Entladung des Speichers'!$A$17:$A$1001,'Ergebnis (detailliert)'!$A$17:$A$300))</f>
        <v/>
      </c>
      <c r="O890" s="125" t="str">
        <f t="shared" si="55"/>
        <v/>
      </c>
      <c r="P890" s="20" t="str">
        <f>IFERROR(IF(A890="","",N890*'Ergebnis (detailliert)'!J890/'Ergebnis (detailliert)'!I890),0)</f>
        <v/>
      </c>
      <c r="Q890" s="106" t="str">
        <f t="shared" si="56"/>
        <v/>
      </c>
      <c r="R890" s="107" t="str">
        <f t="shared" si="57"/>
        <v/>
      </c>
      <c r="S890" s="108" t="str">
        <f>IF(A890="","",IF(LOOKUP(A890,Stammdaten!$A$17:$A$1001,Stammdaten!$G$17:$G$1001)="Nein",0,IF(ISBLANK('Beladung des Speichers'!A890),"",ROUND(MIN(J890,Q890)*-1,2))))</f>
        <v/>
      </c>
    </row>
    <row r="891" spans="1:19" x14ac:dyDescent="0.2">
      <c r="A891" s="109" t="str">
        <f>IF('Beladung des Speichers'!A891="","",'Beladung des Speichers'!A891)</f>
        <v/>
      </c>
      <c r="B891" s="109" t="str">
        <f>IF('Beladung des Speichers'!B891="","",'Beladung des Speichers'!B891)</f>
        <v/>
      </c>
      <c r="C891" s="163" t="str">
        <f>IF(ISBLANK('Beladung des Speichers'!A891),"",SUMIFS('Beladung des Speichers'!$C$17:$C$300,'Beladung des Speichers'!$A$17:$A$300,A891)-SUMIFS('Entladung des Speichers'!$C$17:$C$300,'Entladung des Speichers'!$A$17:$A$300,A891)+SUMIFS(Füllstände!$B$17:$B$299,Füllstände!$A$17:$A$299,A891)-SUMIFS(Füllstände!$C$17:$C$299,Füllstände!$A$17:$A$299,A891))</f>
        <v/>
      </c>
      <c r="D891" s="164" t="str">
        <f>IF(ISBLANK('Beladung des Speichers'!A891),"",C891*'Beladung des Speichers'!C891/SUMIFS('Beladung des Speichers'!$C$17:$C$300,'Beladung des Speichers'!$A$17:$A$300,A891))</f>
        <v/>
      </c>
      <c r="E891" s="165" t="str">
        <f>IF(ISBLANK('Beladung des Speichers'!A891),"",1/SUMIFS('Beladung des Speichers'!$C$17:$C$300,'Beladung des Speichers'!$A$17:$A$300,A891)*C891*SUMIF($A$17:$A$300,A891,'Beladung des Speichers'!$E$17:$E$300))</f>
        <v/>
      </c>
      <c r="F891" s="166" t="str">
        <f>IF(ISBLANK('Beladung des Speichers'!A891),"",IF(C891=0,"0,00",D891/C891*E891))</f>
        <v/>
      </c>
      <c r="G891" s="167" t="str">
        <f>IF(ISBLANK('Beladung des Speichers'!A891),"",SUMIFS('Beladung des Speichers'!$C$17:$C$300,'Beladung des Speichers'!$A$17:$A$300,A891))</f>
        <v/>
      </c>
      <c r="H891" s="124" t="str">
        <f>IF(ISBLANK('Beladung des Speichers'!A891),"",'Beladung des Speichers'!C891)</f>
        <v/>
      </c>
      <c r="I891" s="168" t="str">
        <f>IF(ISBLANK('Beladung des Speichers'!A891),"",SUMIFS('Beladung des Speichers'!$E$17:$E$1001,'Beladung des Speichers'!$A$17:$A$1001,'Ergebnis (detailliert)'!A891))</f>
        <v/>
      </c>
      <c r="J891" s="125" t="str">
        <f>IF(ISBLANK('Beladung des Speichers'!A891),"",'Beladung des Speichers'!E891)</f>
        <v/>
      </c>
      <c r="K891" s="168" t="str">
        <f>IF(ISBLANK('Beladung des Speichers'!A891),"",SUMIFS('Entladung des Speichers'!$C$17:$C$1001,'Entladung des Speichers'!$A$17:$A$1001,'Ergebnis (detailliert)'!A891))</f>
        <v/>
      </c>
      <c r="L891" s="169" t="str">
        <f t="shared" si="54"/>
        <v/>
      </c>
      <c r="M891" s="169" t="str">
        <f>IF(ISBLANK('Entladung des Speichers'!A891),"",'Entladung des Speichers'!C891)</f>
        <v/>
      </c>
      <c r="N891" s="168" t="str">
        <f>IF(ISBLANK('Beladung des Speichers'!A891),"",SUMIFS('Entladung des Speichers'!$E$17:$E$1001,'Entladung des Speichers'!$A$17:$A$1001,'Ergebnis (detailliert)'!$A$17:$A$300))</f>
        <v/>
      </c>
      <c r="O891" s="125" t="str">
        <f t="shared" si="55"/>
        <v/>
      </c>
      <c r="P891" s="20" t="str">
        <f>IFERROR(IF(A891="","",N891*'Ergebnis (detailliert)'!J891/'Ergebnis (detailliert)'!I891),0)</f>
        <v/>
      </c>
      <c r="Q891" s="106" t="str">
        <f t="shared" si="56"/>
        <v/>
      </c>
      <c r="R891" s="107" t="str">
        <f t="shared" si="57"/>
        <v/>
      </c>
      <c r="S891" s="108" t="str">
        <f>IF(A891="","",IF(LOOKUP(A891,Stammdaten!$A$17:$A$1001,Stammdaten!$G$17:$G$1001)="Nein",0,IF(ISBLANK('Beladung des Speichers'!A891),"",ROUND(MIN(J891,Q891)*-1,2))))</f>
        <v/>
      </c>
    </row>
    <row r="892" spans="1:19" x14ac:dyDescent="0.2">
      <c r="A892" s="109" t="str">
        <f>IF('Beladung des Speichers'!A892="","",'Beladung des Speichers'!A892)</f>
        <v/>
      </c>
      <c r="B892" s="109" t="str">
        <f>IF('Beladung des Speichers'!B892="","",'Beladung des Speichers'!B892)</f>
        <v/>
      </c>
      <c r="C892" s="163" t="str">
        <f>IF(ISBLANK('Beladung des Speichers'!A892),"",SUMIFS('Beladung des Speichers'!$C$17:$C$300,'Beladung des Speichers'!$A$17:$A$300,A892)-SUMIFS('Entladung des Speichers'!$C$17:$C$300,'Entladung des Speichers'!$A$17:$A$300,A892)+SUMIFS(Füllstände!$B$17:$B$299,Füllstände!$A$17:$A$299,A892)-SUMIFS(Füllstände!$C$17:$C$299,Füllstände!$A$17:$A$299,A892))</f>
        <v/>
      </c>
      <c r="D892" s="164" t="str">
        <f>IF(ISBLANK('Beladung des Speichers'!A892),"",C892*'Beladung des Speichers'!C892/SUMIFS('Beladung des Speichers'!$C$17:$C$300,'Beladung des Speichers'!$A$17:$A$300,A892))</f>
        <v/>
      </c>
      <c r="E892" s="165" t="str">
        <f>IF(ISBLANK('Beladung des Speichers'!A892),"",1/SUMIFS('Beladung des Speichers'!$C$17:$C$300,'Beladung des Speichers'!$A$17:$A$300,A892)*C892*SUMIF($A$17:$A$300,A892,'Beladung des Speichers'!$E$17:$E$300))</f>
        <v/>
      </c>
      <c r="F892" s="166" t="str">
        <f>IF(ISBLANK('Beladung des Speichers'!A892),"",IF(C892=0,"0,00",D892/C892*E892))</f>
        <v/>
      </c>
      <c r="G892" s="167" t="str">
        <f>IF(ISBLANK('Beladung des Speichers'!A892),"",SUMIFS('Beladung des Speichers'!$C$17:$C$300,'Beladung des Speichers'!$A$17:$A$300,A892))</f>
        <v/>
      </c>
      <c r="H892" s="124" t="str">
        <f>IF(ISBLANK('Beladung des Speichers'!A892),"",'Beladung des Speichers'!C892)</f>
        <v/>
      </c>
      <c r="I892" s="168" t="str">
        <f>IF(ISBLANK('Beladung des Speichers'!A892),"",SUMIFS('Beladung des Speichers'!$E$17:$E$1001,'Beladung des Speichers'!$A$17:$A$1001,'Ergebnis (detailliert)'!A892))</f>
        <v/>
      </c>
      <c r="J892" s="125" t="str">
        <f>IF(ISBLANK('Beladung des Speichers'!A892),"",'Beladung des Speichers'!E892)</f>
        <v/>
      </c>
      <c r="K892" s="168" t="str">
        <f>IF(ISBLANK('Beladung des Speichers'!A892),"",SUMIFS('Entladung des Speichers'!$C$17:$C$1001,'Entladung des Speichers'!$A$17:$A$1001,'Ergebnis (detailliert)'!A892))</f>
        <v/>
      </c>
      <c r="L892" s="169" t="str">
        <f t="shared" si="54"/>
        <v/>
      </c>
      <c r="M892" s="169" t="str">
        <f>IF(ISBLANK('Entladung des Speichers'!A892),"",'Entladung des Speichers'!C892)</f>
        <v/>
      </c>
      <c r="N892" s="168" t="str">
        <f>IF(ISBLANK('Beladung des Speichers'!A892),"",SUMIFS('Entladung des Speichers'!$E$17:$E$1001,'Entladung des Speichers'!$A$17:$A$1001,'Ergebnis (detailliert)'!$A$17:$A$300))</f>
        <v/>
      </c>
      <c r="O892" s="125" t="str">
        <f t="shared" si="55"/>
        <v/>
      </c>
      <c r="P892" s="20" t="str">
        <f>IFERROR(IF(A892="","",N892*'Ergebnis (detailliert)'!J892/'Ergebnis (detailliert)'!I892),0)</f>
        <v/>
      </c>
      <c r="Q892" s="106" t="str">
        <f t="shared" si="56"/>
        <v/>
      </c>
      <c r="R892" s="107" t="str">
        <f t="shared" si="57"/>
        <v/>
      </c>
      <c r="S892" s="108" t="str">
        <f>IF(A892="","",IF(LOOKUP(A892,Stammdaten!$A$17:$A$1001,Stammdaten!$G$17:$G$1001)="Nein",0,IF(ISBLANK('Beladung des Speichers'!A892),"",ROUND(MIN(J892,Q892)*-1,2))))</f>
        <v/>
      </c>
    </row>
    <row r="893" spans="1:19" x14ac:dyDescent="0.2">
      <c r="A893" s="109" t="str">
        <f>IF('Beladung des Speichers'!A893="","",'Beladung des Speichers'!A893)</f>
        <v/>
      </c>
      <c r="B893" s="109" t="str">
        <f>IF('Beladung des Speichers'!B893="","",'Beladung des Speichers'!B893)</f>
        <v/>
      </c>
      <c r="C893" s="163" t="str">
        <f>IF(ISBLANK('Beladung des Speichers'!A893),"",SUMIFS('Beladung des Speichers'!$C$17:$C$300,'Beladung des Speichers'!$A$17:$A$300,A893)-SUMIFS('Entladung des Speichers'!$C$17:$C$300,'Entladung des Speichers'!$A$17:$A$300,A893)+SUMIFS(Füllstände!$B$17:$B$299,Füllstände!$A$17:$A$299,A893)-SUMIFS(Füllstände!$C$17:$C$299,Füllstände!$A$17:$A$299,A893))</f>
        <v/>
      </c>
      <c r="D893" s="164" t="str">
        <f>IF(ISBLANK('Beladung des Speichers'!A893),"",C893*'Beladung des Speichers'!C893/SUMIFS('Beladung des Speichers'!$C$17:$C$300,'Beladung des Speichers'!$A$17:$A$300,A893))</f>
        <v/>
      </c>
      <c r="E893" s="165" t="str">
        <f>IF(ISBLANK('Beladung des Speichers'!A893),"",1/SUMIFS('Beladung des Speichers'!$C$17:$C$300,'Beladung des Speichers'!$A$17:$A$300,A893)*C893*SUMIF($A$17:$A$300,A893,'Beladung des Speichers'!$E$17:$E$300))</f>
        <v/>
      </c>
      <c r="F893" s="166" t="str">
        <f>IF(ISBLANK('Beladung des Speichers'!A893),"",IF(C893=0,"0,00",D893/C893*E893))</f>
        <v/>
      </c>
      <c r="G893" s="167" t="str">
        <f>IF(ISBLANK('Beladung des Speichers'!A893),"",SUMIFS('Beladung des Speichers'!$C$17:$C$300,'Beladung des Speichers'!$A$17:$A$300,A893))</f>
        <v/>
      </c>
      <c r="H893" s="124" t="str">
        <f>IF(ISBLANK('Beladung des Speichers'!A893),"",'Beladung des Speichers'!C893)</f>
        <v/>
      </c>
      <c r="I893" s="168" t="str">
        <f>IF(ISBLANK('Beladung des Speichers'!A893),"",SUMIFS('Beladung des Speichers'!$E$17:$E$1001,'Beladung des Speichers'!$A$17:$A$1001,'Ergebnis (detailliert)'!A893))</f>
        <v/>
      </c>
      <c r="J893" s="125" t="str">
        <f>IF(ISBLANK('Beladung des Speichers'!A893),"",'Beladung des Speichers'!E893)</f>
        <v/>
      </c>
      <c r="K893" s="168" t="str">
        <f>IF(ISBLANK('Beladung des Speichers'!A893),"",SUMIFS('Entladung des Speichers'!$C$17:$C$1001,'Entladung des Speichers'!$A$17:$A$1001,'Ergebnis (detailliert)'!A893))</f>
        <v/>
      </c>
      <c r="L893" s="169" t="str">
        <f t="shared" si="54"/>
        <v/>
      </c>
      <c r="M893" s="169" t="str">
        <f>IF(ISBLANK('Entladung des Speichers'!A893),"",'Entladung des Speichers'!C893)</f>
        <v/>
      </c>
      <c r="N893" s="168" t="str">
        <f>IF(ISBLANK('Beladung des Speichers'!A893),"",SUMIFS('Entladung des Speichers'!$E$17:$E$1001,'Entladung des Speichers'!$A$17:$A$1001,'Ergebnis (detailliert)'!$A$17:$A$300))</f>
        <v/>
      </c>
      <c r="O893" s="125" t="str">
        <f t="shared" si="55"/>
        <v/>
      </c>
      <c r="P893" s="20" t="str">
        <f>IFERROR(IF(A893="","",N893*'Ergebnis (detailliert)'!J893/'Ergebnis (detailliert)'!I893),0)</f>
        <v/>
      </c>
      <c r="Q893" s="106" t="str">
        <f t="shared" si="56"/>
        <v/>
      </c>
      <c r="R893" s="107" t="str">
        <f t="shared" si="57"/>
        <v/>
      </c>
      <c r="S893" s="108" t="str">
        <f>IF(A893="","",IF(LOOKUP(A893,Stammdaten!$A$17:$A$1001,Stammdaten!$G$17:$G$1001)="Nein",0,IF(ISBLANK('Beladung des Speichers'!A893),"",ROUND(MIN(J893,Q893)*-1,2))))</f>
        <v/>
      </c>
    </row>
    <row r="894" spans="1:19" x14ac:dyDescent="0.2">
      <c r="A894" s="109" t="str">
        <f>IF('Beladung des Speichers'!A894="","",'Beladung des Speichers'!A894)</f>
        <v/>
      </c>
      <c r="B894" s="109" t="str">
        <f>IF('Beladung des Speichers'!B894="","",'Beladung des Speichers'!B894)</f>
        <v/>
      </c>
      <c r="C894" s="163" t="str">
        <f>IF(ISBLANK('Beladung des Speichers'!A894),"",SUMIFS('Beladung des Speichers'!$C$17:$C$300,'Beladung des Speichers'!$A$17:$A$300,A894)-SUMIFS('Entladung des Speichers'!$C$17:$C$300,'Entladung des Speichers'!$A$17:$A$300,A894)+SUMIFS(Füllstände!$B$17:$B$299,Füllstände!$A$17:$A$299,A894)-SUMIFS(Füllstände!$C$17:$C$299,Füllstände!$A$17:$A$299,A894))</f>
        <v/>
      </c>
      <c r="D894" s="164" t="str">
        <f>IF(ISBLANK('Beladung des Speichers'!A894),"",C894*'Beladung des Speichers'!C894/SUMIFS('Beladung des Speichers'!$C$17:$C$300,'Beladung des Speichers'!$A$17:$A$300,A894))</f>
        <v/>
      </c>
      <c r="E894" s="165" t="str">
        <f>IF(ISBLANK('Beladung des Speichers'!A894),"",1/SUMIFS('Beladung des Speichers'!$C$17:$C$300,'Beladung des Speichers'!$A$17:$A$300,A894)*C894*SUMIF($A$17:$A$300,A894,'Beladung des Speichers'!$E$17:$E$300))</f>
        <v/>
      </c>
      <c r="F894" s="166" t="str">
        <f>IF(ISBLANK('Beladung des Speichers'!A894),"",IF(C894=0,"0,00",D894/C894*E894))</f>
        <v/>
      </c>
      <c r="G894" s="167" t="str">
        <f>IF(ISBLANK('Beladung des Speichers'!A894),"",SUMIFS('Beladung des Speichers'!$C$17:$C$300,'Beladung des Speichers'!$A$17:$A$300,A894))</f>
        <v/>
      </c>
      <c r="H894" s="124" t="str">
        <f>IF(ISBLANK('Beladung des Speichers'!A894),"",'Beladung des Speichers'!C894)</f>
        <v/>
      </c>
      <c r="I894" s="168" t="str">
        <f>IF(ISBLANK('Beladung des Speichers'!A894),"",SUMIFS('Beladung des Speichers'!$E$17:$E$1001,'Beladung des Speichers'!$A$17:$A$1001,'Ergebnis (detailliert)'!A894))</f>
        <v/>
      </c>
      <c r="J894" s="125" t="str">
        <f>IF(ISBLANK('Beladung des Speichers'!A894),"",'Beladung des Speichers'!E894)</f>
        <v/>
      </c>
      <c r="K894" s="168" t="str">
        <f>IF(ISBLANK('Beladung des Speichers'!A894),"",SUMIFS('Entladung des Speichers'!$C$17:$C$1001,'Entladung des Speichers'!$A$17:$A$1001,'Ergebnis (detailliert)'!A894))</f>
        <v/>
      </c>
      <c r="L894" s="169" t="str">
        <f t="shared" si="54"/>
        <v/>
      </c>
      <c r="M894" s="169" t="str">
        <f>IF(ISBLANK('Entladung des Speichers'!A894),"",'Entladung des Speichers'!C894)</f>
        <v/>
      </c>
      <c r="N894" s="168" t="str">
        <f>IF(ISBLANK('Beladung des Speichers'!A894),"",SUMIFS('Entladung des Speichers'!$E$17:$E$1001,'Entladung des Speichers'!$A$17:$A$1001,'Ergebnis (detailliert)'!$A$17:$A$300))</f>
        <v/>
      </c>
      <c r="O894" s="125" t="str">
        <f t="shared" si="55"/>
        <v/>
      </c>
      <c r="P894" s="20" t="str">
        <f>IFERROR(IF(A894="","",N894*'Ergebnis (detailliert)'!J894/'Ergebnis (detailliert)'!I894),0)</f>
        <v/>
      </c>
      <c r="Q894" s="106" t="str">
        <f t="shared" si="56"/>
        <v/>
      </c>
      <c r="R894" s="107" t="str">
        <f t="shared" si="57"/>
        <v/>
      </c>
      <c r="S894" s="108" t="str">
        <f>IF(A894="","",IF(LOOKUP(A894,Stammdaten!$A$17:$A$1001,Stammdaten!$G$17:$G$1001)="Nein",0,IF(ISBLANK('Beladung des Speichers'!A894),"",ROUND(MIN(J894,Q894)*-1,2))))</f>
        <v/>
      </c>
    </row>
    <row r="895" spans="1:19" x14ac:dyDescent="0.2">
      <c r="A895" s="109" t="str">
        <f>IF('Beladung des Speichers'!A895="","",'Beladung des Speichers'!A895)</f>
        <v/>
      </c>
      <c r="B895" s="109" t="str">
        <f>IF('Beladung des Speichers'!B895="","",'Beladung des Speichers'!B895)</f>
        <v/>
      </c>
      <c r="C895" s="163" t="str">
        <f>IF(ISBLANK('Beladung des Speichers'!A895),"",SUMIFS('Beladung des Speichers'!$C$17:$C$300,'Beladung des Speichers'!$A$17:$A$300,A895)-SUMIFS('Entladung des Speichers'!$C$17:$C$300,'Entladung des Speichers'!$A$17:$A$300,A895)+SUMIFS(Füllstände!$B$17:$B$299,Füllstände!$A$17:$A$299,A895)-SUMIFS(Füllstände!$C$17:$C$299,Füllstände!$A$17:$A$299,A895))</f>
        <v/>
      </c>
      <c r="D895" s="164" t="str">
        <f>IF(ISBLANK('Beladung des Speichers'!A895),"",C895*'Beladung des Speichers'!C895/SUMIFS('Beladung des Speichers'!$C$17:$C$300,'Beladung des Speichers'!$A$17:$A$300,A895))</f>
        <v/>
      </c>
      <c r="E895" s="165" t="str">
        <f>IF(ISBLANK('Beladung des Speichers'!A895),"",1/SUMIFS('Beladung des Speichers'!$C$17:$C$300,'Beladung des Speichers'!$A$17:$A$300,A895)*C895*SUMIF($A$17:$A$300,A895,'Beladung des Speichers'!$E$17:$E$300))</f>
        <v/>
      </c>
      <c r="F895" s="166" t="str">
        <f>IF(ISBLANK('Beladung des Speichers'!A895),"",IF(C895=0,"0,00",D895/C895*E895))</f>
        <v/>
      </c>
      <c r="G895" s="167" t="str">
        <f>IF(ISBLANK('Beladung des Speichers'!A895),"",SUMIFS('Beladung des Speichers'!$C$17:$C$300,'Beladung des Speichers'!$A$17:$A$300,A895))</f>
        <v/>
      </c>
      <c r="H895" s="124" t="str">
        <f>IF(ISBLANK('Beladung des Speichers'!A895),"",'Beladung des Speichers'!C895)</f>
        <v/>
      </c>
      <c r="I895" s="168" t="str">
        <f>IF(ISBLANK('Beladung des Speichers'!A895),"",SUMIFS('Beladung des Speichers'!$E$17:$E$1001,'Beladung des Speichers'!$A$17:$A$1001,'Ergebnis (detailliert)'!A895))</f>
        <v/>
      </c>
      <c r="J895" s="125" t="str">
        <f>IF(ISBLANK('Beladung des Speichers'!A895),"",'Beladung des Speichers'!E895)</f>
        <v/>
      </c>
      <c r="K895" s="168" t="str">
        <f>IF(ISBLANK('Beladung des Speichers'!A895),"",SUMIFS('Entladung des Speichers'!$C$17:$C$1001,'Entladung des Speichers'!$A$17:$A$1001,'Ergebnis (detailliert)'!A895))</f>
        <v/>
      </c>
      <c r="L895" s="169" t="str">
        <f t="shared" si="54"/>
        <v/>
      </c>
      <c r="M895" s="169" t="str">
        <f>IF(ISBLANK('Entladung des Speichers'!A895),"",'Entladung des Speichers'!C895)</f>
        <v/>
      </c>
      <c r="N895" s="168" t="str">
        <f>IF(ISBLANK('Beladung des Speichers'!A895),"",SUMIFS('Entladung des Speichers'!$E$17:$E$1001,'Entladung des Speichers'!$A$17:$A$1001,'Ergebnis (detailliert)'!$A$17:$A$300))</f>
        <v/>
      </c>
      <c r="O895" s="125" t="str">
        <f t="shared" si="55"/>
        <v/>
      </c>
      <c r="P895" s="20" t="str">
        <f>IFERROR(IF(A895="","",N895*'Ergebnis (detailliert)'!J895/'Ergebnis (detailliert)'!I895),0)</f>
        <v/>
      </c>
      <c r="Q895" s="106" t="str">
        <f t="shared" si="56"/>
        <v/>
      </c>
      <c r="R895" s="107" t="str">
        <f t="shared" si="57"/>
        <v/>
      </c>
      <c r="S895" s="108" t="str">
        <f>IF(A895="","",IF(LOOKUP(A895,Stammdaten!$A$17:$A$1001,Stammdaten!$G$17:$G$1001)="Nein",0,IF(ISBLANK('Beladung des Speichers'!A895),"",ROUND(MIN(J895,Q895)*-1,2))))</f>
        <v/>
      </c>
    </row>
    <row r="896" spans="1:19" x14ac:dyDescent="0.2">
      <c r="A896" s="109" t="str">
        <f>IF('Beladung des Speichers'!A896="","",'Beladung des Speichers'!A896)</f>
        <v/>
      </c>
      <c r="B896" s="109" t="str">
        <f>IF('Beladung des Speichers'!B896="","",'Beladung des Speichers'!B896)</f>
        <v/>
      </c>
      <c r="C896" s="163" t="str">
        <f>IF(ISBLANK('Beladung des Speichers'!A896),"",SUMIFS('Beladung des Speichers'!$C$17:$C$300,'Beladung des Speichers'!$A$17:$A$300,A896)-SUMIFS('Entladung des Speichers'!$C$17:$C$300,'Entladung des Speichers'!$A$17:$A$300,A896)+SUMIFS(Füllstände!$B$17:$B$299,Füllstände!$A$17:$A$299,A896)-SUMIFS(Füllstände!$C$17:$C$299,Füllstände!$A$17:$A$299,A896))</f>
        <v/>
      </c>
      <c r="D896" s="164" t="str">
        <f>IF(ISBLANK('Beladung des Speichers'!A896),"",C896*'Beladung des Speichers'!C896/SUMIFS('Beladung des Speichers'!$C$17:$C$300,'Beladung des Speichers'!$A$17:$A$300,A896))</f>
        <v/>
      </c>
      <c r="E896" s="165" t="str">
        <f>IF(ISBLANK('Beladung des Speichers'!A896),"",1/SUMIFS('Beladung des Speichers'!$C$17:$C$300,'Beladung des Speichers'!$A$17:$A$300,A896)*C896*SUMIF($A$17:$A$300,A896,'Beladung des Speichers'!$E$17:$E$300))</f>
        <v/>
      </c>
      <c r="F896" s="166" t="str">
        <f>IF(ISBLANK('Beladung des Speichers'!A896),"",IF(C896=0,"0,00",D896/C896*E896))</f>
        <v/>
      </c>
      <c r="G896" s="167" t="str">
        <f>IF(ISBLANK('Beladung des Speichers'!A896),"",SUMIFS('Beladung des Speichers'!$C$17:$C$300,'Beladung des Speichers'!$A$17:$A$300,A896))</f>
        <v/>
      </c>
      <c r="H896" s="124" t="str">
        <f>IF(ISBLANK('Beladung des Speichers'!A896),"",'Beladung des Speichers'!C896)</f>
        <v/>
      </c>
      <c r="I896" s="168" t="str">
        <f>IF(ISBLANK('Beladung des Speichers'!A896),"",SUMIFS('Beladung des Speichers'!$E$17:$E$1001,'Beladung des Speichers'!$A$17:$A$1001,'Ergebnis (detailliert)'!A896))</f>
        <v/>
      </c>
      <c r="J896" s="125" t="str">
        <f>IF(ISBLANK('Beladung des Speichers'!A896),"",'Beladung des Speichers'!E896)</f>
        <v/>
      </c>
      <c r="K896" s="168" t="str">
        <f>IF(ISBLANK('Beladung des Speichers'!A896),"",SUMIFS('Entladung des Speichers'!$C$17:$C$1001,'Entladung des Speichers'!$A$17:$A$1001,'Ergebnis (detailliert)'!A896))</f>
        <v/>
      </c>
      <c r="L896" s="169" t="str">
        <f t="shared" si="54"/>
        <v/>
      </c>
      <c r="M896" s="169" t="str">
        <f>IF(ISBLANK('Entladung des Speichers'!A896),"",'Entladung des Speichers'!C896)</f>
        <v/>
      </c>
      <c r="N896" s="168" t="str">
        <f>IF(ISBLANK('Beladung des Speichers'!A896),"",SUMIFS('Entladung des Speichers'!$E$17:$E$1001,'Entladung des Speichers'!$A$17:$A$1001,'Ergebnis (detailliert)'!$A$17:$A$300))</f>
        <v/>
      </c>
      <c r="O896" s="125" t="str">
        <f t="shared" si="55"/>
        <v/>
      </c>
      <c r="P896" s="20" t="str">
        <f>IFERROR(IF(A896="","",N896*'Ergebnis (detailliert)'!J896/'Ergebnis (detailliert)'!I896),0)</f>
        <v/>
      </c>
      <c r="Q896" s="106" t="str">
        <f t="shared" si="56"/>
        <v/>
      </c>
      <c r="R896" s="107" t="str">
        <f t="shared" si="57"/>
        <v/>
      </c>
      <c r="S896" s="108" t="str">
        <f>IF(A896="","",IF(LOOKUP(A896,Stammdaten!$A$17:$A$1001,Stammdaten!$G$17:$G$1001)="Nein",0,IF(ISBLANK('Beladung des Speichers'!A896),"",ROUND(MIN(J896,Q896)*-1,2))))</f>
        <v/>
      </c>
    </row>
    <row r="897" spans="1:19" x14ac:dyDescent="0.2">
      <c r="A897" s="109" t="str">
        <f>IF('Beladung des Speichers'!A897="","",'Beladung des Speichers'!A897)</f>
        <v/>
      </c>
      <c r="B897" s="109" t="str">
        <f>IF('Beladung des Speichers'!B897="","",'Beladung des Speichers'!B897)</f>
        <v/>
      </c>
      <c r="C897" s="163" t="str">
        <f>IF(ISBLANK('Beladung des Speichers'!A897),"",SUMIFS('Beladung des Speichers'!$C$17:$C$300,'Beladung des Speichers'!$A$17:$A$300,A897)-SUMIFS('Entladung des Speichers'!$C$17:$C$300,'Entladung des Speichers'!$A$17:$A$300,A897)+SUMIFS(Füllstände!$B$17:$B$299,Füllstände!$A$17:$A$299,A897)-SUMIFS(Füllstände!$C$17:$C$299,Füllstände!$A$17:$A$299,A897))</f>
        <v/>
      </c>
      <c r="D897" s="164" t="str">
        <f>IF(ISBLANK('Beladung des Speichers'!A897),"",C897*'Beladung des Speichers'!C897/SUMIFS('Beladung des Speichers'!$C$17:$C$300,'Beladung des Speichers'!$A$17:$A$300,A897))</f>
        <v/>
      </c>
      <c r="E897" s="165" t="str">
        <f>IF(ISBLANK('Beladung des Speichers'!A897),"",1/SUMIFS('Beladung des Speichers'!$C$17:$C$300,'Beladung des Speichers'!$A$17:$A$300,A897)*C897*SUMIF($A$17:$A$300,A897,'Beladung des Speichers'!$E$17:$E$300))</f>
        <v/>
      </c>
      <c r="F897" s="166" t="str">
        <f>IF(ISBLANK('Beladung des Speichers'!A897),"",IF(C897=0,"0,00",D897/C897*E897))</f>
        <v/>
      </c>
      <c r="G897" s="167" t="str">
        <f>IF(ISBLANK('Beladung des Speichers'!A897),"",SUMIFS('Beladung des Speichers'!$C$17:$C$300,'Beladung des Speichers'!$A$17:$A$300,A897))</f>
        <v/>
      </c>
      <c r="H897" s="124" t="str">
        <f>IF(ISBLANK('Beladung des Speichers'!A897),"",'Beladung des Speichers'!C897)</f>
        <v/>
      </c>
      <c r="I897" s="168" t="str">
        <f>IF(ISBLANK('Beladung des Speichers'!A897),"",SUMIFS('Beladung des Speichers'!$E$17:$E$1001,'Beladung des Speichers'!$A$17:$A$1001,'Ergebnis (detailliert)'!A897))</f>
        <v/>
      </c>
      <c r="J897" s="125" t="str">
        <f>IF(ISBLANK('Beladung des Speichers'!A897),"",'Beladung des Speichers'!E897)</f>
        <v/>
      </c>
      <c r="K897" s="168" t="str">
        <f>IF(ISBLANK('Beladung des Speichers'!A897),"",SUMIFS('Entladung des Speichers'!$C$17:$C$1001,'Entladung des Speichers'!$A$17:$A$1001,'Ergebnis (detailliert)'!A897))</f>
        <v/>
      </c>
      <c r="L897" s="169" t="str">
        <f t="shared" si="54"/>
        <v/>
      </c>
      <c r="M897" s="169" t="str">
        <f>IF(ISBLANK('Entladung des Speichers'!A897),"",'Entladung des Speichers'!C897)</f>
        <v/>
      </c>
      <c r="N897" s="168" t="str">
        <f>IF(ISBLANK('Beladung des Speichers'!A897),"",SUMIFS('Entladung des Speichers'!$E$17:$E$1001,'Entladung des Speichers'!$A$17:$A$1001,'Ergebnis (detailliert)'!$A$17:$A$300))</f>
        <v/>
      </c>
      <c r="O897" s="125" t="str">
        <f t="shared" si="55"/>
        <v/>
      </c>
      <c r="P897" s="20" t="str">
        <f>IFERROR(IF(A897="","",N897*'Ergebnis (detailliert)'!J897/'Ergebnis (detailliert)'!I897),0)</f>
        <v/>
      </c>
      <c r="Q897" s="106" t="str">
        <f t="shared" si="56"/>
        <v/>
      </c>
      <c r="R897" s="107" t="str">
        <f t="shared" si="57"/>
        <v/>
      </c>
      <c r="S897" s="108" t="str">
        <f>IF(A897="","",IF(LOOKUP(A897,Stammdaten!$A$17:$A$1001,Stammdaten!$G$17:$G$1001)="Nein",0,IF(ISBLANK('Beladung des Speichers'!A897),"",ROUND(MIN(J897,Q897)*-1,2))))</f>
        <v/>
      </c>
    </row>
    <row r="898" spans="1:19" x14ac:dyDescent="0.2">
      <c r="A898" s="109" t="str">
        <f>IF('Beladung des Speichers'!A898="","",'Beladung des Speichers'!A898)</f>
        <v/>
      </c>
      <c r="B898" s="109" t="str">
        <f>IF('Beladung des Speichers'!B898="","",'Beladung des Speichers'!B898)</f>
        <v/>
      </c>
      <c r="C898" s="163" t="str">
        <f>IF(ISBLANK('Beladung des Speichers'!A898),"",SUMIFS('Beladung des Speichers'!$C$17:$C$300,'Beladung des Speichers'!$A$17:$A$300,A898)-SUMIFS('Entladung des Speichers'!$C$17:$C$300,'Entladung des Speichers'!$A$17:$A$300,A898)+SUMIFS(Füllstände!$B$17:$B$299,Füllstände!$A$17:$A$299,A898)-SUMIFS(Füllstände!$C$17:$C$299,Füllstände!$A$17:$A$299,A898))</f>
        <v/>
      </c>
      <c r="D898" s="164" t="str">
        <f>IF(ISBLANK('Beladung des Speichers'!A898),"",C898*'Beladung des Speichers'!C898/SUMIFS('Beladung des Speichers'!$C$17:$C$300,'Beladung des Speichers'!$A$17:$A$300,A898))</f>
        <v/>
      </c>
      <c r="E898" s="165" t="str">
        <f>IF(ISBLANK('Beladung des Speichers'!A898),"",1/SUMIFS('Beladung des Speichers'!$C$17:$C$300,'Beladung des Speichers'!$A$17:$A$300,A898)*C898*SUMIF($A$17:$A$300,A898,'Beladung des Speichers'!$E$17:$E$300))</f>
        <v/>
      </c>
      <c r="F898" s="166" t="str">
        <f>IF(ISBLANK('Beladung des Speichers'!A898),"",IF(C898=0,"0,00",D898/C898*E898))</f>
        <v/>
      </c>
      <c r="G898" s="167" t="str">
        <f>IF(ISBLANK('Beladung des Speichers'!A898),"",SUMIFS('Beladung des Speichers'!$C$17:$C$300,'Beladung des Speichers'!$A$17:$A$300,A898))</f>
        <v/>
      </c>
      <c r="H898" s="124" t="str">
        <f>IF(ISBLANK('Beladung des Speichers'!A898),"",'Beladung des Speichers'!C898)</f>
        <v/>
      </c>
      <c r="I898" s="168" t="str">
        <f>IF(ISBLANK('Beladung des Speichers'!A898),"",SUMIFS('Beladung des Speichers'!$E$17:$E$1001,'Beladung des Speichers'!$A$17:$A$1001,'Ergebnis (detailliert)'!A898))</f>
        <v/>
      </c>
      <c r="J898" s="125" t="str">
        <f>IF(ISBLANK('Beladung des Speichers'!A898),"",'Beladung des Speichers'!E898)</f>
        <v/>
      </c>
      <c r="K898" s="168" t="str">
        <f>IF(ISBLANK('Beladung des Speichers'!A898),"",SUMIFS('Entladung des Speichers'!$C$17:$C$1001,'Entladung des Speichers'!$A$17:$A$1001,'Ergebnis (detailliert)'!A898))</f>
        <v/>
      </c>
      <c r="L898" s="169" t="str">
        <f t="shared" si="54"/>
        <v/>
      </c>
      <c r="M898" s="169" t="str">
        <f>IF(ISBLANK('Entladung des Speichers'!A898),"",'Entladung des Speichers'!C898)</f>
        <v/>
      </c>
      <c r="N898" s="168" t="str">
        <f>IF(ISBLANK('Beladung des Speichers'!A898),"",SUMIFS('Entladung des Speichers'!$E$17:$E$1001,'Entladung des Speichers'!$A$17:$A$1001,'Ergebnis (detailliert)'!$A$17:$A$300))</f>
        <v/>
      </c>
      <c r="O898" s="125" t="str">
        <f t="shared" si="55"/>
        <v/>
      </c>
      <c r="P898" s="20" t="str">
        <f>IFERROR(IF(A898="","",N898*'Ergebnis (detailliert)'!J898/'Ergebnis (detailliert)'!I898),0)</f>
        <v/>
      </c>
      <c r="Q898" s="106" t="str">
        <f t="shared" si="56"/>
        <v/>
      </c>
      <c r="R898" s="107" t="str">
        <f t="shared" si="57"/>
        <v/>
      </c>
      <c r="S898" s="108" t="str">
        <f>IF(A898="","",IF(LOOKUP(A898,Stammdaten!$A$17:$A$1001,Stammdaten!$G$17:$G$1001)="Nein",0,IF(ISBLANK('Beladung des Speichers'!A898),"",ROUND(MIN(J898,Q898)*-1,2))))</f>
        <v/>
      </c>
    </row>
    <row r="899" spans="1:19" x14ac:dyDescent="0.2">
      <c r="A899" s="109" t="str">
        <f>IF('Beladung des Speichers'!A899="","",'Beladung des Speichers'!A899)</f>
        <v/>
      </c>
      <c r="B899" s="109" t="str">
        <f>IF('Beladung des Speichers'!B899="","",'Beladung des Speichers'!B899)</f>
        <v/>
      </c>
      <c r="C899" s="163" t="str">
        <f>IF(ISBLANK('Beladung des Speichers'!A899),"",SUMIFS('Beladung des Speichers'!$C$17:$C$300,'Beladung des Speichers'!$A$17:$A$300,A899)-SUMIFS('Entladung des Speichers'!$C$17:$C$300,'Entladung des Speichers'!$A$17:$A$300,A899)+SUMIFS(Füllstände!$B$17:$B$299,Füllstände!$A$17:$A$299,A899)-SUMIFS(Füllstände!$C$17:$C$299,Füllstände!$A$17:$A$299,A899))</f>
        <v/>
      </c>
      <c r="D899" s="164" t="str">
        <f>IF(ISBLANK('Beladung des Speichers'!A899),"",C899*'Beladung des Speichers'!C899/SUMIFS('Beladung des Speichers'!$C$17:$C$300,'Beladung des Speichers'!$A$17:$A$300,A899))</f>
        <v/>
      </c>
      <c r="E899" s="165" t="str">
        <f>IF(ISBLANK('Beladung des Speichers'!A899),"",1/SUMIFS('Beladung des Speichers'!$C$17:$C$300,'Beladung des Speichers'!$A$17:$A$300,A899)*C899*SUMIF($A$17:$A$300,A899,'Beladung des Speichers'!$E$17:$E$300))</f>
        <v/>
      </c>
      <c r="F899" s="166" t="str">
        <f>IF(ISBLANK('Beladung des Speichers'!A899),"",IF(C899=0,"0,00",D899/C899*E899))</f>
        <v/>
      </c>
      <c r="G899" s="167" t="str">
        <f>IF(ISBLANK('Beladung des Speichers'!A899),"",SUMIFS('Beladung des Speichers'!$C$17:$C$300,'Beladung des Speichers'!$A$17:$A$300,A899))</f>
        <v/>
      </c>
      <c r="H899" s="124" t="str">
        <f>IF(ISBLANK('Beladung des Speichers'!A899),"",'Beladung des Speichers'!C899)</f>
        <v/>
      </c>
      <c r="I899" s="168" t="str">
        <f>IF(ISBLANK('Beladung des Speichers'!A899),"",SUMIFS('Beladung des Speichers'!$E$17:$E$1001,'Beladung des Speichers'!$A$17:$A$1001,'Ergebnis (detailliert)'!A899))</f>
        <v/>
      </c>
      <c r="J899" s="125" t="str">
        <f>IF(ISBLANK('Beladung des Speichers'!A899),"",'Beladung des Speichers'!E899)</f>
        <v/>
      </c>
      <c r="K899" s="168" t="str">
        <f>IF(ISBLANK('Beladung des Speichers'!A899),"",SUMIFS('Entladung des Speichers'!$C$17:$C$1001,'Entladung des Speichers'!$A$17:$A$1001,'Ergebnis (detailliert)'!A899))</f>
        <v/>
      </c>
      <c r="L899" s="169" t="str">
        <f t="shared" si="54"/>
        <v/>
      </c>
      <c r="M899" s="169" t="str">
        <f>IF(ISBLANK('Entladung des Speichers'!A899),"",'Entladung des Speichers'!C899)</f>
        <v/>
      </c>
      <c r="N899" s="168" t="str">
        <f>IF(ISBLANK('Beladung des Speichers'!A899),"",SUMIFS('Entladung des Speichers'!$E$17:$E$1001,'Entladung des Speichers'!$A$17:$A$1001,'Ergebnis (detailliert)'!$A$17:$A$300))</f>
        <v/>
      </c>
      <c r="O899" s="125" t="str">
        <f t="shared" si="55"/>
        <v/>
      </c>
      <c r="P899" s="20" t="str">
        <f>IFERROR(IF(A899="","",N899*'Ergebnis (detailliert)'!J899/'Ergebnis (detailliert)'!I899),0)</f>
        <v/>
      </c>
      <c r="Q899" s="106" t="str">
        <f t="shared" si="56"/>
        <v/>
      </c>
      <c r="R899" s="107" t="str">
        <f t="shared" si="57"/>
        <v/>
      </c>
      <c r="S899" s="108" t="str">
        <f>IF(A899="","",IF(LOOKUP(A899,Stammdaten!$A$17:$A$1001,Stammdaten!$G$17:$G$1001)="Nein",0,IF(ISBLANK('Beladung des Speichers'!A899),"",ROUND(MIN(J899,Q899)*-1,2))))</f>
        <v/>
      </c>
    </row>
    <row r="900" spans="1:19" x14ac:dyDescent="0.2">
      <c r="A900" s="109" t="str">
        <f>IF('Beladung des Speichers'!A900="","",'Beladung des Speichers'!A900)</f>
        <v/>
      </c>
      <c r="B900" s="109" t="str">
        <f>IF('Beladung des Speichers'!B900="","",'Beladung des Speichers'!B900)</f>
        <v/>
      </c>
      <c r="C900" s="163" t="str">
        <f>IF(ISBLANK('Beladung des Speichers'!A900),"",SUMIFS('Beladung des Speichers'!$C$17:$C$300,'Beladung des Speichers'!$A$17:$A$300,A900)-SUMIFS('Entladung des Speichers'!$C$17:$C$300,'Entladung des Speichers'!$A$17:$A$300,A900)+SUMIFS(Füllstände!$B$17:$B$299,Füllstände!$A$17:$A$299,A900)-SUMIFS(Füllstände!$C$17:$C$299,Füllstände!$A$17:$A$299,A900))</f>
        <v/>
      </c>
      <c r="D900" s="164" t="str">
        <f>IF(ISBLANK('Beladung des Speichers'!A900),"",C900*'Beladung des Speichers'!C900/SUMIFS('Beladung des Speichers'!$C$17:$C$300,'Beladung des Speichers'!$A$17:$A$300,A900))</f>
        <v/>
      </c>
      <c r="E900" s="165" t="str">
        <f>IF(ISBLANK('Beladung des Speichers'!A900),"",1/SUMIFS('Beladung des Speichers'!$C$17:$C$300,'Beladung des Speichers'!$A$17:$A$300,A900)*C900*SUMIF($A$17:$A$300,A900,'Beladung des Speichers'!$E$17:$E$300))</f>
        <v/>
      </c>
      <c r="F900" s="166" t="str">
        <f>IF(ISBLANK('Beladung des Speichers'!A900),"",IF(C900=0,"0,00",D900/C900*E900))</f>
        <v/>
      </c>
      <c r="G900" s="167" t="str">
        <f>IF(ISBLANK('Beladung des Speichers'!A900),"",SUMIFS('Beladung des Speichers'!$C$17:$C$300,'Beladung des Speichers'!$A$17:$A$300,A900))</f>
        <v/>
      </c>
      <c r="H900" s="124" t="str">
        <f>IF(ISBLANK('Beladung des Speichers'!A900),"",'Beladung des Speichers'!C900)</f>
        <v/>
      </c>
      <c r="I900" s="168" t="str">
        <f>IF(ISBLANK('Beladung des Speichers'!A900),"",SUMIFS('Beladung des Speichers'!$E$17:$E$1001,'Beladung des Speichers'!$A$17:$A$1001,'Ergebnis (detailliert)'!A900))</f>
        <v/>
      </c>
      <c r="J900" s="125" t="str">
        <f>IF(ISBLANK('Beladung des Speichers'!A900),"",'Beladung des Speichers'!E900)</f>
        <v/>
      </c>
      <c r="K900" s="168" t="str">
        <f>IF(ISBLANK('Beladung des Speichers'!A900),"",SUMIFS('Entladung des Speichers'!$C$17:$C$1001,'Entladung des Speichers'!$A$17:$A$1001,'Ergebnis (detailliert)'!A900))</f>
        <v/>
      </c>
      <c r="L900" s="169" t="str">
        <f t="shared" si="54"/>
        <v/>
      </c>
      <c r="M900" s="169" t="str">
        <f>IF(ISBLANK('Entladung des Speichers'!A900),"",'Entladung des Speichers'!C900)</f>
        <v/>
      </c>
      <c r="N900" s="168" t="str">
        <f>IF(ISBLANK('Beladung des Speichers'!A900),"",SUMIFS('Entladung des Speichers'!$E$17:$E$1001,'Entladung des Speichers'!$A$17:$A$1001,'Ergebnis (detailliert)'!$A$17:$A$300))</f>
        <v/>
      </c>
      <c r="O900" s="125" t="str">
        <f t="shared" si="55"/>
        <v/>
      </c>
      <c r="P900" s="20" t="str">
        <f>IFERROR(IF(A900="","",N900*'Ergebnis (detailliert)'!J900/'Ergebnis (detailliert)'!I900),0)</f>
        <v/>
      </c>
      <c r="Q900" s="106" t="str">
        <f t="shared" si="56"/>
        <v/>
      </c>
      <c r="R900" s="107" t="str">
        <f t="shared" si="57"/>
        <v/>
      </c>
      <c r="S900" s="108" t="str">
        <f>IF(A900="","",IF(LOOKUP(A900,Stammdaten!$A$17:$A$1001,Stammdaten!$G$17:$G$1001)="Nein",0,IF(ISBLANK('Beladung des Speichers'!A900),"",ROUND(MIN(J900,Q900)*-1,2))))</f>
        <v/>
      </c>
    </row>
    <row r="901" spans="1:19" x14ac:dyDescent="0.2">
      <c r="A901" s="109" t="str">
        <f>IF('Beladung des Speichers'!A901="","",'Beladung des Speichers'!A901)</f>
        <v/>
      </c>
      <c r="B901" s="109" t="str">
        <f>IF('Beladung des Speichers'!B901="","",'Beladung des Speichers'!B901)</f>
        <v/>
      </c>
      <c r="C901" s="163" t="str">
        <f>IF(ISBLANK('Beladung des Speichers'!A901),"",SUMIFS('Beladung des Speichers'!$C$17:$C$300,'Beladung des Speichers'!$A$17:$A$300,A901)-SUMIFS('Entladung des Speichers'!$C$17:$C$300,'Entladung des Speichers'!$A$17:$A$300,A901)+SUMIFS(Füllstände!$B$17:$B$299,Füllstände!$A$17:$A$299,A901)-SUMIFS(Füllstände!$C$17:$C$299,Füllstände!$A$17:$A$299,A901))</f>
        <v/>
      </c>
      <c r="D901" s="164" t="str">
        <f>IF(ISBLANK('Beladung des Speichers'!A901),"",C901*'Beladung des Speichers'!C901/SUMIFS('Beladung des Speichers'!$C$17:$C$300,'Beladung des Speichers'!$A$17:$A$300,A901))</f>
        <v/>
      </c>
      <c r="E901" s="165" t="str">
        <f>IF(ISBLANK('Beladung des Speichers'!A901),"",1/SUMIFS('Beladung des Speichers'!$C$17:$C$300,'Beladung des Speichers'!$A$17:$A$300,A901)*C901*SUMIF($A$17:$A$300,A901,'Beladung des Speichers'!$E$17:$E$300))</f>
        <v/>
      </c>
      <c r="F901" s="166" t="str">
        <f>IF(ISBLANK('Beladung des Speichers'!A901),"",IF(C901=0,"0,00",D901/C901*E901))</f>
        <v/>
      </c>
      <c r="G901" s="167" t="str">
        <f>IF(ISBLANK('Beladung des Speichers'!A901),"",SUMIFS('Beladung des Speichers'!$C$17:$C$300,'Beladung des Speichers'!$A$17:$A$300,A901))</f>
        <v/>
      </c>
      <c r="H901" s="124" t="str">
        <f>IF(ISBLANK('Beladung des Speichers'!A901),"",'Beladung des Speichers'!C901)</f>
        <v/>
      </c>
      <c r="I901" s="168" t="str">
        <f>IF(ISBLANK('Beladung des Speichers'!A901),"",SUMIFS('Beladung des Speichers'!$E$17:$E$1001,'Beladung des Speichers'!$A$17:$A$1001,'Ergebnis (detailliert)'!A901))</f>
        <v/>
      </c>
      <c r="J901" s="125" t="str">
        <f>IF(ISBLANK('Beladung des Speichers'!A901),"",'Beladung des Speichers'!E901)</f>
        <v/>
      </c>
      <c r="K901" s="168" t="str">
        <f>IF(ISBLANK('Beladung des Speichers'!A901),"",SUMIFS('Entladung des Speichers'!$C$17:$C$1001,'Entladung des Speichers'!$A$17:$A$1001,'Ergebnis (detailliert)'!A901))</f>
        <v/>
      </c>
      <c r="L901" s="169" t="str">
        <f t="shared" si="54"/>
        <v/>
      </c>
      <c r="M901" s="169" t="str">
        <f>IF(ISBLANK('Entladung des Speichers'!A901),"",'Entladung des Speichers'!C901)</f>
        <v/>
      </c>
      <c r="N901" s="168" t="str">
        <f>IF(ISBLANK('Beladung des Speichers'!A901),"",SUMIFS('Entladung des Speichers'!$E$17:$E$1001,'Entladung des Speichers'!$A$17:$A$1001,'Ergebnis (detailliert)'!$A$17:$A$300))</f>
        <v/>
      </c>
      <c r="O901" s="125" t="str">
        <f t="shared" si="55"/>
        <v/>
      </c>
      <c r="P901" s="20" t="str">
        <f>IFERROR(IF(A901="","",N901*'Ergebnis (detailliert)'!J901/'Ergebnis (detailliert)'!I901),0)</f>
        <v/>
      </c>
      <c r="Q901" s="106" t="str">
        <f t="shared" si="56"/>
        <v/>
      </c>
      <c r="R901" s="107" t="str">
        <f t="shared" si="57"/>
        <v/>
      </c>
      <c r="S901" s="108" t="str">
        <f>IF(A901="","",IF(LOOKUP(A901,Stammdaten!$A$17:$A$1001,Stammdaten!$G$17:$G$1001)="Nein",0,IF(ISBLANK('Beladung des Speichers'!A901),"",ROUND(MIN(J901,Q901)*-1,2))))</f>
        <v/>
      </c>
    </row>
    <row r="902" spans="1:19" x14ac:dyDescent="0.2">
      <c r="A902" s="109" t="str">
        <f>IF('Beladung des Speichers'!A902="","",'Beladung des Speichers'!A902)</f>
        <v/>
      </c>
      <c r="B902" s="109" t="str">
        <f>IF('Beladung des Speichers'!B902="","",'Beladung des Speichers'!B902)</f>
        <v/>
      </c>
      <c r="C902" s="163" t="str">
        <f>IF(ISBLANK('Beladung des Speichers'!A902),"",SUMIFS('Beladung des Speichers'!$C$17:$C$300,'Beladung des Speichers'!$A$17:$A$300,A902)-SUMIFS('Entladung des Speichers'!$C$17:$C$300,'Entladung des Speichers'!$A$17:$A$300,A902)+SUMIFS(Füllstände!$B$17:$B$299,Füllstände!$A$17:$A$299,A902)-SUMIFS(Füllstände!$C$17:$C$299,Füllstände!$A$17:$A$299,A902))</f>
        <v/>
      </c>
      <c r="D902" s="164" t="str">
        <f>IF(ISBLANK('Beladung des Speichers'!A902),"",C902*'Beladung des Speichers'!C902/SUMIFS('Beladung des Speichers'!$C$17:$C$300,'Beladung des Speichers'!$A$17:$A$300,A902))</f>
        <v/>
      </c>
      <c r="E902" s="165" t="str">
        <f>IF(ISBLANK('Beladung des Speichers'!A902),"",1/SUMIFS('Beladung des Speichers'!$C$17:$C$300,'Beladung des Speichers'!$A$17:$A$300,A902)*C902*SUMIF($A$17:$A$300,A902,'Beladung des Speichers'!$E$17:$E$300))</f>
        <v/>
      </c>
      <c r="F902" s="166" t="str">
        <f>IF(ISBLANK('Beladung des Speichers'!A902),"",IF(C902=0,"0,00",D902/C902*E902))</f>
        <v/>
      </c>
      <c r="G902" s="167" t="str">
        <f>IF(ISBLANK('Beladung des Speichers'!A902),"",SUMIFS('Beladung des Speichers'!$C$17:$C$300,'Beladung des Speichers'!$A$17:$A$300,A902))</f>
        <v/>
      </c>
      <c r="H902" s="124" t="str">
        <f>IF(ISBLANK('Beladung des Speichers'!A902),"",'Beladung des Speichers'!C902)</f>
        <v/>
      </c>
      <c r="I902" s="168" t="str">
        <f>IF(ISBLANK('Beladung des Speichers'!A902),"",SUMIFS('Beladung des Speichers'!$E$17:$E$1001,'Beladung des Speichers'!$A$17:$A$1001,'Ergebnis (detailliert)'!A902))</f>
        <v/>
      </c>
      <c r="J902" s="125" t="str">
        <f>IF(ISBLANK('Beladung des Speichers'!A902),"",'Beladung des Speichers'!E902)</f>
        <v/>
      </c>
      <c r="K902" s="168" t="str">
        <f>IF(ISBLANK('Beladung des Speichers'!A902),"",SUMIFS('Entladung des Speichers'!$C$17:$C$1001,'Entladung des Speichers'!$A$17:$A$1001,'Ergebnis (detailliert)'!A902))</f>
        <v/>
      </c>
      <c r="L902" s="169" t="str">
        <f t="shared" si="54"/>
        <v/>
      </c>
      <c r="M902" s="169" t="str">
        <f>IF(ISBLANK('Entladung des Speichers'!A902),"",'Entladung des Speichers'!C902)</f>
        <v/>
      </c>
      <c r="N902" s="168" t="str">
        <f>IF(ISBLANK('Beladung des Speichers'!A902),"",SUMIFS('Entladung des Speichers'!$E$17:$E$1001,'Entladung des Speichers'!$A$17:$A$1001,'Ergebnis (detailliert)'!$A$17:$A$300))</f>
        <v/>
      </c>
      <c r="O902" s="125" t="str">
        <f t="shared" si="55"/>
        <v/>
      </c>
      <c r="P902" s="20" t="str">
        <f>IFERROR(IF(A902="","",N902*'Ergebnis (detailliert)'!J902/'Ergebnis (detailliert)'!I902),0)</f>
        <v/>
      </c>
      <c r="Q902" s="106" t="str">
        <f t="shared" si="56"/>
        <v/>
      </c>
      <c r="R902" s="107" t="str">
        <f t="shared" si="57"/>
        <v/>
      </c>
      <c r="S902" s="108" t="str">
        <f>IF(A902="","",IF(LOOKUP(A902,Stammdaten!$A$17:$A$1001,Stammdaten!$G$17:$G$1001)="Nein",0,IF(ISBLANK('Beladung des Speichers'!A902),"",ROUND(MIN(J902,Q902)*-1,2))))</f>
        <v/>
      </c>
    </row>
    <row r="903" spans="1:19" x14ac:dyDescent="0.2">
      <c r="A903" s="109" t="str">
        <f>IF('Beladung des Speichers'!A903="","",'Beladung des Speichers'!A903)</f>
        <v/>
      </c>
      <c r="B903" s="109" t="str">
        <f>IF('Beladung des Speichers'!B903="","",'Beladung des Speichers'!B903)</f>
        <v/>
      </c>
      <c r="C903" s="163" t="str">
        <f>IF(ISBLANK('Beladung des Speichers'!A903),"",SUMIFS('Beladung des Speichers'!$C$17:$C$300,'Beladung des Speichers'!$A$17:$A$300,A903)-SUMIFS('Entladung des Speichers'!$C$17:$C$300,'Entladung des Speichers'!$A$17:$A$300,A903)+SUMIFS(Füllstände!$B$17:$B$299,Füllstände!$A$17:$A$299,A903)-SUMIFS(Füllstände!$C$17:$C$299,Füllstände!$A$17:$A$299,A903))</f>
        <v/>
      </c>
      <c r="D903" s="164" t="str">
        <f>IF(ISBLANK('Beladung des Speichers'!A903),"",C903*'Beladung des Speichers'!C903/SUMIFS('Beladung des Speichers'!$C$17:$C$300,'Beladung des Speichers'!$A$17:$A$300,A903))</f>
        <v/>
      </c>
      <c r="E903" s="165" t="str">
        <f>IF(ISBLANK('Beladung des Speichers'!A903),"",1/SUMIFS('Beladung des Speichers'!$C$17:$C$300,'Beladung des Speichers'!$A$17:$A$300,A903)*C903*SUMIF($A$17:$A$300,A903,'Beladung des Speichers'!$E$17:$E$300))</f>
        <v/>
      </c>
      <c r="F903" s="166" t="str">
        <f>IF(ISBLANK('Beladung des Speichers'!A903),"",IF(C903=0,"0,00",D903/C903*E903))</f>
        <v/>
      </c>
      <c r="G903" s="167" t="str">
        <f>IF(ISBLANK('Beladung des Speichers'!A903),"",SUMIFS('Beladung des Speichers'!$C$17:$C$300,'Beladung des Speichers'!$A$17:$A$300,A903))</f>
        <v/>
      </c>
      <c r="H903" s="124" t="str">
        <f>IF(ISBLANK('Beladung des Speichers'!A903),"",'Beladung des Speichers'!C903)</f>
        <v/>
      </c>
      <c r="I903" s="168" t="str">
        <f>IF(ISBLANK('Beladung des Speichers'!A903),"",SUMIFS('Beladung des Speichers'!$E$17:$E$1001,'Beladung des Speichers'!$A$17:$A$1001,'Ergebnis (detailliert)'!A903))</f>
        <v/>
      </c>
      <c r="J903" s="125" t="str">
        <f>IF(ISBLANK('Beladung des Speichers'!A903),"",'Beladung des Speichers'!E903)</f>
        <v/>
      </c>
      <c r="K903" s="168" t="str">
        <f>IF(ISBLANK('Beladung des Speichers'!A903),"",SUMIFS('Entladung des Speichers'!$C$17:$C$1001,'Entladung des Speichers'!$A$17:$A$1001,'Ergebnis (detailliert)'!A903))</f>
        <v/>
      </c>
      <c r="L903" s="169" t="str">
        <f t="shared" si="54"/>
        <v/>
      </c>
      <c r="M903" s="169" t="str">
        <f>IF(ISBLANK('Entladung des Speichers'!A903),"",'Entladung des Speichers'!C903)</f>
        <v/>
      </c>
      <c r="N903" s="168" t="str">
        <f>IF(ISBLANK('Beladung des Speichers'!A903),"",SUMIFS('Entladung des Speichers'!$E$17:$E$1001,'Entladung des Speichers'!$A$17:$A$1001,'Ergebnis (detailliert)'!$A$17:$A$300))</f>
        <v/>
      </c>
      <c r="O903" s="125" t="str">
        <f t="shared" si="55"/>
        <v/>
      </c>
      <c r="P903" s="20" t="str">
        <f>IFERROR(IF(A903="","",N903*'Ergebnis (detailliert)'!J903/'Ergebnis (detailliert)'!I903),0)</f>
        <v/>
      </c>
      <c r="Q903" s="106" t="str">
        <f t="shared" si="56"/>
        <v/>
      </c>
      <c r="R903" s="107" t="str">
        <f t="shared" si="57"/>
        <v/>
      </c>
      <c r="S903" s="108" t="str">
        <f>IF(A903="","",IF(LOOKUP(A903,Stammdaten!$A$17:$A$1001,Stammdaten!$G$17:$G$1001)="Nein",0,IF(ISBLANK('Beladung des Speichers'!A903),"",ROUND(MIN(J903,Q903)*-1,2))))</f>
        <v/>
      </c>
    </row>
    <row r="904" spans="1:19" x14ac:dyDescent="0.2">
      <c r="A904" s="109" t="str">
        <f>IF('Beladung des Speichers'!A904="","",'Beladung des Speichers'!A904)</f>
        <v/>
      </c>
      <c r="B904" s="109" t="str">
        <f>IF('Beladung des Speichers'!B904="","",'Beladung des Speichers'!B904)</f>
        <v/>
      </c>
      <c r="C904" s="163" t="str">
        <f>IF(ISBLANK('Beladung des Speichers'!A904),"",SUMIFS('Beladung des Speichers'!$C$17:$C$300,'Beladung des Speichers'!$A$17:$A$300,A904)-SUMIFS('Entladung des Speichers'!$C$17:$C$300,'Entladung des Speichers'!$A$17:$A$300,A904)+SUMIFS(Füllstände!$B$17:$B$299,Füllstände!$A$17:$A$299,A904)-SUMIFS(Füllstände!$C$17:$C$299,Füllstände!$A$17:$A$299,A904))</f>
        <v/>
      </c>
      <c r="D904" s="164" t="str">
        <f>IF(ISBLANK('Beladung des Speichers'!A904),"",C904*'Beladung des Speichers'!C904/SUMIFS('Beladung des Speichers'!$C$17:$C$300,'Beladung des Speichers'!$A$17:$A$300,A904))</f>
        <v/>
      </c>
      <c r="E904" s="165" t="str">
        <f>IF(ISBLANK('Beladung des Speichers'!A904),"",1/SUMIFS('Beladung des Speichers'!$C$17:$C$300,'Beladung des Speichers'!$A$17:$A$300,A904)*C904*SUMIF($A$17:$A$300,A904,'Beladung des Speichers'!$E$17:$E$300))</f>
        <v/>
      </c>
      <c r="F904" s="166" t="str">
        <f>IF(ISBLANK('Beladung des Speichers'!A904),"",IF(C904=0,"0,00",D904/C904*E904))</f>
        <v/>
      </c>
      <c r="G904" s="167" t="str">
        <f>IF(ISBLANK('Beladung des Speichers'!A904),"",SUMIFS('Beladung des Speichers'!$C$17:$C$300,'Beladung des Speichers'!$A$17:$A$300,A904))</f>
        <v/>
      </c>
      <c r="H904" s="124" t="str">
        <f>IF(ISBLANK('Beladung des Speichers'!A904),"",'Beladung des Speichers'!C904)</f>
        <v/>
      </c>
      <c r="I904" s="168" t="str">
        <f>IF(ISBLANK('Beladung des Speichers'!A904),"",SUMIFS('Beladung des Speichers'!$E$17:$E$1001,'Beladung des Speichers'!$A$17:$A$1001,'Ergebnis (detailliert)'!A904))</f>
        <v/>
      </c>
      <c r="J904" s="125" t="str">
        <f>IF(ISBLANK('Beladung des Speichers'!A904),"",'Beladung des Speichers'!E904)</f>
        <v/>
      </c>
      <c r="K904" s="168" t="str">
        <f>IF(ISBLANK('Beladung des Speichers'!A904),"",SUMIFS('Entladung des Speichers'!$C$17:$C$1001,'Entladung des Speichers'!$A$17:$A$1001,'Ergebnis (detailliert)'!A904))</f>
        <v/>
      </c>
      <c r="L904" s="169" t="str">
        <f t="shared" si="54"/>
        <v/>
      </c>
      <c r="M904" s="169" t="str">
        <f>IF(ISBLANK('Entladung des Speichers'!A904),"",'Entladung des Speichers'!C904)</f>
        <v/>
      </c>
      <c r="N904" s="168" t="str">
        <f>IF(ISBLANK('Beladung des Speichers'!A904),"",SUMIFS('Entladung des Speichers'!$E$17:$E$1001,'Entladung des Speichers'!$A$17:$A$1001,'Ergebnis (detailliert)'!$A$17:$A$300))</f>
        <v/>
      </c>
      <c r="O904" s="125" t="str">
        <f t="shared" si="55"/>
        <v/>
      </c>
      <c r="P904" s="20" t="str">
        <f>IFERROR(IF(A904="","",N904*'Ergebnis (detailliert)'!J904/'Ergebnis (detailliert)'!I904),0)</f>
        <v/>
      </c>
      <c r="Q904" s="106" t="str">
        <f t="shared" si="56"/>
        <v/>
      </c>
      <c r="R904" s="107" t="str">
        <f t="shared" si="57"/>
        <v/>
      </c>
      <c r="S904" s="108" t="str">
        <f>IF(A904="","",IF(LOOKUP(A904,Stammdaten!$A$17:$A$1001,Stammdaten!$G$17:$G$1001)="Nein",0,IF(ISBLANK('Beladung des Speichers'!A904),"",ROUND(MIN(J904,Q904)*-1,2))))</f>
        <v/>
      </c>
    </row>
    <row r="905" spans="1:19" x14ac:dyDescent="0.2">
      <c r="A905" s="109" t="str">
        <f>IF('Beladung des Speichers'!A905="","",'Beladung des Speichers'!A905)</f>
        <v/>
      </c>
      <c r="B905" s="109" t="str">
        <f>IF('Beladung des Speichers'!B905="","",'Beladung des Speichers'!B905)</f>
        <v/>
      </c>
      <c r="C905" s="163" t="str">
        <f>IF(ISBLANK('Beladung des Speichers'!A905),"",SUMIFS('Beladung des Speichers'!$C$17:$C$300,'Beladung des Speichers'!$A$17:$A$300,A905)-SUMIFS('Entladung des Speichers'!$C$17:$C$300,'Entladung des Speichers'!$A$17:$A$300,A905)+SUMIFS(Füllstände!$B$17:$B$299,Füllstände!$A$17:$A$299,A905)-SUMIFS(Füllstände!$C$17:$C$299,Füllstände!$A$17:$A$299,A905))</f>
        <v/>
      </c>
      <c r="D905" s="164" t="str">
        <f>IF(ISBLANK('Beladung des Speichers'!A905),"",C905*'Beladung des Speichers'!C905/SUMIFS('Beladung des Speichers'!$C$17:$C$300,'Beladung des Speichers'!$A$17:$A$300,A905))</f>
        <v/>
      </c>
      <c r="E905" s="165" t="str">
        <f>IF(ISBLANK('Beladung des Speichers'!A905),"",1/SUMIFS('Beladung des Speichers'!$C$17:$C$300,'Beladung des Speichers'!$A$17:$A$300,A905)*C905*SUMIF($A$17:$A$300,A905,'Beladung des Speichers'!$E$17:$E$300))</f>
        <v/>
      </c>
      <c r="F905" s="166" t="str">
        <f>IF(ISBLANK('Beladung des Speichers'!A905),"",IF(C905=0,"0,00",D905/C905*E905))</f>
        <v/>
      </c>
      <c r="G905" s="167" t="str">
        <f>IF(ISBLANK('Beladung des Speichers'!A905),"",SUMIFS('Beladung des Speichers'!$C$17:$C$300,'Beladung des Speichers'!$A$17:$A$300,A905))</f>
        <v/>
      </c>
      <c r="H905" s="124" t="str">
        <f>IF(ISBLANK('Beladung des Speichers'!A905),"",'Beladung des Speichers'!C905)</f>
        <v/>
      </c>
      <c r="I905" s="168" t="str">
        <f>IF(ISBLANK('Beladung des Speichers'!A905),"",SUMIFS('Beladung des Speichers'!$E$17:$E$1001,'Beladung des Speichers'!$A$17:$A$1001,'Ergebnis (detailliert)'!A905))</f>
        <v/>
      </c>
      <c r="J905" s="125" t="str">
        <f>IF(ISBLANK('Beladung des Speichers'!A905),"",'Beladung des Speichers'!E905)</f>
        <v/>
      </c>
      <c r="K905" s="168" t="str">
        <f>IF(ISBLANK('Beladung des Speichers'!A905),"",SUMIFS('Entladung des Speichers'!$C$17:$C$1001,'Entladung des Speichers'!$A$17:$A$1001,'Ergebnis (detailliert)'!A905))</f>
        <v/>
      </c>
      <c r="L905" s="169" t="str">
        <f t="shared" si="54"/>
        <v/>
      </c>
      <c r="M905" s="169" t="str">
        <f>IF(ISBLANK('Entladung des Speichers'!A905),"",'Entladung des Speichers'!C905)</f>
        <v/>
      </c>
      <c r="N905" s="168" t="str">
        <f>IF(ISBLANK('Beladung des Speichers'!A905),"",SUMIFS('Entladung des Speichers'!$E$17:$E$1001,'Entladung des Speichers'!$A$17:$A$1001,'Ergebnis (detailliert)'!$A$17:$A$300))</f>
        <v/>
      </c>
      <c r="O905" s="125" t="str">
        <f t="shared" si="55"/>
        <v/>
      </c>
      <c r="P905" s="20" t="str">
        <f>IFERROR(IF(A905="","",N905*'Ergebnis (detailliert)'!J905/'Ergebnis (detailliert)'!I905),0)</f>
        <v/>
      </c>
      <c r="Q905" s="106" t="str">
        <f t="shared" si="56"/>
        <v/>
      </c>
      <c r="R905" s="107" t="str">
        <f t="shared" si="57"/>
        <v/>
      </c>
      <c r="S905" s="108" t="str">
        <f>IF(A905="","",IF(LOOKUP(A905,Stammdaten!$A$17:$A$1001,Stammdaten!$G$17:$G$1001)="Nein",0,IF(ISBLANK('Beladung des Speichers'!A905),"",ROUND(MIN(J905,Q905)*-1,2))))</f>
        <v/>
      </c>
    </row>
    <row r="906" spans="1:19" x14ac:dyDescent="0.2">
      <c r="A906" s="109" t="str">
        <f>IF('Beladung des Speichers'!A906="","",'Beladung des Speichers'!A906)</f>
        <v/>
      </c>
      <c r="B906" s="109" t="str">
        <f>IF('Beladung des Speichers'!B906="","",'Beladung des Speichers'!B906)</f>
        <v/>
      </c>
      <c r="C906" s="163" t="str">
        <f>IF(ISBLANK('Beladung des Speichers'!A906),"",SUMIFS('Beladung des Speichers'!$C$17:$C$300,'Beladung des Speichers'!$A$17:$A$300,A906)-SUMIFS('Entladung des Speichers'!$C$17:$C$300,'Entladung des Speichers'!$A$17:$A$300,A906)+SUMIFS(Füllstände!$B$17:$B$299,Füllstände!$A$17:$A$299,A906)-SUMIFS(Füllstände!$C$17:$C$299,Füllstände!$A$17:$A$299,A906))</f>
        <v/>
      </c>
      <c r="D906" s="164" t="str">
        <f>IF(ISBLANK('Beladung des Speichers'!A906),"",C906*'Beladung des Speichers'!C906/SUMIFS('Beladung des Speichers'!$C$17:$C$300,'Beladung des Speichers'!$A$17:$A$300,A906))</f>
        <v/>
      </c>
      <c r="E906" s="165" t="str">
        <f>IF(ISBLANK('Beladung des Speichers'!A906),"",1/SUMIFS('Beladung des Speichers'!$C$17:$C$300,'Beladung des Speichers'!$A$17:$A$300,A906)*C906*SUMIF($A$17:$A$300,A906,'Beladung des Speichers'!$E$17:$E$300))</f>
        <v/>
      </c>
      <c r="F906" s="166" t="str">
        <f>IF(ISBLANK('Beladung des Speichers'!A906),"",IF(C906=0,"0,00",D906/C906*E906))</f>
        <v/>
      </c>
      <c r="G906" s="167" t="str">
        <f>IF(ISBLANK('Beladung des Speichers'!A906),"",SUMIFS('Beladung des Speichers'!$C$17:$C$300,'Beladung des Speichers'!$A$17:$A$300,A906))</f>
        <v/>
      </c>
      <c r="H906" s="124" t="str">
        <f>IF(ISBLANK('Beladung des Speichers'!A906),"",'Beladung des Speichers'!C906)</f>
        <v/>
      </c>
      <c r="I906" s="168" t="str">
        <f>IF(ISBLANK('Beladung des Speichers'!A906),"",SUMIFS('Beladung des Speichers'!$E$17:$E$1001,'Beladung des Speichers'!$A$17:$A$1001,'Ergebnis (detailliert)'!A906))</f>
        <v/>
      </c>
      <c r="J906" s="125" t="str">
        <f>IF(ISBLANK('Beladung des Speichers'!A906),"",'Beladung des Speichers'!E906)</f>
        <v/>
      </c>
      <c r="K906" s="168" t="str">
        <f>IF(ISBLANK('Beladung des Speichers'!A906),"",SUMIFS('Entladung des Speichers'!$C$17:$C$1001,'Entladung des Speichers'!$A$17:$A$1001,'Ergebnis (detailliert)'!A906))</f>
        <v/>
      </c>
      <c r="L906" s="169" t="str">
        <f t="shared" si="54"/>
        <v/>
      </c>
      <c r="M906" s="169" t="str">
        <f>IF(ISBLANK('Entladung des Speichers'!A906),"",'Entladung des Speichers'!C906)</f>
        <v/>
      </c>
      <c r="N906" s="168" t="str">
        <f>IF(ISBLANK('Beladung des Speichers'!A906),"",SUMIFS('Entladung des Speichers'!$E$17:$E$1001,'Entladung des Speichers'!$A$17:$A$1001,'Ergebnis (detailliert)'!$A$17:$A$300))</f>
        <v/>
      </c>
      <c r="O906" s="125" t="str">
        <f t="shared" si="55"/>
        <v/>
      </c>
      <c r="P906" s="20" t="str">
        <f>IFERROR(IF(A906="","",N906*'Ergebnis (detailliert)'!J906/'Ergebnis (detailliert)'!I906),0)</f>
        <v/>
      </c>
      <c r="Q906" s="106" t="str">
        <f t="shared" si="56"/>
        <v/>
      </c>
      <c r="R906" s="107" t="str">
        <f t="shared" si="57"/>
        <v/>
      </c>
      <c r="S906" s="108" t="str">
        <f>IF(A906="","",IF(LOOKUP(A906,Stammdaten!$A$17:$A$1001,Stammdaten!$G$17:$G$1001)="Nein",0,IF(ISBLANK('Beladung des Speichers'!A906),"",ROUND(MIN(J906,Q906)*-1,2))))</f>
        <v/>
      </c>
    </row>
    <row r="907" spans="1:19" x14ac:dyDescent="0.2">
      <c r="A907" s="109" t="str">
        <f>IF('Beladung des Speichers'!A907="","",'Beladung des Speichers'!A907)</f>
        <v/>
      </c>
      <c r="B907" s="109" t="str">
        <f>IF('Beladung des Speichers'!B907="","",'Beladung des Speichers'!B907)</f>
        <v/>
      </c>
      <c r="C907" s="163" t="str">
        <f>IF(ISBLANK('Beladung des Speichers'!A907),"",SUMIFS('Beladung des Speichers'!$C$17:$C$300,'Beladung des Speichers'!$A$17:$A$300,A907)-SUMIFS('Entladung des Speichers'!$C$17:$C$300,'Entladung des Speichers'!$A$17:$A$300,A907)+SUMIFS(Füllstände!$B$17:$B$299,Füllstände!$A$17:$A$299,A907)-SUMIFS(Füllstände!$C$17:$C$299,Füllstände!$A$17:$A$299,A907))</f>
        <v/>
      </c>
      <c r="D907" s="164" t="str">
        <f>IF(ISBLANK('Beladung des Speichers'!A907),"",C907*'Beladung des Speichers'!C907/SUMIFS('Beladung des Speichers'!$C$17:$C$300,'Beladung des Speichers'!$A$17:$A$300,A907))</f>
        <v/>
      </c>
      <c r="E907" s="165" t="str">
        <f>IF(ISBLANK('Beladung des Speichers'!A907),"",1/SUMIFS('Beladung des Speichers'!$C$17:$C$300,'Beladung des Speichers'!$A$17:$A$300,A907)*C907*SUMIF($A$17:$A$300,A907,'Beladung des Speichers'!$E$17:$E$300))</f>
        <v/>
      </c>
      <c r="F907" s="166" t="str">
        <f>IF(ISBLANK('Beladung des Speichers'!A907),"",IF(C907=0,"0,00",D907/C907*E907))</f>
        <v/>
      </c>
      <c r="G907" s="167" t="str">
        <f>IF(ISBLANK('Beladung des Speichers'!A907),"",SUMIFS('Beladung des Speichers'!$C$17:$C$300,'Beladung des Speichers'!$A$17:$A$300,A907))</f>
        <v/>
      </c>
      <c r="H907" s="124" t="str">
        <f>IF(ISBLANK('Beladung des Speichers'!A907),"",'Beladung des Speichers'!C907)</f>
        <v/>
      </c>
      <c r="I907" s="168" t="str">
        <f>IF(ISBLANK('Beladung des Speichers'!A907),"",SUMIFS('Beladung des Speichers'!$E$17:$E$1001,'Beladung des Speichers'!$A$17:$A$1001,'Ergebnis (detailliert)'!A907))</f>
        <v/>
      </c>
      <c r="J907" s="125" t="str">
        <f>IF(ISBLANK('Beladung des Speichers'!A907),"",'Beladung des Speichers'!E907)</f>
        <v/>
      </c>
      <c r="K907" s="168" t="str">
        <f>IF(ISBLANK('Beladung des Speichers'!A907),"",SUMIFS('Entladung des Speichers'!$C$17:$C$1001,'Entladung des Speichers'!$A$17:$A$1001,'Ergebnis (detailliert)'!A907))</f>
        <v/>
      </c>
      <c r="L907" s="169" t="str">
        <f t="shared" si="54"/>
        <v/>
      </c>
      <c r="M907" s="169" t="str">
        <f>IF(ISBLANK('Entladung des Speichers'!A907),"",'Entladung des Speichers'!C907)</f>
        <v/>
      </c>
      <c r="N907" s="168" t="str">
        <f>IF(ISBLANK('Beladung des Speichers'!A907),"",SUMIFS('Entladung des Speichers'!$E$17:$E$1001,'Entladung des Speichers'!$A$17:$A$1001,'Ergebnis (detailliert)'!$A$17:$A$300))</f>
        <v/>
      </c>
      <c r="O907" s="125" t="str">
        <f t="shared" si="55"/>
        <v/>
      </c>
      <c r="P907" s="20" t="str">
        <f>IFERROR(IF(A907="","",N907*'Ergebnis (detailliert)'!J907/'Ergebnis (detailliert)'!I907),0)</f>
        <v/>
      </c>
      <c r="Q907" s="106" t="str">
        <f t="shared" si="56"/>
        <v/>
      </c>
      <c r="R907" s="107" t="str">
        <f t="shared" si="57"/>
        <v/>
      </c>
      <c r="S907" s="108" t="str">
        <f>IF(A907="","",IF(LOOKUP(A907,Stammdaten!$A$17:$A$1001,Stammdaten!$G$17:$G$1001)="Nein",0,IF(ISBLANK('Beladung des Speichers'!A907),"",ROUND(MIN(J907,Q907)*-1,2))))</f>
        <v/>
      </c>
    </row>
    <row r="908" spans="1:19" x14ac:dyDescent="0.2">
      <c r="A908" s="109" t="str">
        <f>IF('Beladung des Speichers'!A908="","",'Beladung des Speichers'!A908)</f>
        <v/>
      </c>
      <c r="B908" s="109" t="str">
        <f>IF('Beladung des Speichers'!B908="","",'Beladung des Speichers'!B908)</f>
        <v/>
      </c>
      <c r="C908" s="163" t="str">
        <f>IF(ISBLANK('Beladung des Speichers'!A908),"",SUMIFS('Beladung des Speichers'!$C$17:$C$300,'Beladung des Speichers'!$A$17:$A$300,A908)-SUMIFS('Entladung des Speichers'!$C$17:$C$300,'Entladung des Speichers'!$A$17:$A$300,A908)+SUMIFS(Füllstände!$B$17:$B$299,Füllstände!$A$17:$A$299,A908)-SUMIFS(Füllstände!$C$17:$C$299,Füllstände!$A$17:$A$299,A908))</f>
        <v/>
      </c>
      <c r="D908" s="164" t="str">
        <f>IF(ISBLANK('Beladung des Speichers'!A908),"",C908*'Beladung des Speichers'!C908/SUMIFS('Beladung des Speichers'!$C$17:$C$300,'Beladung des Speichers'!$A$17:$A$300,A908))</f>
        <v/>
      </c>
      <c r="E908" s="165" t="str">
        <f>IF(ISBLANK('Beladung des Speichers'!A908),"",1/SUMIFS('Beladung des Speichers'!$C$17:$C$300,'Beladung des Speichers'!$A$17:$A$300,A908)*C908*SUMIF($A$17:$A$300,A908,'Beladung des Speichers'!$E$17:$E$300))</f>
        <v/>
      </c>
      <c r="F908" s="166" t="str">
        <f>IF(ISBLANK('Beladung des Speichers'!A908),"",IF(C908=0,"0,00",D908/C908*E908))</f>
        <v/>
      </c>
      <c r="G908" s="167" t="str">
        <f>IF(ISBLANK('Beladung des Speichers'!A908),"",SUMIFS('Beladung des Speichers'!$C$17:$C$300,'Beladung des Speichers'!$A$17:$A$300,A908))</f>
        <v/>
      </c>
      <c r="H908" s="124" t="str">
        <f>IF(ISBLANK('Beladung des Speichers'!A908),"",'Beladung des Speichers'!C908)</f>
        <v/>
      </c>
      <c r="I908" s="168" t="str">
        <f>IF(ISBLANK('Beladung des Speichers'!A908),"",SUMIFS('Beladung des Speichers'!$E$17:$E$1001,'Beladung des Speichers'!$A$17:$A$1001,'Ergebnis (detailliert)'!A908))</f>
        <v/>
      </c>
      <c r="J908" s="125" t="str">
        <f>IF(ISBLANK('Beladung des Speichers'!A908),"",'Beladung des Speichers'!E908)</f>
        <v/>
      </c>
      <c r="K908" s="168" t="str">
        <f>IF(ISBLANK('Beladung des Speichers'!A908),"",SUMIFS('Entladung des Speichers'!$C$17:$C$1001,'Entladung des Speichers'!$A$17:$A$1001,'Ergebnis (detailliert)'!A908))</f>
        <v/>
      </c>
      <c r="L908" s="169" t="str">
        <f t="shared" si="54"/>
        <v/>
      </c>
      <c r="M908" s="169" t="str">
        <f>IF(ISBLANK('Entladung des Speichers'!A908),"",'Entladung des Speichers'!C908)</f>
        <v/>
      </c>
      <c r="N908" s="168" t="str">
        <f>IF(ISBLANK('Beladung des Speichers'!A908),"",SUMIFS('Entladung des Speichers'!$E$17:$E$1001,'Entladung des Speichers'!$A$17:$A$1001,'Ergebnis (detailliert)'!$A$17:$A$300))</f>
        <v/>
      </c>
      <c r="O908" s="125" t="str">
        <f t="shared" si="55"/>
        <v/>
      </c>
      <c r="P908" s="20" t="str">
        <f>IFERROR(IF(A908="","",N908*'Ergebnis (detailliert)'!J908/'Ergebnis (detailliert)'!I908),0)</f>
        <v/>
      </c>
      <c r="Q908" s="106" t="str">
        <f t="shared" si="56"/>
        <v/>
      </c>
      <c r="R908" s="107" t="str">
        <f t="shared" si="57"/>
        <v/>
      </c>
      <c r="S908" s="108" t="str">
        <f>IF(A908="","",IF(LOOKUP(A908,Stammdaten!$A$17:$A$1001,Stammdaten!$G$17:$G$1001)="Nein",0,IF(ISBLANK('Beladung des Speichers'!A908),"",ROUND(MIN(J908,Q908)*-1,2))))</f>
        <v/>
      </c>
    </row>
    <row r="909" spans="1:19" x14ac:dyDescent="0.2">
      <c r="A909" s="109" t="str">
        <f>IF('Beladung des Speichers'!A909="","",'Beladung des Speichers'!A909)</f>
        <v/>
      </c>
      <c r="B909" s="109" t="str">
        <f>IF('Beladung des Speichers'!B909="","",'Beladung des Speichers'!B909)</f>
        <v/>
      </c>
      <c r="C909" s="163" t="str">
        <f>IF(ISBLANK('Beladung des Speichers'!A909),"",SUMIFS('Beladung des Speichers'!$C$17:$C$300,'Beladung des Speichers'!$A$17:$A$300,A909)-SUMIFS('Entladung des Speichers'!$C$17:$C$300,'Entladung des Speichers'!$A$17:$A$300,A909)+SUMIFS(Füllstände!$B$17:$B$299,Füllstände!$A$17:$A$299,A909)-SUMIFS(Füllstände!$C$17:$C$299,Füllstände!$A$17:$A$299,A909))</f>
        <v/>
      </c>
      <c r="D909" s="164" t="str">
        <f>IF(ISBLANK('Beladung des Speichers'!A909),"",C909*'Beladung des Speichers'!C909/SUMIFS('Beladung des Speichers'!$C$17:$C$300,'Beladung des Speichers'!$A$17:$A$300,A909))</f>
        <v/>
      </c>
      <c r="E909" s="165" t="str">
        <f>IF(ISBLANK('Beladung des Speichers'!A909),"",1/SUMIFS('Beladung des Speichers'!$C$17:$C$300,'Beladung des Speichers'!$A$17:$A$300,A909)*C909*SUMIF($A$17:$A$300,A909,'Beladung des Speichers'!$E$17:$E$300))</f>
        <v/>
      </c>
      <c r="F909" s="166" t="str">
        <f>IF(ISBLANK('Beladung des Speichers'!A909),"",IF(C909=0,"0,00",D909/C909*E909))</f>
        <v/>
      </c>
      <c r="G909" s="167" t="str">
        <f>IF(ISBLANK('Beladung des Speichers'!A909),"",SUMIFS('Beladung des Speichers'!$C$17:$C$300,'Beladung des Speichers'!$A$17:$A$300,A909))</f>
        <v/>
      </c>
      <c r="H909" s="124" t="str">
        <f>IF(ISBLANK('Beladung des Speichers'!A909),"",'Beladung des Speichers'!C909)</f>
        <v/>
      </c>
      <c r="I909" s="168" t="str">
        <f>IF(ISBLANK('Beladung des Speichers'!A909),"",SUMIFS('Beladung des Speichers'!$E$17:$E$1001,'Beladung des Speichers'!$A$17:$A$1001,'Ergebnis (detailliert)'!A909))</f>
        <v/>
      </c>
      <c r="J909" s="125" t="str">
        <f>IF(ISBLANK('Beladung des Speichers'!A909),"",'Beladung des Speichers'!E909)</f>
        <v/>
      </c>
      <c r="K909" s="168" t="str">
        <f>IF(ISBLANK('Beladung des Speichers'!A909),"",SUMIFS('Entladung des Speichers'!$C$17:$C$1001,'Entladung des Speichers'!$A$17:$A$1001,'Ergebnis (detailliert)'!A909))</f>
        <v/>
      </c>
      <c r="L909" s="169" t="str">
        <f t="shared" si="54"/>
        <v/>
      </c>
      <c r="M909" s="169" t="str">
        <f>IF(ISBLANK('Entladung des Speichers'!A909),"",'Entladung des Speichers'!C909)</f>
        <v/>
      </c>
      <c r="N909" s="168" t="str">
        <f>IF(ISBLANK('Beladung des Speichers'!A909),"",SUMIFS('Entladung des Speichers'!$E$17:$E$1001,'Entladung des Speichers'!$A$17:$A$1001,'Ergebnis (detailliert)'!$A$17:$A$300))</f>
        <v/>
      </c>
      <c r="O909" s="125" t="str">
        <f t="shared" si="55"/>
        <v/>
      </c>
      <c r="P909" s="20" t="str">
        <f>IFERROR(IF(A909="","",N909*'Ergebnis (detailliert)'!J909/'Ergebnis (detailliert)'!I909),0)</f>
        <v/>
      </c>
      <c r="Q909" s="106" t="str">
        <f t="shared" si="56"/>
        <v/>
      </c>
      <c r="R909" s="107" t="str">
        <f t="shared" si="57"/>
        <v/>
      </c>
      <c r="S909" s="108" t="str">
        <f>IF(A909="","",IF(LOOKUP(A909,Stammdaten!$A$17:$A$1001,Stammdaten!$G$17:$G$1001)="Nein",0,IF(ISBLANK('Beladung des Speichers'!A909),"",ROUND(MIN(J909,Q909)*-1,2))))</f>
        <v/>
      </c>
    </row>
    <row r="910" spans="1:19" x14ac:dyDescent="0.2">
      <c r="A910" s="109" t="str">
        <f>IF('Beladung des Speichers'!A910="","",'Beladung des Speichers'!A910)</f>
        <v/>
      </c>
      <c r="B910" s="109" t="str">
        <f>IF('Beladung des Speichers'!B910="","",'Beladung des Speichers'!B910)</f>
        <v/>
      </c>
      <c r="C910" s="163" t="str">
        <f>IF(ISBLANK('Beladung des Speichers'!A910),"",SUMIFS('Beladung des Speichers'!$C$17:$C$300,'Beladung des Speichers'!$A$17:$A$300,A910)-SUMIFS('Entladung des Speichers'!$C$17:$C$300,'Entladung des Speichers'!$A$17:$A$300,A910)+SUMIFS(Füllstände!$B$17:$B$299,Füllstände!$A$17:$A$299,A910)-SUMIFS(Füllstände!$C$17:$C$299,Füllstände!$A$17:$A$299,A910))</f>
        <v/>
      </c>
      <c r="D910" s="164" t="str">
        <f>IF(ISBLANK('Beladung des Speichers'!A910),"",C910*'Beladung des Speichers'!C910/SUMIFS('Beladung des Speichers'!$C$17:$C$300,'Beladung des Speichers'!$A$17:$A$300,A910))</f>
        <v/>
      </c>
      <c r="E910" s="165" t="str">
        <f>IF(ISBLANK('Beladung des Speichers'!A910),"",1/SUMIFS('Beladung des Speichers'!$C$17:$C$300,'Beladung des Speichers'!$A$17:$A$300,A910)*C910*SUMIF($A$17:$A$300,A910,'Beladung des Speichers'!$E$17:$E$300))</f>
        <v/>
      </c>
      <c r="F910" s="166" t="str">
        <f>IF(ISBLANK('Beladung des Speichers'!A910),"",IF(C910=0,"0,00",D910/C910*E910))</f>
        <v/>
      </c>
      <c r="G910" s="167" t="str">
        <f>IF(ISBLANK('Beladung des Speichers'!A910),"",SUMIFS('Beladung des Speichers'!$C$17:$C$300,'Beladung des Speichers'!$A$17:$A$300,A910))</f>
        <v/>
      </c>
      <c r="H910" s="124" t="str">
        <f>IF(ISBLANK('Beladung des Speichers'!A910),"",'Beladung des Speichers'!C910)</f>
        <v/>
      </c>
      <c r="I910" s="168" t="str">
        <f>IF(ISBLANK('Beladung des Speichers'!A910),"",SUMIFS('Beladung des Speichers'!$E$17:$E$1001,'Beladung des Speichers'!$A$17:$A$1001,'Ergebnis (detailliert)'!A910))</f>
        <v/>
      </c>
      <c r="J910" s="125" t="str">
        <f>IF(ISBLANK('Beladung des Speichers'!A910),"",'Beladung des Speichers'!E910)</f>
        <v/>
      </c>
      <c r="K910" s="168" t="str">
        <f>IF(ISBLANK('Beladung des Speichers'!A910),"",SUMIFS('Entladung des Speichers'!$C$17:$C$1001,'Entladung des Speichers'!$A$17:$A$1001,'Ergebnis (detailliert)'!A910))</f>
        <v/>
      </c>
      <c r="L910" s="169" t="str">
        <f t="shared" si="54"/>
        <v/>
      </c>
      <c r="M910" s="169" t="str">
        <f>IF(ISBLANK('Entladung des Speichers'!A910),"",'Entladung des Speichers'!C910)</f>
        <v/>
      </c>
      <c r="N910" s="168" t="str">
        <f>IF(ISBLANK('Beladung des Speichers'!A910),"",SUMIFS('Entladung des Speichers'!$E$17:$E$1001,'Entladung des Speichers'!$A$17:$A$1001,'Ergebnis (detailliert)'!$A$17:$A$300))</f>
        <v/>
      </c>
      <c r="O910" s="125" t="str">
        <f t="shared" si="55"/>
        <v/>
      </c>
      <c r="P910" s="20" t="str">
        <f>IFERROR(IF(A910="","",N910*'Ergebnis (detailliert)'!J910/'Ergebnis (detailliert)'!I910),0)</f>
        <v/>
      </c>
      <c r="Q910" s="106" t="str">
        <f t="shared" si="56"/>
        <v/>
      </c>
      <c r="R910" s="107" t="str">
        <f t="shared" si="57"/>
        <v/>
      </c>
      <c r="S910" s="108" t="str">
        <f>IF(A910="","",IF(LOOKUP(A910,Stammdaten!$A$17:$A$1001,Stammdaten!$G$17:$G$1001)="Nein",0,IF(ISBLANK('Beladung des Speichers'!A910),"",ROUND(MIN(J910,Q910)*-1,2))))</f>
        <v/>
      </c>
    </row>
    <row r="911" spans="1:19" x14ac:dyDescent="0.2">
      <c r="A911" s="109" t="str">
        <f>IF('Beladung des Speichers'!A911="","",'Beladung des Speichers'!A911)</f>
        <v/>
      </c>
      <c r="B911" s="109" t="str">
        <f>IF('Beladung des Speichers'!B911="","",'Beladung des Speichers'!B911)</f>
        <v/>
      </c>
      <c r="C911" s="163" t="str">
        <f>IF(ISBLANK('Beladung des Speichers'!A911),"",SUMIFS('Beladung des Speichers'!$C$17:$C$300,'Beladung des Speichers'!$A$17:$A$300,A911)-SUMIFS('Entladung des Speichers'!$C$17:$C$300,'Entladung des Speichers'!$A$17:$A$300,A911)+SUMIFS(Füllstände!$B$17:$B$299,Füllstände!$A$17:$A$299,A911)-SUMIFS(Füllstände!$C$17:$C$299,Füllstände!$A$17:$A$299,A911))</f>
        <v/>
      </c>
      <c r="D911" s="164" t="str">
        <f>IF(ISBLANK('Beladung des Speichers'!A911),"",C911*'Beladung des Speichers'!C911/SUMIFS('Beladung des Speichers'!$C$17:$C$300,'Beladung des Speichers'!$A$17:$A$300,A911))</f>
        <v/>
      </c>
      <c r="E911" s="165" t="str">
        <f>IF(ISBLANK('Beladung des Speichers'!A911),"",1/SUMIFS('Beladung des Speichers'!$C$17:$C$300,'Beladung des Speichers'!$A$17:$A$300,A911)*C911*SUMIF($A$17:$A$300,A911,'Beladung des Speichers'!$E$17:$E$300))</f>
        <v/>
      </c>
      <c r="F911" s="166" t="str">
        <f>IF(ISBLANK('Beladung des Speichers'!A911),"",IF(C911=0,"0,00",D911/C911*E911))</f>
        <v/>
      </c>
      <c r="G911" s="167" t="str">
        <f>IF(ISBLANK('Beladung des Speichers'!A911),"",SUMIFS('Beladung des Speichers'!$C$17:$C$300,'Beladung des Speichers'!$A$17:$A$300,A911))</f>
        <v/>
      </c>
      <c r="H911" s="124" t="str">
        <f>IF(ISBLANK('Beladung des Speichers'!A911),"",'Beladung des Speichers'!C911)</f>
        <v/>
      </c>
      <c r="I911" s="168" t="str">
        <f>IF(ISBLANK('Beladung des Speichers'!A911),"",SUMIFS('Beladung des Speichers'!$E$17:$E$1001,'Beladung des Speichers'!$A$17:$A$1001,'Ergebnis (detailliert)'!A911))</f>
        <v/>
      </c>
      <c r="J911" s="125" t="str">
        <f>IF(ISBLANK('Beladung des Speichers'!A911),"",'Beladung des Speichers'!E911)</f>
        <v/>
      </c>
      <c r="K911" s="168" t="str">
        <f>IF(ISBLANK('Beladung des Speichers'!A911),"",SUMIFS('Entladung des Speichers'!$C$17:$C$1001,'Entladung des Speichers'!$A$17:$A$1001,'Ergebnis (detailliert)'!A911))</f>
        <v/>
      </c>
      <c r="L911" s="169" t="str">
        <f t="shared" si="54"/>
        <v/>
      </c>
      <c r="M911" s="169" t="str">
        <f>IF(ISBLANK('Entladung des Speichers'!A911),"",'Entladung des Speichers'!C911)</f>
        <v/>
      </c>
      <c r="N911" s="168" t="str">
        <f>IF(ISBLANK('Beladung des Speichers'!A911),"",SUMIFS('Entladung des Speichers'!$E$17:$E$1001,'Entladung des Speichers'!$A$17:$A$1001,'Ergebnis (detailliert)'!$A$17:$A$300))</f>
        <v/>
      </c>
      <c r="O911" s="125" t="str">
        <f t="shared" si="55"/>
        <v/>
      </c>
      <c r="P911" s="20" t="str">
        <f>IFERROR(IF(A911="","",N911*'Ergebnis (detailliert)'!J911/'Ergebnis (detailliert)'!I911),0)</f>
        <v/>
      </c>
      <c r="Q911" s="106" t="str">
        <f t="shared" si="56"/>
        <v/>
      </c>
      <c r="R911" s="107" t="str">
        <f t="shared" si="57"/>
        <v/>
      </c>
      <c r="S911" s="108" t="str">
        <f>IF(A911="","",IF(LOOKUP(A911,Stammdaten!$A$17:$A$1001,Stammdaten!$G$17:$G$1001)="Nein",0,IF(ISBLANK('Beladung des Speichers'!A911),"",ROUND(MIN(J911,Q911)*-1,2))))</f>
        <v/>
      </c>
    </row>
    <row r="912" spans="1:19" x14ac:dyDescent="0.2">
      <c r="A912" s="109" t="str">
        <f>IF('Beladung des Speichers'!A912="","",'Beladung des Speichers'!A912)</f>
        <v/>
      </c>
      <c r="B912" s="109" t="str">
        <f>IF('Beladung des Speichers'!B912="","",'Beladung des Speichers'!B912)</f>
        <v/>
      </c>
      <c r="C912" s="163" t="str">
        <f>IF(ISBLANK('Beladung des Speichers'!A912),"",SUMIFS('Beladung des Speichers'!$C$17:$C$300,'Beladung des Speichers'!$A$17:$A$300,A912)-SUMIFS('Entladung des Speichers'!$C$17:$C$300,'Entladung des Speichers'!$A$17:$A$300,A912)+SUMIFS(Füllstände!$B$17:$B$299,Füllstände!$A$17:$A$299,A912)-SUMIFS(Füllstände!$C$17:$C$299,Füllstände!$A$17:$A$299,A912))</f>
        <v/>
      </c>
      <c r="D912" s="164" t="str">
        <f>IF(ISBLANK('Beladung des Speichers'!A912),"",C912*'Beladung des Speichers'!C912/SUMIFS('Beladung des Speichers'!$C$17:$C$300,'Beladung des Speichers'!$A$17:$A$300,A912))</f>
        <v/>
      </c>
      <c r="E912" s="165" t="str">
        <f>IF(ISBLANK('Beladung des Speichers'!A912),"",1/SUMIFS('Beladung des Speichers'!$C$17:$C$300,'Beladung des Speichers'!$A$17:$A$300,A912)*C912*SUMIF($A$17:$A$300,A912,'Beladung des Speichers'!$E$17:$E$300))</f>
        <v/>
      </c>
      <c r="F912" s="166" t="str">
        <f>IF(ISBLANK('Beladung des Speichers'!A912),"",IF(C912=0,"0,00",D912/C912*E912))</f>
        <v/>
      </c>
      <c r="G912" s="167" t="str">
        <f>IF(ISBLANK('Beladung des Speichers'!A912),"",SUMIFS('Beladung des Speichers'!$C$17:$C$300,'Beladung des Speichers'!$A$17:$A$300,A912))</f>
        <v/>
      </c>
      <c r="H912" s="124" t="str">
        <f>IF(ISBLANK('Beladung des Speichers'!A912),"",'Beladung des Speichers'!C912)</f>
        <v/>
      </c>
      <c r="I912" s="168" t="str">
        <f>IF(ISBLANK('Beladung des Speichers'!A912),"",SUMIFS('Beladung des Speichers'!$E$17:$E$1001,'Beladung des Speichers'!$A$17:$A$1001,'Ergebnis (detailliert)'!A912))</f>
        <v/>
      </c>
      <c r="J912" s="125" t="str">
        <f>IF(ISBLANK('Beladung des Speichers'!A912),"",'Beladung des Speichers'!E912)</f>
        <v/>
      </c>
      <c r="K912" s="168" t="str">
        <f>IF(ISBLANK('Beladung des Speichers'!A912),"",SUMIFS('Entladung des Speichers'!$C$17:$C$1001,'Entladung des Speichers'!$A$17:$A$1001,'Ergebnis (detailliert)'!A912))</f>
        <v/>
      </c>
      <c r="L912" s="169" t="str">
        <f t="shared" si="54"/>
        <v/>
      </c>
      <c r="M912" s="169" t="str">
        <f>IF(ISBLANK('Entladung des Speichers'!A912),"",'Entladung des Speichers'!C912)</f>
        <v/>
      </c>
      <c r="N912" s="168" t="str">
        <f>IF(ISBLANK('Beladung des Speichers'!A912),"",SUMIFS('Entladung des Speichers'!$E$17:$E$1001,'Entladung des Speichers'!$A$17:$A$1001,'Ergebnis (detailliert)'!$A$17:$A$300))</f>
        <v/>
      </c>
      <c r="O912" s="125" t="str">
        <f t="shared" si="55"/>
        <v/>
      </c>
      <c r="P912" s="20" t="str">
        <f>IFERROR(IF(A912="","",N912*'Ergebnis (detailliert)'!J912/'Ergebnis (detailliert)'!I912),0)</f>
        <v/>
      </c>
      <c r="Q912" s="106" t="str">
        <f t="shared" si="56"/>
        <v/>
      </c>
      <c r="R912" s="107" t="str">
        <f t="shared" si="57"/>
        <v/>
      </c>
      <c r="S912" s="108" t="str">
        <f>IF(A912="","",IF(LOOKUP(A912,Stammdaten!$A$17:$A$1001,Stammdaten!$G$17:$G$1001)="Nein",0,IF(ISBLANK('Beladung des Speichers'!A912),"",ROUND(MIN(J912,Q912)*-1,2))))</f>
        <v/>
      </c>
    </row>
    <row r="913" spans="1:19" x14ac:dyDescent="0.2">
      <c r="A913" s="109" t="str">
        <f>IF('Beladung des Speichers'!A913="","",'Beladung des Speichers'!A913)</f>
        <v/>
      </c>
      <c r="B913" s="109" t="str">
        <f>IF('Beladung des Speichers'!B913="","",'Beladung des Speichers'!B913)</f>
        <v/>
      </c>
      <c r="C913" s="163" t="str">
        <f>IF(ISBLANK('Beladung des Speichers'!A913),"",SUMIFS('Beladung des Speichers'!$C$17:$C$300,'Beladung des Speichers'!$A$17:$A$300,A913)-SUMIFS('Entladung des Speichers'!$C$17:$C$300,'Entladung des Speichers'!$A$17:$A$300,A913)+SUMIFS(Füllstände!$B$17:$B$299,Füllstände!$A$17:$A$299,A913)-SUMIFS(Füllstände!$C$17:$C$299,Füllstände!$A$17:$A$299,A913))</f>
        <v/>
      </c>
      <c r="D913" s="164" t="str">
        <f>IF(ISBLANK('Beladung des Speichers'!A913),"",C913*'Beladung des Speichers'!C913/SUMIFS('Beladung des Speichers'!$C$17:$C$300,'Beladung des Speichers'!$A$17:$A$300,A913))</f>
        <v/>
      </c>
      <c r="E913" s="165" t="str">
        <f>IF(ISBLANK('Beladung des Speichers'!A913),"",1/SUMIFS('Beladung des Speichers'!$C$17:$C$300,'Beladung des Speichers'!$A$17:$A$300,A913)*C913*SUMIF($A$17:$A$300,A913,'Beladung des Speichers'!$E$17:$E$300))</f>
        <v/>
      </c>
      <c r="F913" s="166" t="str">
        <f>IF(ISBLANK('Beladung des Speichers'!A913),"",IF(C913=0,"0,00",D913/C913*E913))</f>
        <v/>
      </c>
      <c r="G913" s="167" t="str">
        <f>IF(ISBLANK('Beladung des Speichers'!A913),"",SUMIFS('Beladung des Speichers'!$C$17:$C$300,'Beladung des Speichers'!$A$17:$A$300,A913))</f>
        <v/>
      </c>
      <c r="H913" s="124" t="str">
        <f>IF(ISBLANK('Beladung des Speichers'!A913),"",'Beladung des Speichers'!C913)</f>
        <v/>
      </c>
      <c r="I913" s="168" t="str">
        <f>IF(ISBLANK('Beladung des Speichers'!A913),"",SUMIFS('Beladung des Speichers'!$E$17:$E$1001,'Beladung des Speichers'!$A$17:$A$1001,'Ergebnis (detailliert)'!A913))</f>
        <v/>
      </c>
      <c r="J913" s="125" t="str">
        <f>IF(ISBLANK('Beladung des Speichers'!A913),"",'Beladung des Speichers'!E913)</f>
        <v/>
      </c>
      <c r="K913" s="168" t="str">
        <f>IF(ISBLANK('Beladung des Speichers'!A913),"",SUMIFS('Entladung des Speichers'!$C$17:$C$1001,'Entladung des Speichers'!$A$17:$A$1001,'Ergebnis (detailliert)'!A913))</f>
        <v/>
      </c>
      <c r="L913" s="169" t="str">
        <f t="shared" si="54"/>
        <v/>
      </c>
      <c r="M913" s="169" t="str">
        <f>IF(ISBLANK('Entladung des Speichers'!A913),"",'Entladung des Speichers'!C913)</f>
        <v/>
      </c>
      <c r="N913" s="168" t="str">
        <f>IF(ISBLANK('Beladung des Speichers'!A913),"",SUMIFS('Entladung des Speichers'!$E$17:$E$1001,'Entladung des Speichers'!$A$17:$A$1001,'Ergebnis (detailliert)'!$A$17:$A$300))</f>
        <v/>
      </c>
      <c r="O913" s="125" t="str">
        <f t="shared" si="55"/>
        <v/>
      </c>
      <c r="P913" s="20" t="str">
        <f>IFERROR(IF(A913="","",N913*'Ergebnis (detailliert)'!J913/'Ergebnis (detailliert)'!I913),0)</f>
        <v/>
      </c>
      <c r="Q913" s="106" t="str">
        <f t="shared" si="56"/>
        <v/>
      </c>
      <c r="R913" s="107" t="str">
        <f t="shared" si="57"/>
        <v/>
      </c>
      <c r="S913" s="108" t="str">
        <f>IF(A913="","",IF(LOOKUP(A913,Stammdaten!$A$17:$A$1001,Stammdaten!$G$17:$G$1001)="Nein",0,IF(ISBLANK('Beladung des Speichers'!A913),"",ROUND(MIN(J913,Q913)*-1,2))))</f>
        <v/>
      </c>
    </row>
    <row r="914" spans="1:19" x14ac:dyDescent="0.2">
      <c r="A914" s="109" t="str">
        <f>IF('Beladung des Speichers'!A914="","",'Beladung des Speichers'!A914)</f>
        <v/>
      </c>
      <c r="B914" s="109" t="str">
        <f>IF('Beladung des Speichers'!B914="","",'Beladung des Speichers'!B914)</f>
        <v/>
      </c>
      <c r="C914" s="163" t="str">
        <f>IF(ISBLANK('Beladung des Speichers'!A914),"",SUMIFS('Beladung des Speichers'!$C$17:$C$300,'Beladung des Speichers'!$A$17:$A$300,A914)-SUMIFS('Entladung des Speichers'!$C$17:$C$300,'Entladung des Speichers'!$A$17:$A$300,A914)+SUMIFS(Füllstände!$B$17:$B$299,Füllstände!$A$17:$A$299,A914)-SUMIFS(Füllstände!$C$17:$C$299,Füllstände!$A$17:$A$299,A914))</f>
        <v/>
      </c>
      <c r="D914" s="164" t="str">
        <f>IF(ISBLANK('Beladung des Speichers'!A914),"",C914*'Beladung des Speichers'!C914/SUMIFS('Beladung des Speichers'!$C$17:$C$300,'Beladung des Speichers'!$A$17:$A$300,A914))</f>
        <v/>
      </c>
      <c r="E914" s="165" t="str">
        <f>IF(ISBLANK('Beladung des Speichers'!A914),"",1/SUMIFS('Beladung des Speichers'!$C$17:$C$300,'Beladung des Speichers'!$A$17:$A$300,A914)*C914*SUMIF($A$17:$A$300,A914,'Beladung des Speichers'!$E$17:$E$300))</f>
        <v/>
      </c>
      <c r="F914" s="166" t="str">
        <f>IF(ISBLANK('Beladung des Speichers'!A914),"",IF(C914=0,"0,00",D914/C914*E914))</f>
        <v/>
      </c>
      <c r="G914" s="167" t="str">
        <f>IF(ISBLANK('Beladung des Speichers'!A914),"",SUMIFS('Beladung des Speichers'!$C$17:$C$300,'Beladung des Speichers'!$A$17:$A$300,A914))</f>
        <v/>
      </c>
      <c r="H914" s="124" t="str">
        <f>IF(ISBLANK('Beladung des Speichers'!A914),"",'Beladung des Speichers'!C914)</f>
        <v/>
      </c>
      <c r="I914" s="168" t="str">
        <f>IF(ISBLANK('Beladung des Speichers'!A914),"",SUMIFS('Beladung des Speichers'!$E$17:$E$1001,'Beladung des Speichers'!$A$17:$A$1001,'Ergebnis (detailliert)'!A914))</f>
        <v/>
      </c>
      <c r="J914" s="125" t="str">
        <f>IF(ISBLANK('Beladung des Speichers'!A914),"",'Beladung des Speichers'!E914)</f>
        <v/>
      </c>
      <c r="K914" s="168" t="str">
        <f>IF(ISBLANK('Beladung des Speichers'!A914),"",SUMIFS('Entladung des Speichers'!$C$17:$C$1001,'Entladung des Speichers'!$A$17:$A$1001,'Ergebnis (detailliert)'!A914))</f>
        <v/>
      </c>
      <c r="L914" s="169" t="str">
        <f t="shared" ref="L914:L977" si="58">IF(A914="","",K914+C914)</f>
        <v/>
      </c>
      <c r="M914" s="169" t="str">
        <f>IF(ISBLANK('Entladung des Speichers'!A914),"",'Entladung des Speichers'!C914)</f>
        <v/>
      </c>
      <c r="N914" s="168" t="str">
        <f>IF(ISBLANK('Beladung des Speichers'!A914),"",SUMIFS('Entladung des Speichers'!$E$17:$E$1001,'Entladung des Speichers'!$A$17:$A$1001,'Ergebnis (detailliert)'!$A$17:$A$300))</f>
        <v/>
      </c>
      <c r="O914" s="125" t="str">
        <f t="shared" ref="O914:O977" si="59">IF(A914="","",N914+E914)</f>
        <v/>
      </c>
      <c r="P914" s="20" t="str">
        <f>IFERROR(IF(A914="","",N914*'Ergebnis (detailliert)'!J914/'Ergebnis (detailliert)'!I914),0)</f>
        <v/>
      </c>
      <c r="Q914" s="106" t="str">
        <f t="shared" ref="Q914:Q977" si="60">IFERROR(IF(A914="","",P914+E914*H914/G914),0)</f>
        <v/>
      </c>
      <c r="R914" s="107" t="str">
        <f t="shared" ref="R914:R977" si="61">H914</f>
        <v/>
      </c>
      <c r="S914" s="108" t="str">
        <f>IF(A914="","",IF(LOOKUP(A914,Stammdaten!$A$17:$A$1001,Stammdaten!$G$17:$G$1001)="Nein",0,IF(ISBLANK('Beladung des Speichers'!A914),"",ROUND(MIN(J914,Q914)*-1,2))))</f>
        <v/>
      </c>
    </row>
    <row r="915" spans="1:19" x14ac:dyDescent="0.2">
      <c r="A915" s="109" t="str">
        <f>IF('Beladung des Speichers'!A915="","",'Beladung des Speichers'!A915)</f>
        <v/>
      </c>
      <c r="B915" s="109" t="str">
        <f>IF('Beladung des Speichers'!B915="","",'Beladung des Speichers'!B915)</f>
        <v/>
      </c>
      <c r="C915" s="163" t="str">
        <f>IF(ISBLANK('Beladung des Speichers'!A915),"",SUMIFS('Beladung des Speichers'!$C$17:$C$300,'Beladung des Speichers'!$A$17:$A$300,A915)-SUMIFS('Entladung des Speichers'!$C$17:$C$300,'Entladung des Speichers'!$A$17:$A$300,A915)+SUMIFS(Füllstände!$B$17:$B$299,Füllstände!$A$17:$A$299,A915)-SUMIFS(Füllstände!$C$17:$C$299,Füllstände!$A$17:$A$299,A915))</f>
        <v/>
      </c>
      <c r="D915" s="164" t="str">
        <f>IF(ISBLANK('Beladung des Speichers'!A915),"",C915*'Beladung des Speichers'!C915/SUMIFS('Beladung des Speichers'!$C$17:$C$300,'Beladung des Speichers'!$A$17:$A$300,A915))</f>
        <v/>
      </c>
      <c r="E915" s="165" t="str">
        <f>IF(ISBLANK('Beladung des Speichers'!A915),"",1/SUMIFS('Beladung des Speichers'!$C$17:$C$300,'Beladung des Speichers'!$A$17:$A$300,A915)*C915*SUMIF($A$17:$A$300,A915,'Beladung des Speichers'!$E$17:$E$300))</f>
        <v/>
      </c>
      <c r="F915" s="166" t="str">
        <f>IF(ISBLANK('Beladung des Speichers'!A915),"",IF(C915=0,"0,00",D915/C915*E915))</f>
        <v/>
      </c>
      <c r="G915" s="167" t="str">
        <f>IF(ISBLANK('Beladung des Speichers'!A915),"",SUMIFS('Beladung des Speichers'!$C$17:$C$300,'Beladung des Speichers'!$A$17:$A$300,A915))</f>
        <v/>
      </c>
      <c r="H915" s="124" t="str">
        <f>IF(ISBLANK('Beladung des Speichers'!A915),"",'Beladung des Speichers'!C915)</f>
        <v/>
      </c>
      <c r="I915" s="168" t="str">
        <f>IF(ISBLANK('Beladung des Speichers'!A915),"",SUMIFS('Beladung des Speichers'!$E$17:$E$1001,'Beladung des Speichers'!$A$17:$A$1001,'Ergebnis (detailliert)'!A915))</f>
        <v/>
      </c>
      <c r="J915" s="125" t="str">
        <f>IF(ISBLANK('Beladung des Speichers'!A915),"",'Beladung des Speichers'!E915)</f>
        <v/>
      </c>
      <c r="K915" s="168" t="str">
        <f>IF(ISBLANK('Beladung des Speichers'!A915),"",SUMIFS('Entladung des Speichers'!$C$17:$C$1001,'Entladung des Speichers'!$A$17:$A$1001,'Ergebnis (detailliert)'!A915))</f>
        <v/>
      </c>
      <c r="L915" s="169" t="str">
        <f t="shared" si="58"/>
        <v/>
      </c>
      <c r="M915" s="169" t="str">
        <f>IF(ISBLANK('Entladung des Speichers'!A915),"",'Entladung des Speichers'!C915)</f>
        <v/>
      </c>
      <c r="N915" s="168" t="str">
        <f>IF(ISBLANK('Beladung des Speichers'!A915),"",SUMIFS('Entladung des Speichers'!$E$17:$E$1001,'Entladung des Speichers'!$A$17:$A$1001,'Ergebnis (detailliert)'!$A$17:$A$300))</f>
        <v/>
      </c>
      <c r="O915" s="125" t="str">
        <f t="shared" si="59"/>
        <v/>
      </c>
      <c r="P915" s="20" t="str">
        <f>IFERROR(IF(A915="","",N915*'Ergebnis (detailliert)'!J915/'Ergebnis (detailliert)'!I915),0)</f>
        <v/>
      </c>
      <c r="Q915" s="106" t="str">
        <f t="shared" si="60"/>
        <v/>
      </c>
      <c r="R915" s="107" t="str">
        <f t="shared" si="61"/>
        <v/>
      </c>
      <c r="S915" s="108" t="str">
        <f>IF(A915="","",IF(LOOKUP(A915,Stammdaten!$A$17:$A$1001,Stammdaten!$G$17:$G$1001)="Nein",0,IF(ISBLANK('Beladung des Speichers'!A915),"",ROUND(MIN(J915,Q915)*-1,2))))</f>
        <v/>
      </c>
    </row>
    <row r="916" spans="1:19" x14ac:dyDescent="0.2">
      <c r="A916" s="109" t="str">
        <f>IF('Beladung des Speichers'!A916="","",'Beladung des Speichers'!A916)</f>
        <v/>
      </c>
      <c r="B916" s="109" t="str">
        <f>IF('Beladung des Speichers'!B916="","",'Beladung des Speichers'!B916)</f>
        <v/>
      </c>
      <c r="C916" s="163" t="str">
        <f>IF(ISBLANK('Beladung des Speichers'!A916),"",SUMIFS('Beladung des Speichers'!$C$17:$C$300,'Beladung des Speichers'!$A$17:$A$300,A916)-SUMIFS('Entladung des Speichers'!$C$17:$C$300,'Entladung des Speichers'!$A$17:$A$300,A916)+SUMIFS(Füllstände!$B$17:$B$299,Füllstände!$A$17:$A$299,A916)-SUMIFS(Füllstände!$C$17:$C$299,Füllstände!$A$17:$A$299,A916))</f>
        <v/>
      </c>
      <c r="D916" s="164" t="str">
        <f>IF(ISBLANK('Beladung des Speichers'!A916),"",C916*'Beladung des Speichers'!C916/SUMIFS('Beladung des Speichers'!$C$17:$C$300,'Beladung des Speichers'!$A$17:$A$300,A916))</f>
        <v/>
      </c>
      <c r="E916" s="165" t="str">
        <f>IF(ISBLANK('Beladung des Speichers'!A916),"",1/SUMIFS('Beladung des Speichers'!$C$17:$C$300,'Beladung des Speichers'!$A$17:$A$300,A916)*C916*SUMIF($A$17:$A$300,A916,'Beladung des Speichers'!$E$17:$E$300))</f>
        <v/>
      </c>
      <c r="F916" s="166" t="str">
        <f>IF(ISBLANK('Beladung des Speichers'!A916),"",IF(C916=0,"0,00",D916/C916*E916))</f>
        <v/>
      </c>
      <c r="G916" s="167" t="str">
        <f>IF(ISBLANK('Beladung des Speichers'!A916),"",SUMIFS('Beladung des Speichers'!$C$17:$C$300,'Beladung des Speichers'!$A$17:$A$300,A916))</f>
        <v/>
      </c>
      <c r="H916" s="124" t="str">
        <f>IF(ISBLANK('Beladung des Speichers'!A916),"",'Beladung des Speichers'!C916)</f>
        <v/>
      </c>
      <c r="I916" s="168" t="str">
        <f>IF(ISBLANK('Beladung des Speichers'!A916),"",SUMIFS('Beladung des Speichers'!$E$17:$E$1001,'Beladung des Speichers'!$A$17:$A$1001,'Ergebnis (detailliert)'!A916))</f>
        <v/>
      </c>
      <c r="J916" s="125" t="str">
        <f>IF(ISBLANK('Beladung des Speichers'!A916),"",'Beladung des Speichers'!E916)</f>
        <v/>
      </c>
      <c r="K916" s="168" t="str">
        <f>IF(ISBLANK('Beladung des Speichers'!A916),"",SUMIFS('Entladung des Speichers'!$C$17:$C$1001,'Entladung des Speichers'!$A$17:$A$1001,'Ergebnis (detailliert)'!A916))</f>
        <v/>
      </c>
      <c r="L916" s="169" t="str">
        <f t="shared" si="58"/>
        <v/>
      </c>
      <c r="M916" s="169" t="str">
        <f>IF(ISBLANK('Entladung des Speichers'!A916),"",'Entladung des Speichers'!C916)</f>
        <v/>
      </c>
      <c r="N916" s="168" t="str">
        <f>IF(ISBLANK('Beladung des Speichers'!A916),"",SUMIFS('Entladung des Speichers'!$E$17:$E$1001,'Entladung des Speichers'!$A$17:$A$1001,'Ergebnis (detailliert)'!$A$17:$A$300))</f>
        <v/>
      </c>
      <c r="O916" s="125" t="str">
        <f t="shared" si="59"/>
        <v/>
      </c>
      <c r="P916" s="20" t="str">
        <f>IFERROR(IF(A916="","",N916*'Ergebnis (detailliert)'!J916/'Ergebnis (detailliert)'!I916),0)</f>
        <v/>
      </c>
      <c r="Q916" s="106" t="str">
        <f t="shared" si="60"/>
        <v/>
      </c>
      <c r="R916" s="107" t="str">
        <f t="shared" si="61"/>
        <v/>
      </c>
      <c r="S916" s="108" t="str">
        <f>IF(A916="","",IF(LOOKUP(A916,Stammdaten!$A$17:$A$1001,Stammdaten!$G$17:$G$1001)="Nein",0,IF(ISBLANK('Beladung des Speichers'!A916),"",ROUND(MIN(J916,Q916)*-1,2))))</f>
        <v/>
      </c>
    </row>
    <row r="917" spans="1:19" x14ac:dyDescent="0.2">
      <c r="A917" s="109" t="str">
        <f>IF('Beladung des Speichers'!A917="","",'Beladung des Speichers'!A917)</f>
        <v/>
      </c>
      <c r="B917" s="109" t="str">
        <f>IF('Beladung des Speichers'!B917="","",'Beladung des Speichers'!B917)</f>
        <v/>
      </c>
      <c r="C917" s="163" t="str">
        <f>IF(ISBLANK('Beladung des Speichers'!A917),"",SUMIFS('Beladung des Speichers'!$C$17:$C$300,'Beladung des Speichers'!$A$17:$A$300,A917)-SUMIFS('Entladung des Speichers'!$C$17:$C$300,'Entladung des Speichers'!$A$17:$A$300,A917)+SUMIFS(Füllstände!$B$17:$B$299,Füllstände!$A$17:$A$299,A917)-SUMIFS(Füllstände!$C$17:$C$299,Füllstände!$A$17:$A$299,A917))</f>
        <v/>
      </c>
      <c r="D917" s="164" t="str">
        <f>IF(ISBLANK('Beladung des Speichers'!A917),"",C917*'Beladung des Speichers'!C917/SUMIFS('Beladung des Speichers'!$C$17:$C$300,'Beladung des Speichers'!$A$17:$A$300,A917))</f>
        <v/>
      </c>
      <c r="E917" s="165" t="str">
        <f>IF(ISBLANK('Beladung des Speichers'!A917),"",1/SUMIFS('Beladung des Speichers'!$C$17:$C$300,'Beladung des Speichers'!$A$17:$A$300,A917)*C917*SUMIF($A$17:$A$300,A917,'Beladung des Speichers'!$E$17:$E$300))</f>
        <v/>
      </c>
      <c r="F917" s="166" t="str">
        <f>IF(ISBLANK('Beladung des Speichers'!A917),"",IF(C917=0,"0,00",D917/C917*E917))</f>
        <v/>
      </c>
      <c r="G917" s="167" t="str">
        <f>IF(ISBLANK('Beladung des Speichers'!A917),"",SUMIFS('Beladung des Speichers'!$C$17:$C$300,'Beladung des Speichers'!$A$17:$A$300,A917))</f>
        <v/>
      </c>
      <c r="H917" s="124" t="str">
        <f>IF(ISBLANK('Beladung des Speichers'!A917),"",'Beladung des Speichers'!C917)</f>
        <v/>
      </c>
      <c r="I917" s="168" t="str">
        <f>IF(ISBLANK('Beladung des Speichers'!A917),"",SUMIFS('Beladung des Speichers'!$E$17:$E$1001,'Beladung des Speichers'!$A$17:$A$1001,'Ergebnis (detailliert)'!A917))</f>
        <v/>
      </c>
      <c r="J917" s="125" t="str">
        <f>IF(ISBLANK('Beladung des Speichers'!A917),"",'Beladung des Speichers'!E917)</f>
        <v/>
      </c>
      <c r="K917" s="168" t="str">
        <f>IF(ISBLANK('Beladung des Speichers'!A917),"",SUMIFS('Entladung des Speichers'!$C$17:$C$1001,'Entladung des Speichers'!$A$17:$A$1001,'Ergebnis (detailliert)'!A917))</f>
        <v/>
      </c>
      <c r="L917" s="169" t="str">
        <f t="shared" si="58"/>
        <v/>
      </c>
      <c r="M917" s="169" t="str">
        <f>IF(ISBLANK('Entladung des Speichers'!A917),"",'Entladung des Speichers'!C917)</f>
        <v/>
      </c>
      <c r="N917" s="168" t="str">
        <f>IF(ISBLANK('Beladung des Speichers'!A917),"",SUMIFS('Entladung des Speichers'!$E$17:$E$1001,'Entladung des Speichers'!$A$17:$A$1001,'Ergebnis (detailliert)'!$A$17:$A$300))</f>
        <v/>
      </c>
      <c r="O917" s="125" t="str">
        <f t="shared" si="59"/>
        <v/>
      </c>
      <c r="P917" s="20" t="str">
        <f>IFERROR(IF(A917="","",N917*'Ergebnis (detailliert)'!J917/'Ergebnis (detailliert)'!I917),0)</f>
        <v/>
      </c>
      <c r="Q917" s="106" t="str">
        <f t="shared" si="60"/>
        <v/>
      </c>
      <c r="R917" s="107" t="str">
        <f t="shared" si="61"/>
        <v/>
      </c>
      <c r="S917" s="108" t="str">
        <f>IF(A917="","",IF(LOOKUP(A917,Stammdaten!$A$17:$A$1001,Stammdaten!$G$17:$G$1001)="Nein",0,IF(ISBLANK('Beladung des Speichers'!A917),"",ROUND(MIN(J917,Q917)*-1,2))))</f>
        <v/>
      </c>
    </row>
    <row r="918" spans="1:19" x14ac:dyDescent="0.2">
      <c r="A918" s="109" t="str">
        <f>IF('Beladung des Speichers'!A918="","",'Beladung des Speichers'!A918)</f>
        <v/>
      </c>
      <c r="B918" s="109" t="str">
        <f>IF('Beladung des Speichers'!B918="","",'Beladung des Speichers'!B918)</f>
        <v/>
      </c>
      <c r="C918" s="163" t="str">
        <f>IF(ISBLANK('Beladung des Speichers'!A918),"",SUMIFS('Beladung des Speichers'!$C$17:$C$300,'Beladung des Speichers'!$A$17:$A$300,A918)-SUMIFS('Entladung des Speichers'!$C$17:$C$300,'Entladung des Speichers'!$A$17:$A$300,A918)+SUMIFS(Füllstände!$B$17:$B$299,Füllstände!$A$17:$A$299,A918)-SUMIFS(Füllstände!$C$17:$C$299,Füllstände!$A$17:$A$299,A918))</f>
        <v/>
      </c>
      <c r="D918" s="164" t="str">
        <f>IF(ISBLANK('Beladung des Speichers'!A918),"",C918*'Beladung des Speichers'!C918/SUMIFS('Beladung des Speichers'!$C$17:$C$300,'Beladung des Speichers'!$A$17:$A$300,A918))</f>
        <v/>
      </c>
      <c r="E918" s="165" t="str">
        <f>IF(ISBLANK('Beladung des Speichers'!A918),"",1/SUMIFS('Beladung des Speichers'!$C$17:$C$300,'Beladung des Speichers'!$A$17:$A$300,A918)*C918*SUMIF($A$17:$A$300,A918,'Beladung des Speichers'!$E$17:$E$300))</f>
        <v/>
      </c>
      <c r="F918" s="166" t="str">
        <f>IF(ISBLANK('Beladung des Speichers'!A918),"",IF(C918=0,"0,00",D918/C918*E918))</f>
        <v/>
      </c>
      <c r="G918" s="167" t="str">
        <f>IF(ISBLANK('Beladung des Speichers'!A918),"",SUMIFS('Beladung des Speichers'!$C$17:$C$300,'Beladung des Speichers'!$A$17:$A$300,A918))</f>
        <v/>
      </c>
      <c r="H918" s="124" t="str">
        <f>IF(ISBLANK('Beladung des Speichers'!A918),"",'Beladung des Speichers'!C918)</f>
        <v/>
      </c>
      <c r="I918" s="168" t="str">
        <f>IF(ISBLANK('Beladung des Speichers'!A918),"",SUMIFS('Beladung des Speichers'!$E$17:$E$1001,'Beladung des Speichers'!$A$17:$A$1001,'Ergebnis (detailliert)'!A918))</f>
        <v/>
      </c>
      <c r="J918" s="125" t="str">
        <f>IF(ISBLANK('Beladung des Speichers'!A918),"",'Beladung des Speichers'!E918)</f>
        <v/>
      </c>
      <c r="K918" s="168" t="str">
        <f>IF(ISBLANK('Beladung des Speichers'!A918),"",SUMIFS('Entladung des Speichers'!$C$17:$C$1001,'Entladung des Speichers'!$A$17:$A$1001,'Ergebnis (detailliert)'!A918))</f>
        <v/>
      </c>
      <c r="L918" s="169" t="str">
        <f t="shared" si="58"/>
        <v/>
      </c>
      <c r="M918" s="169" t="str">
        <f>IF(ISBLANK('Entladung des Speichers'!A918),"",'Entladung des Speichers'!C918)</f>
        <v/>
      </c>
      <c r="N918" s="168" t="str">
        <f>IF(ISBLANK('Beladung des Speichers'!A918),"",SUMIFS('Entladung des Speichers'!$E$17:$E$1001,'Entladung des Speichers'!$A$17:$A$1001,'Ergebnis (detailliert)'!$A$17:$A$300))</f>
        <v/>
      </c>
      <c r="O918" s="125" t="str">
        <f t="shared" si="59"/>
        <v/>
      </c>
      <c r="P918" s="20" t="str">
        <f>IFERROR(IF(A918="","",N918*'Ergebnis (detailliert)'!J918/'Ergebnis (detailliert)'!I918),0)</f>
        <v/>
      </c>
      <c r="Q918" s="106" t="str">
        <f t="shared" si="60"/>
        <v/>
      </c>
      <c r="R918" s="107" t="str">
        <f t="shared" si="61"/>
        <v/>
      </c>
      <c r="S918" s="108" t="str">
        <f>IF(A918="","",IF(LOOKUP(A918,Stammdaten!$A$17:$A$1001,Stammdaten!$G$17:$G$1001)="Nein",0,IF(ISBLANK('Beladung des Speichers'!A918),"",ROUND(MIN(J918,Q918)*-1,2))))</f>
        <v/>
      </c>
    </row>
    <row r="919" spans="1:19" x14ac:dyDescent="0.2">
      <c r="A919" s="109" t="str">
        <f>IF('Beladung des Speichers'!A919="","",'Beladung des Speichers'!A919)</f>
        <v/>
      </c>
      <c r="B919" s="109" t="str">
        <f>IF('Beladung des Speichers'!B919="","",'Beladung des Speichers'!B919)</f>
        <v/>
      </c>
      <c r="C919" s="163" t="str">
        <f>IF(ISBLANK('Beladung des Speichers'!A919),"",SUMIFS('Beladung des Speichers'!$C$17:$C$300,'Beladung des Speichers'!$A$17:$A$300,A919)-SUMIFS('Entladung des Speichers'!$C$17:$C$300,'Entladung des Speichers'!$A$17:$A$300,A919)+SUMIFS(Füllstände!$B$17:$B$299,Füllstände!$A$17:$A$299,A919)-SUMIFS(Füllstände!$C$17:$C$299,Füllstände!$A$17:$A$299,A919))</f>
        <v/>
      </c>
      <c r="D919" s="164" t="str">
        <f>IF(ISBLANK('Beladung des Speichers'!A919),"",C919*'Beladung des Speichers'!C919/SUMIFS('Beladung des Speichers'!$C$17:$C$300,'Beladung des Speichers'!$A$17:$A$300,A919))</f>
        <v/>
      </c>
      <c r="E919" s="165" t="str">
        <f>IF(ISBLANK('Beladung des Speichers'!A919),"",1/SUMIFS('Beladung des Speichers'!$C$17:$C$300,'Beladung des Speichers'!$A$17:$A$300,A919)*C919*SUMIF($A$17:$A$300,A919,'Beladung des Speichers'!$E$17:$E$300))</f>
        <v/>
      </c>
      <c r="F919" s="166" t="str">
        <f>IF(ISBLANK('Beladung des Speichers'!A919),"",IF(C919=0,"0,00",D919/C919*E919))</f>
        <v/>
      </c>
      <c r="G919" s="167" t="str">
        <f>IF(ISBLANK('Beladung des Speichers'!A919),"",SUMIFS('Beladung des Speichers'!$C$17:$C$300,'Beladung des Speichers'!$A$17:$A$300,A919))</f>
        <v/>
      </c>
      <c r="H919" s="124" t="str">
        <f>IF(ISBLANK('Beladung des Speichers'!A919),"",'Beladung des Speichers'!C919)</f>
        <v/>
      </c>
      <c r="I919" s="168" t="str">
        <f>IF(ISBLANK('Beladung des Speichers'!A919),"",SUMIFS('Beladung des Speichers'!$E$17:$E$1001,'Beladung des Speichers'!$A$17:$A$1001,'Ergebnis (detailliert)'!A919))</f>
        <v/>
      </c>
      <c r="J919" s="125" t="str">
        <f>IF(ISBLANK('Beladung des Speichers'!A919),"",'Beladung des Speichers'!E919)</f>
        <v/>
      </c>
      <c r="K919" s="168" t="str">
        <f>IF(ISBLANK('Beladung des Speichers'!A919),"",SUMIFS('Entladung des Speichers'!$C$17:$C$1001,'Entladung des Speichers'!$A$17:$A$1001,'Ergebnis (detailliert)'!A919))</f>
        <v/>
      </c>
      <c r="L919" s="169" t="str">
        <f t="shared" si="58"/>
        <v/>
      </c>
      <c r="M919" s="169" t="str">
        <f>IF(ISBLANK('Entladung des Speichers'!A919),"",'Entladung des Speichers'!C919)</f>
        <v/>
      </c>
      <c r="N919" s="168" t="str">
        <f>IF(ISBLANK('Beladung des Speichers'!A919),"",SUMIFS('Entladung des Speichers'!$E$17:$E$1001,'Entladung des Speichers'!$A$17:$A$1001,'Ergebnis (detailliert)'!$A$17:$A$300))</f>
        <v/>
      </c>
      <c r="O919" s="125" t="str">
        <f t="shared" si="59"/>
        <v/>
      </c>
      <c r="P919" s="20" t="str">
        <f>IFERROR(IF(A919="","",N919*'Ergebnis (detailliert)'!J919/'Ergebnis (detailliert)'!I919),0)</f>
        <v/>
      </c>
      <c r="Q919" s="106" t="str">
        <f t="shared" si="60"/>
        <v/>
      </c>
      <c r="R919" s="107" t="str">
        <f t="shared" si="61"/>
        <v/>
      </c>
      <c r="S919" s="108" t="str">
        <f>IF(A919="","",IF(LOOKUP(A919,Stammdaten!$A$17:$A$1001,Stammdaten!$G$17:$G$1001)="Nein",0,IF(ISBLANK('Beladung des Speichers'!A919),"",ROUND(MIN(J919,Q919)*-1,2))))</f>
        <v/>
      </c>
    </row>
    <row r="920" spans="1:19" x14ac:dyDescent="0.2">
      <c r="A920" s="109" t="str">
        <f>IF('Beladung des Speichers'!A920="","",'Beladung des Speichers'!A920)</f>
        <v/>
      </c>
      <c r="B920" s="109" t="str">
        <f>IF('Beladung des Speichers'!B920="","",'Beladung des Speichers'!B920)</f>
        <v/>
      </c>
      <c r="C920" s="163" t="str">
        <f>IF(ISBLANK('Beladung des Speichers'!A920),"",SUMIFS('Beladung des Speichers'!$C$17:$C$300,'Beladung des Speichers'!$A$17:$A$300,A920)-SUMIFS('Entladung des Speichers'!$C$17:$C$300,'Entladung des Speichers'!$A$17:$A$300,A920)+SUMIFS(Füllstände!$B$17:$B$299,Füllstände!$A$17:$A$299,A920)-SUMIFS(Füllstände!$C$17:$C$299,Füllstände!$A$17:$A$299,A920))</f>
        <v/>
      </c>
      <c r="D920" s="164" t="str">
        <f>IF(ISBLANK('Beladung des Speichers'!A920),"",C920*'Beladung des Speichers'!C920/SUMIFS('Beladung des Speichers'!$C$17:$C$300,'Beladung des Speichers'!$A$17:$A$300,A920))</f>
        <v/>
      </c>
      <c r="E920" s="165" t="str">
        <f>IF(ISBLANK('Beladung des Speichers'!A920),"",1/SUMIFS('Beladung des Speichers'!$C$17:$C$300,'Beladung des Speichers'!$A$17:$A$300,A920)*C920*SUMIF($A$17:$A$300,A920,'Beladung des Speichers'!$E$17:$E$300))</f>
        <v/>
      </c>
      <c r="F920" s="166" t="str">
        <f>IF(ISBLANK('Beladung des Speichers'!A920),"",IF(C920=0,"0,00",D920/C920*E920))</f>
        <v/>
      </c>
      <c r="G920" s="167" t="str">
        <f>IF(ISBLANK('Beladung des Speichers'!A920),"",SUMIFS('Beladung des Speichers'!$C$17:$C$300,'Beladung des Speichers'!$A$17:$A$300,A920))</f>
        <v/>
      </c>
      <c r="H920" s="124" t="str">
        <f>IF(ISBLANK('Beladung des Speichers'!A920),"",'Beladung des Speichers'!C920)</f>
        <v/>
      </c>
      <c r="I920" s="168" t="str">
        <f>IF(ISBLANK('Beladung des Speichers'!A920),"",SUMIFS('Beladung des Speichers'!$E$17:$E$1001,'Beladung des Speichers'!$A$17:$A$1001,'Ergebnis (detailliert)'!A920))</f>
        <v/>
      </c>
      <c r="J920" s="125" t="str">
        <f>IF(ISBLANK('Beladung des Speichers'!A920),"",'Beladung des Speichers'!E920)</f>
        <v/>
      </c>
      <c r="K920" s="168" t="str">
        <f>IF(ISBLANK('Beladung des Speichers'!A920),"",SUMIFS('Entladung des Speichers'!$C$17:$C$1001,'Entladung des Speichers'!$A$17:$A$1001,'Ergebnis (detailliert)'!A920))</f>
        <v/>
      </c>
      <c r="L920" s="169" t="str">
        <f t="shared" si="58"/>
        <v/>
      </c>
      <c r="M920" s="169" t="str">
        <f>IF(ISBLANK('Entladung des Speichers'!A920),"",'Entladung des Speichers'!C920)</f>
        <v/>
      </c>
      <c r="N920" s="168" t="str">
        <f>IF(ISBLANK('Beladung des Speichers'!A920),"",SUMIFS('Entladung des Speichers'!$E$17:$E$1001,'Entladung des Speichers'!$A$17:$A$1001,'Ergebnis (detailliert)'!$A$17:$A$300))</f>
        <v/>
      </c>
      <c r="O920" s="125" t="str">
        <f t="shared" si="59"/>
        <v/>
      </c>
      <c r="P920" s="20" t="str">
        <f>IFERROR(IF(A920="","",N920*'Ergebnis (detailliert)'!J920/'Ergebnis (detailliert)'!I920),0)</f>
        <v/>
      </c>
      <c r="Q920" s="106" t="str">
        <f t="shared" si="60"/>
        <v/>
      </c>
      <c r="R920" s="107" t="str">
        <f t="shared" si="61"/>
        <v/>
      </c>
      <c r="S920" s="108" t="str">
        <f>IF(A920="","",IF(LOOKUP(A920,Stammdaten!$A$17:$A$1001,Stammdaten!$G$17:$G$1001)="Nein",0,IF(ISBLANK('Beladung des Speichers'!A920),"",ROUND(MIN(J920,Q920)*-1,2))))</f>
        <v/>
      </c>
    </row>
    <row r="921" spans="1:19" x14ac:dyDescent="0.2">
      <c r="A921" s="109" t="str">
        <f>IF('Beladung des Speichers'!A921="","",'Beladung des Speichers'!A921)</f>
        <v/>
      </c>
      <c r="B921" s="109" t="str">
        <f>IF('Beladung des Speichers'!B921="","",'Beladung des Speichers'!B921)</f>
        <v/>
      </c>
      <c r="C921" s="163" t="str">
        <f>IF(ISBLANK('Beladung des Speichers'!A921),"",SUMIFS('Beladung des Speichers'!$C$17:$C$300,'Beladung des Speichers'!$A$17:$A$300,A921)-SUMIFS('Entladung des Speichers'!$C$17:$C$300,'Entladung des Speichers'!$A$17:$A$300,A921)+SUMIFS(Füllstände!$B$17:$B$299,Füllstände!$A$17:$A$299,A921)-SUMIFS(Füllstände!$C$17:$C$299,Füllstände!$A$17:$A$299,A921))</f>
        <v/>
      </c>
      <c r="D921" s="164" t="str">
        <f>IF(ISBLANK('Beladung des Speichers'!A921),"",C921*'Beladung des Speichers'!C921/SUMIFS('Beladung des Speichers'!$C$17:$C$300,'Beladung des Speichers'!$A$17:$A$300,A921))</f>
        <v/>
      </c>
      <c r="E921" s="165" t="str">
        <f>IF(ISBLANK('Beladung des Speichers'!A921),"",1/SUMIFS('Beladung des Speichers'!$C$17:$C$300,'Beladung des Speichers'!$A$17:$A$300,A921)*C921*SUMIF($A$17:$A$300,A921,'Beladung des Speichers'!$E$17:$E$300))</f>
        <v/>
      </c>
      <c r="F921" s="166" t="str">
        <f>IF(ISBLANK('Beladung des Speichers'!A921),"",IF(C921=0,"0,00",D921/C921*E921))</f>
        <v/>
      </c>
      <c r="G921" s="167" t="str">
        <f>IF(ISBLANK('Beladung des Speichers'!A921),"",SUMIFS('Beladung des Speichers'!$C$17:$C$300,'Beladung des Speichers'!$A$17:$A$300,A921))</f>
        <v/>
      </c>
      <c r="H921" s="124" t="str">
        <f>IF(ISBLANK('Beladung des Speichers'!A921),"",'Beladung des Speichers'!C921)</f>
        <v/>
      </c>
      <c r="I921" s="168" t="str">
        <f>IF(ISBLANK('Beladung des Speichers'!A921),"",SUMIFS('Beladung des Speichers'!$E$17:$E$1001,'Beladung des Speichers'!$A$17:$A$1001,'Ergebnis (detailliert)'!A921))</f>
        <v/>
      </c>
      <c r="J921" s="125" t="str">
        <f>IF(ISBLANK('Beladung des Speichers'!A921),"",'Beladung des Speichers'!E921)</f>
        <v/>
      </c>
      <c r="K921" s="168" t="str">
        <f>IF(ISBLANK('Beladung des Speichers'!A921),"",SUMIFS('Entladung des Speichers'!$C$17:$C$1001,'Entladung des Speichers'!$A$17:$A$1001,'Ergebnis (detailliert)'!A921))</f>
        <v/>
      </c>
      <c r="L921" s="169" t="str">
        <f t="shared" si="58"/>
        <v/>
      </c>
      <c r="M921" s="169" t="str">
        <f>IF(ISBLANK('Entladung des Speichers'!A921),"",'Entladung des Speichers'!C921)</f>
        <v/>
      </c>
      <c r="N921" s="168" t="str">
        <f>IF(ISBLANK('Beladung des Speichers'!A921),"",SUMIFS('Entladung des Speichers'!$E$17:$E$1001,'Entladung des Speichers'!$A$17:$A$1001,'Ergebnis (detailliert)'!$A$17:$A$300))</f>
        <v/>
      </c>
      <c r="O921" s="125" t="str">
        <f t="shared" si="59"/>
        <v/>
      </c>
      <c r="P921" s="20" t="str">
        <f>IFERROR(IF(A921="","",N921*'Ergebnis (detailliert)'!J921/'Ergebnis (detailliert)'!I921),0)</f>
        <v/>
      </c>
      <c r="Q921" s="106" t="str">
        <f t="shared" si="60"/>
        <v/>
      </c>
      <c r="R921" s="107" t="str">
        <f t="shared" si="61"/>
        <v/>
      </c>
      <c r="S921" s="108" t="str">
        <f>IF(A921="","",IF(LOOKUP(A921,Stammdaten!$A$17:$A$1001,Stammdaten!$G$17:$G$1001)="Nein",0,IF(ISBLANK('Beladung des Speichers'!A921),"",ROUND(MIN(J921,Q921)*-1,2))))</f>
        <v/>
      </c>
    </row>
    <row r="922" spans="1:19" x14ac:dyDescent="0.2">
      <c r="A922" s="109" t="str">
        <f>IF('Beladung des Speichers'!A922="","",'Beladung des Speichers'!A922)</f>
        <v/>
      </c>
      <c r="B922" s="109" t="str">
        <f>IF('Beladung des Speichers'!B922="","",'Beladung des Speichers'!B922)</f>
        <v/>
      </c>
      <c r="C922" s="163" t="str">
        <f>IF(ISBLANK('Beladung des Speichers'!A922),"",SUMIFS('Beladung des Speichers'!$C$17:$C$300,'Beladung des Speichers'!$A$17:$A$300,A922)-SUMIFS('Entladung des Speichers'!$C$17:$C$300,'Entladung des Speichers'!$A$17:$A$300,A922)+SUMIFS(Füllstände!$B$17:$B$299,Füllstände!$A$17:$A$299,A922)-SUMIFS(Füllstände!$C$17:$C$299,Füllstände!$A$17:$A$299,A922))</f>
        <v/>
      </c>
      <c r="D922" s="164" t="str">
        <f>IF(ISBLANK('Beladung des Speichers'!A922),"",C922*'Beladung des Speichers'!C922/SUMIFS('Beladung des Speichers'!$C$17:$C$300,'Beladung des Speichers'!$A$17:$A$300,A922))</f>
        <v/>
      </c>
      <c r="E922" s="165" t="str">
        <f>IF(ISBLANK('Beladung des Speichers'!A922),"",1/SUMIFS('Beladung des Speichers'!$C$17:$C$300,'Beladung des Speichers'!$A$17:$A$300,A922)*C922*SUMIF($A$17:$A$300,A922,'Beladung des Speichers'!$E$17:$E$300))</f>
        <v/>
      </c>
      <c r="F922" s="166" t="str">
        <f>IF(ISBLANK('Beladung des Speichers'!A922),"",IF(C922=0,"0,00",D922/C922*E922))</f>
        <v/>
      </c>
      <c r="G922" s="167" t="str">
        <f>IF(ISBLANK('Beladung des Speichers'!A922),"",SUMIFS('Beladung des Speichers'!$C$17:$C$300,'Beladung des Speichers'!$A$17:$A$300,A922))</f>
        <v/>
      </c>
      <c r="H922" s="124" t="str">
        <f>IF(ISBLANK('Beladung des Speichers'!A922),"",'Beladung des Speichers'!C922)</f>
        <v/>
      </c>
      <c r="I922" s="168" t="str">
        <f>IF(ISBLANK('Beladung des Speichers'!A922),"",SUMIFS('Beladung des Speichers'!$E$17:$E$1001,'Beladung des Speichers'!$A$17:$A$1001,'Ergebnis (detailliert)'!A922))</f>
        <v/>
      </c>
      <c r="J922" s="125" t="str">
        <f>IF(ISBLANK('Beladung des Speichers'!A922),"",'Beladung des Speichers'!E922)</f>
        <v/>
      </c>
      <c r="K922" s="168" t="str">
        <f>IF(ISBLANK('Beladung des Speichers'!A922),"",SUMIFS('Entladung des Speichers'!$C$17:$C$1001,'Entladung des Speichers'!$A$17:$A$1001,'Ergebnis (detailliert)'!A922))</f>
        <v/>
      </c>
      <c r="L922" s="169" t="str">
        <f t="shared" si="58"/>
        <v/>
      </c>
      <c r="M922" s="169" t="str">
        <f>IF(ISBLANK('Entladung des Speichers'!A922),"",'Entladung des Speichers'!C922)</f>
        <v/>
      </c>
      <c r="N922" s="168" t="str">
        <f>IF(ISBLANK('Beladung des Speichers'!A922),"",SUMIFS('Entladung des Speichers'!$E$17:$E$1001,'Entladung des Speichers'!$A$17:$A$1001,'Ergebnis (detailliert)'!$A$17:$A$300))</f>
        <v/>
      </c>
      <c r="O922" s="125" t="str">
        <f t="shared" si="59"/>
        <v/>
      </c>
      <c r="P922" s="20" t="str">
        <f>IFERROR(IF(A922="","",N922*'Ergebnis (detailliert)'!J922/'Ergebnis (detailliert)'!I922),0)</f>
        <v/>
      </c>
      <c r="Q922" s="106" t="str">
        <f t="shared" si="60"/>
        <v/>
      </c>
      <c r="R922" s="107" t="str">
        <f t="shared" si="61"/>
        <v/>
      </c>
      <c r="S922" s="108" t="str">
        <f>IF(A922="","",IF(LOOKUP(A922,Stammdaten!$A$17:$A$1001,Stammdaten!$G$17:$G$1001)="Nein",0,IF(ISBLANK('Beladung des Speichers'!A922),"",ROUND(MIN(J922,Q922)*-1,2))))</f>
        <v/>
      </c>
    </row>
    <row r="923" spans="1:19" x14ac:dyDescent="0.2">
      <c r="A923" s="109" t="str">
        <f>IF('Beladung des Speichers'!A923="","",'Beladung des Speichers'!A923)</f>
        <v/>
      </c>
      <c r="B923" s="109" t="str">
        <f>IF('Beladung des Speichers'!B923="","",'Beladung des Speichers'!B923)</f>
        <v/>
      </c>
      <c r="C923" s="163" t="str">
        <f>IF(ISBLANK('Beladung des Speichers'!A923),"",SUMIFS('Beladung des Speichers'!$C$17:$C$300,'Beladung des Speichers'!$A$17:$A$300,A923)-SUMIFS('Entladung des Speichers'!$C$17:$C$300,'Entladung des Speichers'!$A$17:$A$300,A923)+SUMIFS(Füllstände!$B$17:$B$299,Füllstände!$A$17:$A$299,A923)-SUMIFS(Füllstände!$C$17:$C$299,Füllstände!$A$17:$A$299,A923))</f>
        <v/>
      </c>
      <c r="D923" s="164" t="str">
        <f>IF(ISBLANK('Beladung des Speichers'!A923),"",C923*'Beladung des Speichers'!C923/SUMIFS('Beladung des Speichers'!$C$17:$C$300,'Beladung des Speichers'!$A$17:$A$300,A923))</f>
        <v/>
      </c>
      <c r="E923" s="165" t="str">
        <f>IF(ISBLANK('Beladung des Speichers'!A923),"",1/SUMIFS('Beladung des Speichers'!$C$17:$C$300,'Beladung des Speichers'!$A$17:$A$300,A923)*C923*SUMIF($A$17:$A$300,A923,'Beladung des Speichers'!$E$17:$E$300))</f>
        <v/>
      </c>
      <c r="F923" s="166" t="str">
        <f>IF(ISBLANK('Beladung des Speichers'!A923),"",IF(C923=0,"0,00",D923/C923*E923))</f>
        <v/>
      </c>
      <c r="G923" s="167" t="str">
        <f>IF(ISBLANK('Beladung des Speichers'!A923),"",SUMIFS('Beladung des Speichers'!$C$17:$C$300,'Beladung des Speichers'!$A$17:$A$300,A923))</f>
        <v/>
      </c>
      <c r="H923" s="124" t="str">
        <f>IF(ISBLANK('Beladung des Speichers'!A923),"",'Beladung des Speichers'!C923)</f>
        <v/>
      </c>
      <c r="I923" s="168" t="str">
        <f>IF(ISBLANK('Beladung des Speichers'!A923),"",SUMIFS('Beladung des Speichers'!$E$17:$E$1001,'Beladung des Speichers'!$A$17:$A$1001,'Ergebnis (detailliert)'!A923))</f>
        <v/>
      </c>
      <c r="J923" s="125" t="str">
        <f>IF(ISBLANK('Beladung des Speichers'!A923),"",'Beladung des Speichers'!E923)</f>
        <v/>
      </c>
      <c r="K923" s="168" t="str">
        <f>IF(ISBLANK('Beladung des Speichers'!A923),"",SUMIFS('Entladung des Speichers'!$C$17:$C$1001,'Entladung des Speichers'!$A$17:$A$1001,'Ergebnis (detailliert)'!A923))</f>
        <v/>
      </c>
      <c r="L923" s="169" t="str">
        <f t="shared" si="58"/>
        <v/>
      </c>
      <c r="M923" s="169" t="str">
        <f>IF(ISBLANK('Entladung des Speichers'!A923),"",'Entladung des Speichers'!C923)</f>
        <v/>
      </c>
      <c r="N923" s="168" t="str">
        <f>IF(ISBLANK('Beladung des Speichers'!A923),"",SUMIFS('Entladung des Speichers'!$E$17:$E$1001,'Entladung des Speichers'!$A$17:$A$1001,'Ergebnis (detailliert)'!$A$17:$A$300))</f>
        <v/>
      </c>
      <c r="O923" s="125" t="str">
        <f t="shared" si="59"/>
        <v/>
      </c>
      <c r="P923" s="20" t="str">
        <f>IFERROR(IF(A923="","",N923*'Ergebnis (detailliert)'!J923/'Ergebnis (detailliert)'!I923),0)</f>
        <v/>
      </c>
      <c r="Q923" s="106" t="str">
        <f t="shared" si="60"/>
        <v/>
      </c>
      <c r="R923" s="107" t="str">
        <f t="shared" si="61"/>
        <v/>
      </c>
      <c r="S923" s="108" t="str">
        <f>IF(A923="","",IF(LOOKUP(A923,Stammdaten!$A$17:$A$1001,Stammdaten!$G$17:$G$1001)="Nein",0,IF(ISBLANK('Beladung des Speichers'!A923),"",ROUND(MIN(J923,Q923)*-1,2))))</f>
        <v/>
      </c>
    </row>
    <row r="924" spans="1:19" x14ac:dyDescent="0.2">
      <c r="A924" s="109" t="str">
        <f>IF('Beladung des Speichers'!A924="","",'Beladung des Speichers'!A924)</f>
        <v/>
      </c>
      <c r="B924" s="109" t="str">
        <f>IF('Beladung des Speichers'!B924="","",'Beladung des Speichers'!B924)</f>
        <v/>
      </c>
      <c r="C924" s="163" t="str">
        <f>IF(ISBLANK('Beladung des Speichers'!A924),"",SUMIFS('Beladung des Speichers'!$C$17:$C$300,'Beladung des Speichers'!$A$17:$A$300,A924)-SUMIFS('Entladung des Speichers'!$C$17:$C$300,'Entladung des Speichers'!$A$17:$A$300,A924)+SUMIFS(Füllstände!$B$17:$B$299,Füllstände!$A$17:$A$299,A924)-SUMIFS(Füllstände!$C$17:$C$299,Füllstände!$A$17:$A$299,A924))</f>
        <v/>
      </c>
      <c r="D924" s="164" t="str">
        <f>IF(ISBLANK('Beladung des Speichers'!A924),"",C924*'Beladung des Speichers'!C924/SUMIFS('Beladung des Speichers'!$C$17:$C$300,'Beladung des Speichers'!$A$17:$A$300,A924))</f>
        <v/>
      </c>
      <c r="E924" s="165" t="str">
        <f>IF(ISBLANK('Beladung des Speichers'!A924),"",1/SUMIFS('Beladung des Speichers'!$C$17:$C$300,'Beladung des Speichers'!$A$17:$A$300,A924)*C924*SUMIF($A$17:$A$300,A924,'Beladung des Speichers'!$E$17:$E$300))</f>
        <v/>
      </c>
      <c r="F924" s="166" t="str">
        <f>IF(ISBLANK('Beladung des Speichers'!A924),"",IF(C924=0,"0,00",D924/C924*E924))</f>
        <v/>
      </c>
      <c r="G924" s="167" t="str">
        <f>IF(ISBLANK('Beladung des Speichers'!A924),"",SUMIFS('Beladung des Speichers'!$C$17:$C$300,'Beladung des Speichers'!$A$17:$A$300,A924))</f>
        <v/>
      </c>
      <c r="H924" s="124" t="str">
        <f>IF(ISBLANK('Beladung des Speichers'!A924),"",'Beladung des Speichers'!C924)</f>
        <v/>
      </c>
      <c r="I924" s="168" t="str">
        <f>IF(ISBLANK('Beladung des Speichers'!A924),"",SUMIFS('Beladung des Speichers'!$E$17:$E$1001,'Beladung des Speichers'!$A$17:$A$1001,'Ergebnis (detailliert)'!A924))</f>
        <v/>
      </c>
      <c r="J924" s="125" t="str">
        <f>IF(ISBLANK('Beladung des Speichers'!A924),"",'Beladung des Speichers'!E924)</f>
        <v/>
      </c>
      <c r="K924" s="168" t="str">
        <f>IF(ISBLANK('Beladung des Speichers'!A924),"",SUMIFS('Entladung des Speichers'!$C$17:$C$1001,'Entladung des Speichers'!$A$17:$A$1001,'Ergebnis (detailliert)'!A924))</f>
        <v/>
      </c>
      <c r="L924" s="169" t="str">
        <f t="shared" si="58"/>
        <v/>
      </c>
      <c r="M924" s="169" t="str">
        <f>IF(ISBLANK('Entladung des Speichers'!A924),"",'Entladung des Speichers'!C924)</f>
        <v/>
      </c>
      <c r="N924" s="168" t="str">
        <f>IF(ISBLANK('Beladung des Speichers'!A924),"",SUMIFS('Entladung des Speichers'!$E$17:$E$1001,'Entladung des Speichers'!$A$17:$A$1001,'Ergebnis (detailliert)'!$A$17:$A$300))</f>
        <v/>
      </c>
      <c r="O924" s="125" t="str">
        <f t="shared" si="59"/>
        <v/>
      </c>
      <c r="P924" s="20" t="str">
        <f>IFERROR(IF(A924="","",N924*'Ergebnis (detailliert)'!J924/'Ergebnis (detailliert)'!I924),0)</f>
        <v/>
      </c>
      <c r="Q924" s="106" t="str">
        <f t="shared" si="60"/>
        <v/>
      </c>
      <c r="R924" s="107" t="str">
        <f t="shared" si="61"/>
        <v/>
      </c>
      <c r="S924" s="108" t="str">
        <f>IF(A924="","",IF(LOOKUP(A924,Stammdaten!$A$17:$A$1001,Stammdaten!$G$17:$G$1001)="Nein",0,IF(ISBLANK('Beladung des Speichers'!A924),"",ROUND(MIN(J924,Q924)*-1,2))))</f>
        <v/>
      </c>
    </row>
    <row r="925" spans="1:19" x14ac:dyDescent="0.2">
      <c r="A925" s="109" t="str">
        <f>IF('Beladung des Speichers'!A925="","",'Beladung des Speichers'!A925)</f>
        <v/>
      </c>
      <c r="B925" s="109" t="str">
        <f>IF('Beladung des Speichers'!B925="","",'Beladung des Speichers'!B925)</f>
        <v/>
      </c>
      <c r="C925" s="163" t="str">
        <f>IF(ISBLANK('Beladung des Speichers'!A925),"",SUMIFS('Beladung des Speichers'!$C$17:$C$300,'Beladung des Speichers'!$A$17:$A$300,A925)-SUMIFS('Entladung des Speichers'!$C$17:$C$300,'Entladung des Speichers'!$A$17:$A$300,A925)+SUMIFS(Füllstände!$B$17:$B$299,Füllstände!$A$17:$A$299,A925)-SUMIFS(Füllstände!$C$17:$C$299,Füllstände!$A$17:$A$299,A925))</f>
        <v/>
      </c>
      <c r="D925" s="164" t="str">
        <f>IF(ISBLANK('Beladung des Speichers'!A925),"",C925*'Beladung des Speichers'!C925/SUMIFS('Beladung des Speichers'!$C$17:$C$300,'Beladung des Speichers'!$A$17:$A$300,A925))</f>
        <v/>
      </c>
      <c r="E925" s="165" t="str">
        <f>IF(ISBLANK('Beladung des Speichers'!A925),"",1/SUMIFS('Beladung des Speichers'!$C$17:$C$300,'Beladung des Speichers'!$A$17:$A$300,A925)*C925*SUMIF($A$17:$A$300,A925,'Beladung des Speichers'!$E$17:$E$300))</f>
        <v/>
      </c>
      <c r="F925" s="166" t="str">
        <f>IF(ISBLANK('Beladung des Speichers'!A925),"",IF(C925=0,"0,00",D925/C925*E925))</f>
        <v/>
      </c>
      <c r="G925" s="167" t="str">
        <f>IF(ISBLANK('Beladung des Speichers'!A925),"",SUMIFS('Beladung des Speichers'!$C$17:$C$300,'Beladung des Speichers'!$A$17:$A$300,A925))</f>
        <v/>
      </c>
      <c r="H925" s="124" t="str">
        <f>IF(ISBLANK('Beladung des Speichers'!A925),"",'Beladung des Speichers'!C925)</f>
        <v/>
      </c>
      <c r="I925" s="168" t="str">
        <f>IF(ISBLANK('Beladung des Speichers'!A925),"",SUMIFS('Beladung des Speichers'!$E$17:$E$1001,'Beladung des Speichers'!$A$17:$A$1001,'Ergebnis (detailliert)'!A925))</f>
        <v/>
      </c>
      <c r="J925" s="125" t="str">
        <f>IF(ISBLANK('Beladung des Speichers'!A925),"",'Beladung des Speichers'!E925)</f>
        <v/>
      </c>
      <c r="K925" s="168" t="str">
        <f>IF(ISBLANK('Beladung des Speichers'!A925),"",SUMIFS('Entladung des Speichers'!$C$17:$C$1001,'Entladung des Speichers'!$A$17:$A$1001,'Ergebnis (detailliert)'!A925))</f>
        <v/>
      </c>
      <c r="L925" s="169" t="str">
        <f t="shared" si="58"/>
        <v/>
      </c>
      <c r="M925" s="169" t="str">
        <f>IF(ISBLANK('Entladung des Speichers'!A925),"",'Entladung des Speichers'!C925)</f>
        <v/>
      </c>
      <c r="N925" s="168" t="str">
        <f>IF(ISBLANK('Beladung des Speichers'!A925),"",SUMIFS('Entladung des Speichers'!$E$17:$E$1001,'Entladung des Speichers'!$A$17:$A$1001,'Ergebnis (detailliert)'!$A$17:$A$300))</f>
        <v/>
      </c>
      <c r="O925" s="125" t="str">
        <f t="shared" si="59"/>
        <v/>
      </c>
      <c r="P925" s="20" t="str">
        <f>IFERROR(IF(A925="","",N925*'Ergebnis (detailliert)'!J925/'Ergebnis (detailliert)'!I925),0)</f>
        <v/>
      </c>
      <c r="Q925" s="106" t="str">
        <f t="shared" si="60"/>
        <v/>
      </c>
      <c r="R925" s="107" t="str">
        <f t="shared" si="61"/>
        <v/>
      </c>
      <c r="S925" s="108" t="str">
        <f>IF(A925="","",IF(LOOKUP(A925,Stammdaten!$A$17:$A$1001,Stammdaten!$G$17:$G$1001)="Nein",0,IF(ISBLANK('Beladung des Speichers'!A925),"",ROUND(MIN(J925,Q925)*-1,2))))</f>
        <v/>
      </c>
    </row>
    <row r="926" spans="1:19" x14ac:dyDescent="0.2">
      <c r="A926" s="109" t="str">
        <f>IF('Beladung des Speichers'!A926="","",'Beladung des Speichers'!A926)</f>
        <v/>
      </c>
      <c r="B926" s="109" t="str">
        <f>IF('Beladung des Speichers'!B926="","",'Beladung des Speichers'!B926)</f>
        <v/>
      </c>
      <c r="C926" s="163" t="str">
        <f>IF(ISBLANK('Beladung des Speichers'!A926),"",SUMIFS('Beladung des Speichers'!$C$17:$C$300,'Beladung des Speichers'!$A$17:$A$300,A926)-SUMIFS('Entladung des Speichers'!$C$17:$C$300,'Entladung des Speichers'!$A$17:$A$300,A926)+SUMIFS(Füllstände!$B$17:$B$299,Füllstände!$A$17:$A$299,A926)-SUMIFS(Füllstände!$C$17:$C$299,Füllstände!$A$17:$A$299,A926))</f>
        <v/>
      </c>
      <c r="D926" s="164" t="str">
        <f>IF(ISBLANK('Beladung des Speichers'!A926),"",C926*'Beladung des Speichers'!C926/SUMIFS('Beladung des Speichers'!$C$17:$C$300,'Beladung des Speichers'!$A$17:$A$300,A926))</f>
        <v/>
      </c>
      <c r="E926" s="165" t="str">
        <f>IF(ISBLANK('Beladung des Speichers'!A926),"",1/SUMIFS('Beladung des Speichers'!$C$17:$C$300,'Beladung des Speichers'!$A$17:$A$300,A926)*C926*SUMIF($A$17:$A$300,A926,'Beladung des Speichers'!$E$17:$E$300))</f>
        <v/>
      </c>
      <c r="F926" s="166" t="str">
        <f>IF(ISBLANK('Beladung des Speichers'!A926),"",IF(C926=0,"0,00",D926/C926*E926))</f>
        <v/>
      </c>
      <c r="G926" s="167" t="str">
        <f>IF(ISBLANK('Beladung des Speichers'!A926),"",SUMIFS('Beladung des Speichers'!$C$17:$C$300,'Beladung des Speichers'!$A$17:$A$300,A926))</f>
        <v/>
      </c>
      <c r="H926" s="124" t="str">
        <f>IF(ISBLANK('Beladung des Speichers'!A926),"",'Beladung des Speichers'!C926)</f>
        <v/>
      </c>
      <c r="I926" s="168" t="str">
        <f>IF(ISBLANK('Beladung des Speichers'!A926),"",SUMIFS('Beladung des Speichers'!$E$17:$E$1001,'Beladung des Speichers'!$A$17:$A$1001,'Ergebnis (detailliert)'!A926))</f>
        <v/>
      </c>
      <c r="J926" s="125" t="str">
        <f>IF(ISBLANK('Beladung des Speichers'!A926),"",'Beladung des Speichers'!E926)</f>
        <v/>
      </c>
      <c r="K926" s="168" t="str">
        <f>IF(ISBLANK('Beladung des Speichers'!A926),"",SUMIFS('Entladung des Speichers'!$C$17:$C$1001,'Entladung des Speichers'!$A$17:$A$1001,'Ergebnis (detailliert)'!A926))</f>
        <v/>
      </c>
      <c r="L926" s="169" t="str">
        <f t="shared" si="58"/>
        <v/>
      </c>
      <c r="M926" s="169" t="str">
        <f>IF(ISBLANK('Entladung des Speichers'!A926),"",'Entladung des Speichers'!C926)</f>
        <v/>
      </c>
      <c r="N926" s="168" t="str">
        <f>IF(ISBLANK('Beladung des Speichers'!A926),"",SUMIFS('Entladung des Speichers'!$E$17:$E$1001,'Entladung des Speichers'!$A$17:$A$1001,'Ergebnis (detailliert)'!$A$17:$A$300))</f>
        <v/>
      </c>
      <c r="O926" s="125" t="str">
        <f t="shared" si="59"/>
        <v/>
      </c>
      <c r="P926" s="20" t="str">
        <f>IFERROR(IF(A926="","",N926*'Ergebnis (detailliert)'!J926/'Ergebnis (detailliert)'!I926),0)</f>
        <v/>
      </c>
      <c r="Q926" s="106" t="str">
        <f t="shared" si="60"/>
        <v/>
      </c>
      <c r="R926" s="107" t="str">
        <f t="shared" si="61"/>
        <v/>
      </c>
      <c r="S926" s="108" t="str">
        <f>IF(A926="","",IF(LOOKUP(A926,Stammdaten!$A$17:$A$1001,Stammdaten!$G$17:$G$1001)="Nein",0,IF(ISBLANK('Beladung des Speichers'!A926),"",ROUND(MIN(J926,Q926)*-1,2))))</f>
        <v/>
      </c>
    </row>
    <row r="927" spans="1:19" x14ac:dyDescent="0.2">
      <c r="A927" s="109" t="str">
        <f>IF('Beladung des Speichers'!A927="","",'Beladung des Speichers'!A927)</f>
        <v/>
      </c>
      <c r="B927" s="109" t="str">
        <f>IF('Beladung des Speichers'!B927="","",'Beladung des Speichers'!B927)</f>
        <v/>
      </c>
      <c r="C927" s="163" t="str">
        <f>IF(ISBLANK('Beladung des Speichers'!A927),"",SUMIFS('Beladung des Speichers'!$C$17:$C$300,'Beladung des Speichers'!$A$17:$A$300,A927)-SUMIFS('Entladung des Speichers'!$C$17:$C$300,'Entladung des Speichers'!$A$17:$A$300,A927)+SUMIFS(Füllstände!$B$17:$B$299,Füllstände!$A$17:$A$299,A927)-SUMIFS(Füllstände!$C$17:$C$299,Füllstände!$A$17:$A$299,A927))</f>
        <v/>
      </c>
      <c r="D927" s="164" t="str">
        <f>IF(ISBLANK('Beladung des Speichers'!A927),"",C927*'Beladung des Speichers'!C927/SUMIFS('Beladung des Speichers'!$C$17:$C$300,'Beladung des Speichers'!$A$17:$A$300,A927))</f>
        <v/>
      </c>
      <c r="E927" s="165" t="str">
        <f>IF(ISBLANK('Beladung des Speichers'!A927),"",1/SUMIFS('Beladung des Speichers'!$C$17:$C$300,'Beladung des Speichers'!$A$17:$A$300,A927)*C927*SUMIF($A$17:$A$300,A927,'Beladung des Speichers'!$E$17:$E$300))</f>
        <v/>
      </c>
      <c r="F927" s="166" t="str">
        <f>IF(ISBLANK('Beladung des Speichers'!A927),"",IF(C927=0,"0,00",D927/C927*E927))</f>
        <v/>
      </c>
      <c r="G927" s="167" t="str">
        <f>IF(ISBLANK('Beladung des Speichers'!A927),"",SUMIFS('Beladung des Speichers'!$C$17:$C$300,'Beladung des Speichers'!$A$17:$A$300,A927))</f>
        <v/>
      </c>
      <c r="H927" s="124" t="str">
        <f>IF(ISBLANK('Beladung des Speichers'!A927),"",'Beladung des Speichers'!C927)</f>
        <v/>
      </c>
      <c r="I927" s="168" t="str">
        <f>IF(ISBLANK('Beladung des Speichers'!A927),"",SUMIFS('Beladung des Speichers'!$E$17:$E$1001,'Beladung des Speichers'!$A$17:$A$1001,'Ergebnis (detailliert)'!A927))</f>
        <v/>
      </c>
      <c r="J927" s="125" t="str">
        <f>IF(ISBLANK('Beladung des Speichers'!A927),"",'Beladung des Speichers'!E927)</f>
        <v/>
      </c>
      <c r="K927" s="168" t="str">
        <f>IF(ISBLANK('Beladung des Speichers'!A927),"",SUMIFS('Entladung des Speichers'!$C$17:$C$1001,'Entladung des Speichers'!$A$17:$A$1001,'Ergebnis (detailliert)'!A927))</f>
        <v/>
      </c>
      <c r="L927" s="169" t="str">
        <f t="shared" si="58"/>
        <v/>
      </c>
      <c r="M927" s="169" t="str">
        <f>IF(ISBLANK('Entladung des Speichers'!A927),"",'Entladung des Speichers'!C927)</f>
        <v/>
      </c>
      <c r="N927" s="168" t="str">
        <f>IF(ISBLANK('Beladung des Speichers'!A927),"",SUMIFS('Entladung des Speichers'!$E$17:$E$1001,'Entladung des Speichers'!$A$17:$A$1001,'Ergebnis (detailliert)'!$A$17:$A$300))</f>
        <v/>
      </c>
      <c r="O927" s="125" t="str">
        <f t="shared" si="59"/>
        <v/>
      </c>
      <c r="P927" s="20" t="str">
        <f>IFERROR(IF(A927="","",N927*'Ergebnis (detailliert)'!J927/'Ergebnis (detailliert)'!I927),0)</f>
        <v/>
      </c>
      <c r="Q927" s="106" t="str">
        <f t="shared" si="60"/>
        <v/>
      </c>
      <c r="R927" s="107" t="str">
        <f t="shared" si="61"/>
        <v/>
      </c>
      <c r="S927" s="108" t="str">
        <f>IF(A927="","",IF(LOOKUP(A927,Stammdaten!$A$17:$A$1001,Stammdaten!$G$17:$G$1001)="Nein",0,IF(ISBLANK('Beladung des Speichers'!A927),"",ROUND(MIN(J927,Q927)*-1,2))))</f>
        <v/>
      </c>
    </row>
    <row r="928" spans="1:19" x14ac:dyDescent="0.2">
      <c r="A928" s="109" t="str">
        <f>IF('Beladung des Speichers'!A928="","",'Beladung des Speichers'!A928)</f>
        <v/>
      </c>
      <c r="B928" s="109" t="str">
        <f>IF('Beladung des Speichers'!B928="","",'Beladung des Speichers'!B928)</f>
        <v/>
      </c>
      <c r="C928" s="163" t="str">
        <f>IF(ISBLANK('Beladung des Speichers'!A928),"",SUMIFS('Beladung des Speichers'!$C$17:$C$300,'Beladung des Speichers'!$A$17:$A$300,A928)-SUMIFS('Entladung des Speichers'!$C$17:$C$300,'Entladung des Speichers'!$A$17:$A$300,A928)+SUMIFS(Füllstände!$B$17:$B$299,Füllstände!$A$17:$A$299,A928)-SUMIFS(Füllstände!$C$17:$C$299,Füllstände!$A$17:$A$299,A928))</f>
        <v/>
      </c>
      <c r="D928" s="164" t="str">
        <f>IF(ISBLANK('Beladung des Speichers'!A928),"",C928*'Beladung des Speichers'!C928/SUMIFS('Beladung des Speichers'!$C$17:$C$300,'Beladung des Speichers'!$A$17:$A$300,A928))</f>
        <v/>
      </c>
      <c r="E928" s="165" t="str">
        <f>IF(ISBLANK('Beladung des Speichers'!A928),"",1/SUMIFS('Beladung des Speichers'!$C$17:$C$300,'Beladung des Speichers'!$A$17:$A$300,A928)*C928*SUMIF($A$17:$A$300,A928,'Beladung des Speichers'!$E$17:$E$300))</f>
        <v/>
      </c>
      <c r="F928" s="166" t="str">
        <f>IF(ISBLANK('Beladung des Speichers'!A928),"",IF(C928=0,"0,00",D928/C928*E928))</f>
        <v/>
      </c>
      <c r="G928" s="167" t="str">
        <f>IF(ISBLANK('Beladung des Speichers'!A928),"",SUMIFS('Beladung des Speichers'!$C$17:$C$300,'Beladung des Speichers'!$A$17:$A$300,A928))</f>
        <v/>
      </c>
      <c r="H928" s="124" t="str">
        <f>IF(ISBLANK('Beladung des Speichers'!A928),"",'Beladung des Speichers'!C928)</f>
        <v/>
      </c>
      <c r="I928" s="168" t="str">
        <f>IF(ISBLANK('Beladung des Speichers'!A928),"",SUMIFS('Beladung des Speichers'!$E$17:$E$1001,'Beladung des Speichers'!$A$17:$A$1001,'Ergebnis (detailliert)'!A928))</f>
        <v/>
      </c>
      <c r="J928" s="125" t="str">
        <f>IF(ISBLANK('Beladung des Speichers'!A928),"",'Beladung des Speichers'!E928)</f>
        <v/>
      </c>
      <c r="K928" s="168" t="str">
        <f>IF(ISBLANK('Beladung des Speichers'!A928),"",SUMIFS('Entladung des Speichers'!$C$17:$C$1001,'Entladung des Speichers'!$A$17:$A$1001,'Ergebnis (detailliert)'!A928))</f>
        <v/>
      </c>
      <c r="L928" s="169" t="str">
        <f t="shared" si="58"/>
        <v/>
      </c>
      <c r="M928" s="169" t="str">
        <f>IF(ISBLANK('Entladung des Speichers'!A928),"",'Entladung des Speichers'!C928)</f>
        <v/>
      </c>
      <c r="N928" s="168" t="str">
        <f>IF(ISBLANK('Beladung des Speichers'!A928),"",SUMIFS('Entladung des Speichers'!$E$17:$E$1001,'Entladung des Speichers'!$A$17:$A$1001,'Ergebnis (detailliert)'!$A$17:$A$300))</f>
        <v/>
      </c>
      <c r="O928" s="125" t="str">
        <f t="shared" si="59"/>
        <v/>
      </c>
      <c r="P928" s="20" t="str">
        <f>IFERROR(IF(A928="","",N928*'Ergebnis (detailliert)'!J928/'Ergebnis (detailliert)'!I928),0)</f>
        <v/>
      </c>
      <c r="Q928" s="106" t="str">
        <f t="shared" si="60"/>
        <v/>
      </c>
      <c r="R928" s="107" t="str">
        <f t="shared" si="61"/>
        <v/>
      </c>
      <c r="S928" s="108" t="str">
        <f>IF(A928="","",IF(LOOKUP(A928,Stammdaten!$A$17:$A$1001,Stammdaten!$G$17:$G$1001)="Nein",0,IF(ISBLANK('Beladung des Speichers'!A928),"",ROUND(MIN(J928,Q928)*-1,2))))</f>
        <v/>
      </c>
    </row>
    <row r="929" spans="1:19" x14ac:dyDescent="0.2">
      <c r="A929" s="109" t="str">
        <f>IF('Beladung des Speichers'!A929="","",'Beladung des Speichers'!A929)</f>
        <v/>
      </c>
      <c r="B929" s="109" t="str">
        <f>IF('Beladung des Speichers'!B929="","",'Beladung des Speichers'!B929)</f>
        <v/>
      </c>
      <c r="C929" s="163" t="str">
        <f>IF(ISBLANK('Beladung des Speichers'!A929),"",SUMIFS('Beladung des Speichers'!$C$17:$C$300,'Beladung des Speichers'!$A$17:$A$300,A929)-SUMIFS('Entladung des Speichers'!$C$17:$C$300,'Entladung des Speichers'!$A$17:$A$300,A929)+SUMIFS(Füllstände!$B$17:$B$299,Füllstände!$A$17:$A$299,A929)-SUMIFS(Füllstände!$C$17:$C$299,Füllstände!$A$17:$A$299,A929))</f>
        <v/>
      </c>
      <c r="D929" s="164" t="str">
        <f>IF(ISBLANK('Beladung des Speichers'!A929),"",C929*'Beladung des Speichers'!C929/SUMIFS('Beladung des Speichers'!$C$17:$C$300,'Beladung des Speichers'!$A$17:$A$300,A929))</f>
        <v/>
      </c>
      <c r="E929" s="165" t="str">
        <f>IF(ISBLANK('Beladung des Speichers'!A929),"",1/SUMIFS('Beladung des Speichers'!$C$17:$C$300,'Beladung des Speichers'!$A$17:$A$300,A929)*C929*SUMIF($A$17:$A$300,A929,'Beladung des Speichers'!$E$17:$E$300))</f>
        <v/>
      </c>
      <c r="F929" s="166" t="str">
        <f>IF(ISBLANK('Beladung des Speichers'!A929),"",IF(C929=0,"0,00",D929/C929*E929))</f>
        <v/>
      </c>
      <c r="G929" s="167" t="str">
        <f>IF(ISBLANK('Beladung des Speichers'!A929),"",SUMIFS('Beladung des Speichers'!$C$17:$C$300,'Beladung des Speichers'!$A$17:$A$300,A929))</f>
        <v/>
      </c>
      <c r="H929" s="124" t="str">
        <f>IF(ISBLANK('Beladung des Speichers'!A929),"",'Beladung des Speichers'!C929)</f>
        <v/>
      </c>
      <c r="I929" s="168" t="str">
        <f>IF(ISBLANK('Beladung des Speichers'!A929),"",SUMIFS('Beladung des Speichers'!$E$17:$E$1001,'Beladung des Speichers'!$A$17:$A$1001,'Ergebnis (detailliert)'!A929))</f>
        <v/>
      </c>
      <c r="J929" s="125" t="str">
        <f>IF(ISBLANK('Beladung des Speichers'!A929),"",'Beladung des Speichers'!E929)</f>
        <v/>
      </c>
      <c r="K929" s="168" t="str">
        <f>IF(ISBLANK('Beladung des Speichers'!A929),"",SUMIFS('Entladung des Speichers'!$C$17:$C$1001,'Entladung des Speichers'!$A$17:$A$1001,'Ergebnis (detailliert)'!A929))</f>
        <v/>
      </c>
      <c r="L929" s="169" t="str">
        <f t="shared" si="58"/>
        <v/>
      </c>
      <c r="M929" s="169" t="str">
        <f>IF(ISBLANK('Entladung des Speichers'!A929),"",'Entladung des Speichers'!C929)</f>
        <v/>
      </c>
      <c r="N929" s="168" t="str">
        <f>IF(ISBLANK('Beladung des Speichers'!A929),"",SUMIFS('Entladung des Speichers'!$E$17:$E$1001,'Entladung des Speichers'!$A$17:$A$1001,'Ergebnis (detailliert)'!$A$17:$A$300))</f>
        <v/>
      </c>
      <c r="O929" s="125" t="str">
        <f t="shared" si="59"/>
        <v/>
      </c>
      <c r="P929" s="20" t="str">
        <f>IFERROR(IF(A929="","",N929*'Ergebnis (detailliert)'!J929/'Ergebnis (detailliert)'!I929),0)</f>
        <v/>
      </c>
      <c r="Q929" s="106" t="str">
        <f t="shared" si="60"/>
        <v/>
      </c>
      <c r="R929" s="107" t="str">
        <f t="shared" si="61"/>
        <v/>
      </c>
      <c r="S929" s="108" t="str">
        <f>IF(A929="","",IF(LOOKUP(A929,Stammdaten!$A$17:$A$1001,Stammdaten!$G$17:$G$1001)="Nein",0,IF(ISBLANK('Beladung des Speichers'!A929),"",ROUND(MIN(J929,Q929)*-1,2))))</f>
        <v/>
      </c>
    </row>
    <row r="930" spans="1:19" x14ac:dyDescent="0.2">
      <c r="A930" s="109" t="str">
        <f>IF('Beladung des Speichers'!A930="","",'Beladung des Speichers'!A930)</f>
        <v/>
      </c>
      <c r="B930" s="109" t="str">
        <f>IF('Beladung des Speichers'!B930="","",'Beladung des Speichers'!B930)</f>
        <v/>
      </c>
      <c r="C930" s="163" t="str">
        <f>IF(ISBLANK('Beladung des Speichers'!A930),"",SUMIFS('Beladung des Speichers'!$C$17:$C$300,'Beladung des Speichers'!$A$17:$A$300,A930)-SUMIFS('Entladung des Speichers'!$C$17:$C$300,'Entladung des Speichers'!$A$17:$A$300,A930)+SUMIFS(Füllstände!$B$17:$B$299,Füllstände!$A$17:$A$299,A930)-SUMIFS(Füllstände!$C$17:$C$299,Füllstände!$A$17:$A$299,A930))</f>
        <v/>
      </c>
      <c r="D930" s="164" t="str">
        <f>IF(ISBLANK('Beladung des Speichers'!A930),"",C930*'Beladung des Speichers'!C930/SUMIFS('Beladung des Speichers'!$C$17:$C$300,'Beladung des Speichers'!$A$17:$A$300,A930))</f>
        <v/>
      </c>
      <c r="E930" s="165" t="str">
        <f>IF(ISBLANK('Beladung des Speichers'!A930),"",1/SUMIFS('Beladung des Speichers'!$C$17:$C$300,'Beladung des Speichers'!$A$17:$A$300,A930)*C930*SUMIF($A$17:$A$300,A930,'Beladung des Speichers'!$E$17:$E$300))</f>
        <v/>
      </c>
      <c r="F930" s="166" t="str">
        <f>IF(ISBLANK('Beladung des Speichers'!A930),"",IF(C930=0,"0,00",D930/C930*E930))</f>
        <v/>
      </c>
      <c r="G930" s="167" t="str">
        <f>IF(ISBLANK('Beladung des Speichers'!A930),"",SUMIFS('Beladung des Speichers'!$C$17:$C$300,'Beladung des Speichers'!$A$17:$A$300,A930))</f>
        <v/>
      </c>
      <c r="H930" s="124" t="str">
        <f>IF(ISBLANK('Beladung des Speichers'!A930),"",'Beladung des Speichers'!C930)</f>
        <v/>
      </c>
      <c r="I930" s="168" t="str">
        <f>IF(ISBLANK('Beladung des Speichers'!A930),"",SUMIFS('Beladung des Speichers'!$E$17:$E$1001,'Beladung des Speichers'!$A$17:$A$1001,'Ergebnis (detailliert)'!A930))</f>
        <v/>
      </c>
      <c r="J930" s="125" t="str">
        <f>IF(ISBLANK('Beladung des Speichers'!A930),"",'Beladung des Speichers'!E930)</f>
        <v/>
      </c>
      <c r="K930" s="168" t="str">
        <f>IF(ISBLANK('Beladung des Speichers'!A930),"",SUMIFS('Entladung des Speichers'!$C$17:$C$1001,'Entladung des Speichers'!$A$17:$A$1001,'Ergebnis (detailliert)'!A930))</f>
        <v/>
      </c>
      <c r="L930" s="169" t="str">
        <f t="shared" si="58"/>
        <v/>
      </c>
      <c r="M930" s="169" t="str">
        <f>IF(ISBLANK('Entladung des Speichers'!A930),"",'Entladung des Speichers'!C930)</f>
        <v/>
      </c>
      <c r="N930" s="168" t="str">
        <f>IF(ISBLANK('Beladung des Speichers'!A930),"",SUMIFS('Entladung des Speichers'!$E$17:$E$1001,'Entladung des Speichers'!$A$17:$A$1001,'Ergebnis (detailliert)'!$A$17:$A$300))</f>
        <v/>
      </c>
      <c r="O930" s="125" t="str">
        <f t="shared" si="59"/>
        <v/>
      </c>
      <c r="P930" s="20" t="str">
        <f>IFERROR(IF(A930="","",N930*'Ergebnis (detailliert)'!J930/'Ergebnis (detailliert)'!I930),0)</f>
        <v/>
      </c>
      <c r="Q930" s="106" t="str">
        <f t="shared" si="60"/>
        <v/>
      </c>
      <c r="R930" s="107" t="str">
        <f t="shared" si="61"/>
        <v/>
      </c>
      <c r="S930" s="108" t="str">
        <f>IF(A930="","",IF(LOOKUP(A930,Stammdaten!$A$17:$A$1001,Stammdaten!$G$17:$G$1001)="Nein",0,IF(ISBLANK('Beladung des Speichers'!A930),"",ROUND(MIN(J930,Q930)*-1,2))))</f>
        <v/>
      </c>
    </row>
    <row r="931" spans="1:19" x14ac:dyDescent="0.2">
      <c r="A931" s="109" t="str">
        <f>IF('Beladung des Speichers'!A931="","",'Beladung des Speichers'!A931)</f>
        <v/>
      </c>
      <c r="B931" s="109" t="str">
        <f>IF('Beladung des Speichers'!B931="","",'Beladung des Speichers'!B931)</f>
        <v/>
      </c>
      <c r="C931" s="163" t="str">
        <f>IF(ISBLANK('Beladung des Speichers'!A931),"",SUMIFS('Beladung des Speichers'!$C$17:$C$300,'Beladung des Speichers'!$A$17:$A$300,A931)-SUMIFS('Entladung des Speichers'!$C$17:$C$300,'Entladung des Speichers'!$A$17:$A$300,A931)+SUMIFS(Füllstände!$B$17:$B$299,Füllstände!$A$17:$A$299,A931)-SUMIFS(Füllstände!$C$17:$C$299,Füllstände!$A$17:$A$299,A931))</f>
        <v/>
      </c>
      <c r="D931" s="164" t="str">
        <f>IF(ISBLANK('Beladung des Speichers'!A931),"",C931*'Beladung des Speichers'!C931/SUMIFS('Beladung des Speichers'!$C$17:$C$300,'Beladung des Speichers'!$A$17:$A$300,A931))</f>
        <v/>
      </c>
      <c r="E931" s="165" t="str">
        <f>IF(ISBLANK('Beladung des Speichers'!A931),"",1/SUMIFS('Beladung des Speichers'!$C$17:$C$300,'Beladung des Speichers'!$A$17:$A$300,A931)*C931*SUMIF($A$17:$A$300,A931,'Beladung des Speichers'!$E$17:$E$300))</f>
        <v/>
      </c>
      <c r="F931" s="166" t="str">
        <f>IF(ISBLANK('Beladung des Speichers'!A931),"",IF(C931=0,"0,00",D931/C931*E931))</f>
        <v/>
      </c>
      <c r="G931" s="167" t="str">
        <f>IF(ISBLANK('Beladung des Speichers'!A931),"",SUMIFS('Beladung des Speichers'!$C$17:$C$300,'Beladung des Speichers'!$A$17:$A$300,A931))</f>
        <v/>
      </c>
      <c r="H931" s="124" t="str">
        <f>IF(ISBLANK('Beladung des Speichers'!A931),"",'Beladung des Speichers'!C931)</f>
        <v/>
      </c>
      <c r="I931" s="168" t="str">
        <f>IF(ISBLANK('Beladung des Speichers'!A931),"",SUMIFS('Beladung des Speichers'!$E$17:$E$1001,'Beladung des Speichers'!$A$17:$A$1001,'Ergebnis (detailliert)'!A931))</f>
        <v/>
      </c>
      <c r="J931" s="125" t="str">
        <f>IF(ISBLANK('Beladung des Speichers'!A931),"",'Beladung des Speichers'!E931)</f>
        <v/>
      </c>
      <c r="K931" s="168" t="str">
        <f>IF(ISBLANK('Beladung des Speichers'!A931),"",SUMIFS('Entladung des Speichers'!$C$17:$C$1001,'Entladung des Speichers'!$A$17:$A$1001,'Ergebnis (detailliert)'!A931))</f>
        <v/>
      </c>
      <c r="L931" s="169" t="str">
        <f t="shared" si="58"/>
        <v/>
      </c>
      <c r="M931" s="169" t="str">
        <f>IF(ISBLANK('Entladung des Speichers'!A931),"",'Entladung des Speichers'!C931)</f>
        <v/>
      </c>
      <c r="N931" s="168" t="str">
        <f>IF(ISBLANK('Beladung des Speichers'!A931),"",SUMIFS('Entladung des Speichers'!$E$17:$E$1001,'Entladung des Speichers'!$A$17:$A$1001,'Ergebnis (detailliert)'!$A$17:$A$300))</f>
        <v/>
      </c>
      <c r="O931" s="125" t="str">
        <f t="shared" si="59"/>
        <v/>
      </c>
      <c r="P931" s="20" t="str">
        <f>IFERROR(IF(A931="","",N931*'Ergebnis (detailliert)'!J931/'Ergebnis (detailliert)'!I931),0)</f>
        <v/>
      </c>
      <c r="Q931" s="106" t="str">
        <f t="shared" si="60"/>
        <v/>
      </c>
      <c r="R931" s="107" t="str">
        <f t="shared" si="61"/>
        <v/>
      </c>
      <c r="S931" s="108" t="str">
        <f>IF(A931="","",IF(LOOKUP(A931,Stammdaten!$A$17:$A$1001,Stammdaten!$G$17:$G$1001)="Nein",0,IF(ISBLANK('Beladung des Speichers'!A931),"",ROUND(MIN(J931,Q931)*-1,2))))</f>
        <v/>
      </c>
    </row>
    <row r="932" spans="1:19" x14ac:dyDescent="0.2">
      <c r="A932" s="109" t="str">
        <f>IF('Beladung des Speichers'!A932="","",'Beladung des Speichers'!A932)</f>
        <v/>
      </c>
      <c r="B932" s="109" t="str">
        <f>IF('Beladung des Speichers'!B932="","",'Beladung des Speichers'!B932)</f>
        <v/>
      </c>
      <c r="C932" s="163" t="str">
        <f>IF(ISBLANK('Beladung des Speichers'!A932),"",SUMIFS('Beladung des Speichers'!$C$17:$C$300,'Beladung des Speichers'!$A$17:$A$300,A932)-SUMIFS('Entladung des Speichers'!$C$17:$C$300,'Entladung des Speichers'!$A$17:$A$300,A932)+SUMIFS(Füllstände!$B$17:$B$299,Füllstände!$A$17:$A$299,A932)-SUMIFS(Füllstände!$C$17:$C$299,Füllstände!$A$17:$A$299,A932))</f>
        <v/>
      </c>
      <c r="D932" s="164" t="str">
        <f>IF(ISBLANK('Beladung des Speichers'!A932),"",C932*'Beladung des Speichers'!C932/SUMIFS('Beladung des Speichers'!$C$17:$C$300,'Beladung des Speichers'!$A$17:$A$300,A932))</f>
        <v/>
      </c>
      <c r="E932" s="165" t="str">
        <f>IF(ISBLANK('Beladung des Speichers'!A932),"",1/SUMIFS('Beladung des Speichers'!$C$17:$C$300,'Beladung des Speichers'!$A$17:$A$300,A932)*C932*SUMIF($A$17:$A$300,A932,'Beladung des Speichers'!$E$17:$E$300))</f>
        <v/>
      </c>
      <c r="F932" s="166" t="str">
        <f>IF(ISBLANK('Beladung des Speichers'!A932),"",IF(C932=0,"0,00",D932/C932*E932))</f>
        <v/>
      </c>
      <c r="G932" s="167" t="str">
        <f>IF(ISBLANK('Beladung des Speichers'!A932),"",SUMIFS('Beladung des Speichers'!$C$17:$C$300,'Beladung des Speichers'!$A$17:$A$300,A932))</f>
        <v/>
      </c>
      <c r="H932" s="124" t="str">
        <f>IF(ISBLANK('Beladung des Speichers'!A932),"",'Beladung des Speichers'!C932)</f>
        <v/>
      </c>
      <c r="I932" s="168" t="str">
        <f>IF(ISBLANK('Beladung des Speichers'!A932),"",SUMIFS('Beladung des Speichers'!$E$17:$E$1001,'Beladung des Speichers'!$A$17:$A$1001,'Ergebnis (detailliert)'!A932))</f>
        <v/>
      </c>
      <c r="J932" s="125" t="str">
        <f>IF(ISBLANK('Beladung des Speichers'!A932),"",'Beladung des Speichers'!E932)</f>
        <v/>
      </c>
      <c r="K932" s="168" t="str">
        <f>IF(ISBLANK('Beladung des Speichers'!A932),"",SUMIFS('Entladung des Speichers'!$C$17:$C$1001,'Entladung des Speichers'!$A$17:$A$1001,'Ergebnis (detailliert)'!A932))</f>
        <v/>
      </c>
      <c r="L932" s="169" t="str">
        <f t="shared" si="58"/>
        <v/>
      </c>
      <c r="M932" s="169" t="str">
        <f>IF(ISBLANK('Entladung des Speichers'!A932),"",'Entladung des Speichers'!C932)</f>
        <v/>
      </c>
      <c r="N932" s="168" t="str">
        <f>IF(ISBLANK('Beladung des Speichers'!A932),"",SUMIFS('Entladung des Speichers'!$E$17:$E$1001,'Entladung des Speichers'!$A$17:$A$1001,'Ergebnis (detailliert)'!$A$17:$A$300))</f>
        <v/>
      </c>
      <c r="O932" s="125" t="str">
        <f t="shared" si="59"/>
        <v/>
      </c>
      <c r="P932" s="20" t="str">
        <f>IFERROR(IF(A932="","",N932*'Ergebnis (detailliert)'!J932/'Ergebnis (detailliert)'!I932),0)</f>
        <v/>
      </c>
      <c r="Q932" s="106" t="str">
        <f t="shared" si="60"/>
        <v/>
      </c>
      <c r="R932" s="107" t="str">
        <f t="shared" si="61"/>
        <v/>
      </c>
      <c r="S932" s="108" t="str">
        <f>IF(A932="","",IF(LOOKUP(A932,Stammdaten!$A$17:$A$1001,Stammdaten!$G$17:$G$1001)="Nein",0,IF(ISBLANK('Beladung des Speichers'!A932),"",ROUND(MIN(J932,Q932)*-1,2))))</f>
        <v/>
      </c>
    </row>
    <row r="933" spans="1:19" x14ac:dyDescent="0.2">
      <c r="A933" s="109" t="str">
        <f>IF('Beladung des Speichers'!A933="","",'Beladung des Speichers'!A933)</f>
        <v/>
      </c>
      <c r="B933" s="109" t="str">
        <f>IF('Beladung des Speichers'!B933="","",'Beladung des Speichers'!B933)</f>
        <v/>
      </c>
      <c r="C933" s="163" t="str">
        <f>IF(ISBLANK('Beladung des Speichers'!A933),"",SUMIFS('Beladung des Speichers'!$C$17:$C$300,'Beladung des Speichers'!$A$17:$A$300,A933)-SUMIFS('Entladung des Speichers'!$C$17:$C$300,'Entladung des Speichers'!$A$17:$A$300,A933)+SUMIFS(Füllstände!$B$17:$B$299,Füllstände!$A$17:$A$299,A933)-SUMIFS(Füllstände!$C$17:$C$299,Füllstände!$A$17:$A$299,A933))</f>
        <v/>
      </c>
      <c r="D933" s="164" t="str">
        <f>IF(ISBLANK('Beladung des Speichers'!A933),"",C933*'Beladung des Speichers'!C933/SUMIFS('Beladung des Speichers'!$C$17:$C$300,'Beladung des Speichers'!$A$17:$A$300,A933))</f>
        <v/>
      </c>
      <c r="E933" s="165" t="str">
        <f>IF(ISBLANK('Beladung des Speichers'!A933),"",1/SUMIFS('Beladung des Speichers'!$C$17:$C$300,'Beladung des Speichers'!$A$17:$A$300,A933)*C933*SUMIF($A$17:$A$300,A933,'Beladung des Speichers'!$E$17:$E$300))</f>
        <v/>
      </c>
      <c r="F933" s="166" t="str">
        <f>IF(ISBLANK('Beladung des Speichers'!A933),"",IF(C933=0,"0,00",D933/C933*E933))</f>
        <v/>
      </c>
      <c r="G933" s="167" t="str">
        <f>IF(ISBLANK('Beladung des Speichers'!A933),"",SUMIFS('Beladung des Speichers'!$C$17:$C$300,'Beladung des Speichers'!$A$17:$A$300,A933))</f>
        <v/>
      </c>
      <c r="H933" s="124" t="str">
        <f>IF(ISBLANK('Beladung des Speichers'!A933),"",'Beladung des Speichers'!C933)</f>
        <v/>
      </c>
      <c r="I933" s="168" t="str">
        <f>IF(ISBLANK('Beladung des Speichers'!A933),"",SUMIFS('Beladung des Speichers'!$E$17:$E$1001,'Beladung des Speichers'!$A$17:$A$1001,'Ergebnis (detailliert)'!A933))</f>
        <v/>
      </c>
      <c r="J933" s="125" t="str">
        <f>IF(ISBLANK('Beladung des Speichers'!A933),"",'Beladung des Speichers'!E933)</f>
        <v/>
      </c>
      <c r="K933" s="168" t="str">
        <f>IF(ISBLANK('Beladung des Speichers'!A933),"",SUMIFS('Entladung des Speichers'!$C$17:$C$1001,'Entladung des Speichers'!$A$17:$A$1001,'Ergebnis (detailliert)'!A933))</f>
        <v/>
      </c>
      <c r="L933" s="169" t="str">
        <f t="shared" si="58"/>
        <v/>
      </c>
      <c r="M933" s="169" t="str">
        <f>IF(ISBLANK('Entladung des Speichers'!A933),"",'Entladung des Speichers'!C933)</f>
        <v/>
      </c>
      <c r="N933" s="168" t="str">
        <f>IF(ISBLANK('Beladung des Speichers'!A933),"",SUMIFS('Entladung des Speichers'!$E$17:$E$1001,'Entladung des Speichers'!$A$17:$A$1001,'Ergebnis (detailliert)'!$A$17:$A$300))</f>
        <v/>
      </c>
      <c r="O933" s="125" t="str">
        <f t="shared" si="59"/>
        <v/>
      </c>
      <c r="P933" s="20" t="str">
        <f>IFERROR(IF(A933="","",N933*'Ergebnis (detailliert)'!J933/'Ergebnis (detailliert)'!I933),0)</f>
        <v/>
      </c>
      <c r="Q933" s="106" t="str">
        <f t="shared" si="60"/>
        <v/>
      </c>
      <c r="R933" s="107" t="str">
        <f t="shared" si="61"/>
        <v/>
      </c>
      <c r="S933" s="108" t="str">
        <f>IF(A933="","",IF(LOOKUP(A933,Stammdaten!$A$17:$A$1001,Stammdaten!$G$17:$G$1001)="Nein",0,IF(ISBLANK('Beladung des Speichers'!A933),"",ROUND(MIN(J933,Q933)*-1,2))))</f>
        <v/>
      </c>
    </row>
    <row r="934" spans="1:19" x14ac:dyDescent="0.2">
      <c r="A934" s="109" t="str">
        <f>IF('Beladung des Speichers'!A934="","",'Beladung des Speichers'!A934)</f>
        <v/>
      </c>
      <c r="B934" s="109" t="str">
        <f>IF('Beladung des Speichers'!B934="","",'Beladung des Speichers'!B934)</f>
        <v/>
      </c>
      <c r="C934" s="163" t="str">
        <f>IF(ISBLANK('Beladung des Speichers'!A934),"",SUMIFS('Beladung des Speichers'!$C$17:$C$300,'Beladung des Speichers'!$A$17:$A$300,A934)-SUMIFS('Entladung des Speichers'!$C$17:$C$300,'Entladung des Speichers'!$A$17:$A$300,A934)+SUMIFS(Füllstände!$B$17:$B$299,Füllstände!$A$17:$A$299,A934)-SUMIFS(Füllstände!$C$17:$C$299,Füllstände!$A$17:$A$299,A934))</f>
        <v/>
      </c>
      <c r="D934" s="164" t="str">
        <f>IF(ISBLANK('Beladung des Speichers'!A934),"",C934*'Beladung des Speichers'!C934/SUMIFS('Beladung des Speichers'!$C$17:$C$300,'Beladung des Speichers'!$A$17:$A$300,A934))</f>
        <v/>
      </c>
      <c r="E934" s="165" t="str">
        <f>IF(ISBLANK('Beladung des Speichers'!A934),"",1/SUMIFS('Beladung des Speichers'!$C$17:$C$300,'Beladung des Speichers'!$A$17:$A$300,A934)*C934*SUMIF($A$17:$A$300,A934,'Beladung des Speichers'!$E$17:$E$300))</f>
        <v/>
      </c>
      <c r="F934" s="166" t="str">
        <f>IF(ISBLANK('Beladung des Speichers'!A934),"",IF(C934=0,"0,00",D934/C934*E934))</f>
        <v/>
      </c>
      <c r="G934" s="167" t="str">
        <f>IF(ISBLANK('Beladung des Speichers'!A934),"",SUMIFS('Beladung des Speichers'!$C$17:$C$300,'Beladung des Speichers'!$A$17:$A$300,A934))</f>
        <v/>
      </c>
      <c r="H934" s="124" t="str">
        <f>IF(ISBLANK('Beladung des Speichers'!A934),"",'Beladung des Speichers'!C934)</f>
        <v/>
      </c>
      <c r="I934" s="168" t="str">
        <f>IF(ISBLANK('Beladung des Speichers'!A934),"",SUMIFS('Beladung des Speichers'!$E$17:$E$1001,'Beladung des Speichers'!$A$17:$A$1001,'Ergebnis (detailliert)'!A934))</f>
        <v/>
      </c>
      <c r="J934" s="125" t="str">
        <f>IF(ISBLANK('Beladung des Speichers'!A934),"",'Beladung des Speichers'!E934)</f>
        <v/>
      </c>
      <c r="K934" s="168" t="str">
        <f>IF(ISBLANK('Beladung des Speichers'!A934),"",SUMIFS('Entladung des Speichers'!$C$17:$C$1001,'Entladung des Speichers'!$A$17:$A$1001,'Ergebnis (detailliert)'!A934))</f>
        <v/>
      </c>
      <c r="L934" s="169" t="str">
        <f t="shared" si="58"/>
        <v/>
      </c>
      <c r="M934" s="169" t="str">
        <f>IF(ISBLANK('Entladung des Speichers'!A934),"",'Entladung des Speichers'!C934)</f>
        <v/>
      </c>
      <c r="N934" s="168" t="str">
        <f>IF(ISBLANK('Beladung des Speichers'!A934),"",SUMIFS('Entladung des Speichers'!$E$17:$E$1001,'Entladung des Speichers'!$A$17:$A$1001,'Ergebnis (detailliert)'!$A$17:$A$300))</f>
        <v/>
      </c>
      <c r="O934" s="125" t="str">
        <f t="shared" si="59"/>
        <v/>
      </c>
      <c r="P934" s="20" t="str">
        <f>IFERROR(IF(A934="","",N934*'Ergebnis (detailliert)'!J934/'Ergebnis (detailliert)'!I934),0)</f>
        <v/>
      </c>
      <c r="Q934" s="106" t="str">
        <f t="shared" si="60"/>
        <v/>
      </c>
      <c r="R934" s="107" t="str">
        <f t="shared" si="61"/>
        <v/>
      </c>
      <c r="S934" s="108" t="str">
        <f>IF(A934="","",IF(LOOKUP(A934,Stammdaten!$A$17:$A$1001,Stammdaten!$G$17:$G$1001)="Nein",0,IF(ISBLANK('Beladung des Speichers'!A934),"",ROUND(MIN(J934,Q934)*-1,2))))</f>
        <v/>
      </c>
    </row>
    <row r="935" spans="1:19" x14ac:dyDescent="0.2">
      <c r="A935" s="109" t="str">
        <f>IF('Beladung des Speichers'!A935="","",'Beladung des Speichers'!A935)</f>
        <v/>
      </c>
      <c r="B935" s="109" t="str">
        <f>IF('Beladung des Speichers'!B935="","",'Beladung des Speichers'!B935)</f>
        <v/>
      </c>
      <c r="C935" s="163" t="str">
        <f>IF(ISBLANK('Beladung des Speichers'!A935),"",SUMIFS('Beladung des Speichers'!$C$17:$C$300,'Beladung des Speichers'!$A$17:$A$300,A935)-SUMIFS('Entladung des Speichers'!$C$17:$C$300,'Entladung des Speichers'!$A$17:$A$300,A935)+SUMIFS(Füllstände!$B$17:$B$299,Füllstände!$A$17:$A$299,A935)-SUMIFS(Füllstände!$C$17:$C$299,Füllstände!$A$17:$A$299,A935))</f>
        <v/>
      </c>
      <c r="D935" s="164" t="str">
        <f>IF(ISBLANK('Beladung des Speichers'!A935),"",C935*'Beladung des Speichers'!C935/SUMIFS('Beladung des Speichers'!$C$17:$C$300,'Beladung des Speichers'!$A$17:$A$300,A935))</f>
        <v/>
      </c>
      <c r="E935" s="165" t="str">
        <f>IF(ISBLANK('Beladung des Speichers'!A935),"",1/SUMIFS('Beladung des Speichers'!$C$17:$C$300,'Beladung des Speichers'!$A$17:$A$300,A935)*C935*SUMIF($A$17:$A$300,A935,'Beladung des Speichers'!$E$17:$E$300))</f>
        <v/>
      </c>
      <c r="F935" s="166" t="str">
        <f>IF(ISBLANK('Beladung des Speichers'!A935),"",IF(C935=0,"0,00",D935/C935*E935))</f>
        <v/>
      </c>
      <c r="G935" s="167" t="str">
        <f>IF(ISBLANK('Beladung des Speichers'!A935),"",SUMIFS('Beladung des Speichers'!$C$17:$C$300,'Beladung des Speichers'!$A$17:$A$300,A935))</f>
        <v/>
      </c>
      <c r="H935" s="124" t="str">
        <f>IF(ISBLANK('Beladung des Speichers'!A935),"",'Beladung des Speichers'!C935)</f>
        <v/>
      </c>
      <c r="I935" s="168" t="str">
        <f>IF(ISBLANK('Beladung des Speichers'!A935),"",SUMIFS('Beladung des Speichers'!$E$17:$E$1001,'Beladung des Speichers'!$A$17:$A$1001,'Ergebnis (detailliert)'!A935))</f>
        <v/>
      </c>
      <c r="J935" s="125" t="str">
        <f>IF(ISBLANK('Beladung des Speichers'!A935),"",'Beladung des Speichers'!E935)</f>
        <v/>
      </c>
      <c r="K935" s="168" t="str">
        <f>IF(ISBLANK('Beladung des Speichers'!A935),"",SUMIFS('Entladung des Speichers'!$C$17:$C$1001,'Entladung des Speichers'!$A$17:$A$1001,'Ergebnis (detailliert)'!A935))</f>
        <v/>
      </c>
      <c r="L935" s="169" t="str">
        <f t="shared" si="58"/>
        <v/>
      </c>
      <c r="M935" s="169" t="str">
        <f>IF(ISBLANK('Entladung des Speichers'!A935),"",'Entladung des Speichers'!C935)</f>
        <v/>
      </c>
      <c r="N935" s="168" t="str">
        <f>IF(ISBLANK('Beladung des Speichers'!A935),"",SUMIFS('Entladung des Speichers'!$E$17:$E$1001,'Entladung des Speichers'!$A$17:$A$1001,'Ergebnis (detailliert)'!$A$17:$A$300))</f>
        <v/>
      </c>
      <c r="O935" s="125" t="str">
        <f t="shared" si="59"/>
        <v/>
      </c>
      <c r="P935" s="20" t="str">
        <f>IFERROR(IF(A935="","",N935*'Ergebnis (detailliert)'!J935/'Ergebnis (detailliert)'!I935),0)</f>
        <v/>
      </c>
      <c r="Q935" s="106" t="str">
        <f t="shared" si="60"/>
        <v/>
      </c>
      <c r="R935" s="107" t="str">
        <f t="shared" si="61"/>
        <v/>
      </c>
      <c r="S935" s="108" t="str">
        <f>IF(A935="","",IF(LOOKUP(A935,Stammdaten!$A$17:$A$1001,Stammdaten!$G$17:$G$1001)="Nein",0,IF(ISBLANK('Beladung des Speichers'!A935),"",ROUND(MIN(J935,Q935)*-1,2))))</f>
        <v/>
      </c>
    </row>
    <row r="936" spans="1:19" x14ac:dyDescent="0.2">
      <c r="A936" s="109" t="str">
        <f>IF('Beladung des Speichers'!A936="","",'Beladung des Speichers'!A936)</f>
        <v/>
      </c>
      <c r="B936" s="109" t="str">
        <f>IF('Beladung des Speichers'!B936="","",'Beladung des Speichers'!B936)</f>
        <v/>
      </c>
      <c r="C936" s="163" t="str">
        <f>IF(ISBLANK('Beladung des Speichers'!A936),"",SUMIFS('Beladung des Speichers'!$C$17:$C$300,'Beladung des Speichers'!$A$17:$A$300,A936)-SUMIFS('Entladung des Speichers'!$C$17:$C$300,'Entladung des Speichers'!$A$17:$A$300,A936)+SUMIFS(Füllstände!$B$17:$B$299,Füllstände!$A$17:$A$299,A936)-SUMIFS(Füllstände!$C$17:$C$299,Füllstände!$A$17:$A$299,A936))</f>
        <v/>
      </c>
      <c r="D936" s="164" t="str">
        <f>IF(ISBLANK('Beladung des Speichers'!A936),"",C936*'Beladung des Speichers'!C936/SUMIFS('Beladung des Speichers'!$C$17:$C$300,'Beladung des Speichers'!$A$17:$A$300,A936))</f>
        <v/>
      </c>
      <c r="E936" s="165" t="str">
        <f>IF(ISBLANK('Beladung des Speichers'!A936),"",1/SUMIFS('Beladung des Speichers'!$C$17:$C$300,'Beladung des Speichers'!$A$17:$A$300,A936)*C936*SUMIF($A$17:$A$300,A936,'Beladung des Speichers'!$E$17:$E$300))</f>
        <v/>
      </c>
      <c r="F936" s="166" t="str">
        <f>IF(ISBLANK('Beladung des Speichers'!A936),"",IF(C936=0,"0,00",D936/C936*E936))</f>
        <v/>
      </c>
      <c r="G936" s="167" t="str">
        <f>IF(ISBLANK('Beladung des Speichers'!A936),"",SUMIFS('Beladung des Speichers'!$C$17:$C$300,'Beladung des Speichers'!$A$17:$A$300,A936))</f>
        <v/>
      </c>
      <c r="H936" s="124" t="str">
        <f>IF(ISBLANK('Beladung des Speichers'!A936),"",'Beladung des Speichers'!C936)</f>
        <v/>
      </c>
      <c r="I936" s="168" t="str">
        <f>IF(ISBLANK('Beladung des Speichers'!A936),"",SUMIFS('Beladung des Speichers'!$E$17:$E$1001,'Beladung des Speichers'!$A$17:$A$1001,'Ergebnis (detailliert)'!A936))</f>
        <v/>
      </c>
      <c r="J936" s="125" t="str">
        <f>IF(ISBLANK('Beladung des Speichers'!A936),"",'Beladung des Speichers'!E936)</f>
        <v/>
      </c>
      <c r="K936" s="168" t="str">
        <f>IF(ISBLANK('Beladung des Speichers'!A936),"",SUMIFS('Entladung des Speichers'!$C$17:$C$1001,'Entladung des Speichers'!$A$17:$A$1001,'Ergebnis (detailliert)'!A936))</f>
        <v/>
      </c>
      <c r="L936" s="169" t="str">
        <f t="shared" si="58"/>
        <v/>
      </c>
      <c r="M936" s="169" t="str">
        <f>IF(ISBLANK('Entladung des Speichers'!A936),"",'Entladung des Speichers'!C936)</f>
        <v/>
      </c>
      <c r="N936" s="168" t="str">
        <f>IF(ISBLANK('Beladung des Speichers'!A936),"",SUMIFS('Entladung des Speichers'!$E$17:$E$1001,'Entladung des Speichers'!$A$17:$A$1001,'Ergebnis (detailliert)'!$A$17:$A$300))</f>
        <v/>
      </c>
      <c r="O936" s="125" t="str">
        <f t="shared" si="59"/>
        <v/>
      </c>
      <c r="P936" s="20" t="str">
        <f>IFERROR(IF(A936="","",N936*'Ergebnis (detailliert)'!J936/'Ergebnis (detailliert)'!I936),0)</f>
        <v/>
      </c>
      <c r="Q936" s="106" t="str">
        <f t="shared" si="60"/>
        <v/>
      </c>
      <c r="R936" s="107" t="str">
        <f t="shared" si="61"/>
        <v/>
      </c>
      <c r="S936" s="108" t="str">
        <f>IF(A936="","",IF(LOOKUP(A936,Stammdaten!$A$17:$A$1001,Stammdaten!$G$17:$G$1001)="Nein",0,IF(ISBLANK('Beladung des Speichers'!A936),"",ROUND(MIN(J936,Q936)*-1,2))))</f>
        <v/>
      </c>
    </row>
    <row r="937" spans="1:19" x14ac:dyDescent="0.2">
      <c r="A937" s="109" t="str">
        <f>IF('Beladung des Speichers'!A937="","",'Beladung des Speichers'!A937)</f>
        <v/>
      </c>
      <c r="B937" s="109" t="str">
        <f>IF('Beladung des Speichers'!B937="","",'Beladung des Speichers'!B937)</f>
        <v/>
      </c>
      <c r="C937" s="163" t="str">
        <f>IF(ISBLANK('Beladung des Speichers'!A937),"",SUMIFS('Beladung des Speichers'!$C$17:$C$300,'Beladung des Speichers'!$A$17:$A$300,A937)-SUMIFS('Entladung des Speichers'!$C$17:$C$300,'Entladung des Speichers'!$A$17:$A$300,A937)+SUMIFS(Füllstände!$B$17:$B$299,Füllstände!$A$17:$A$299,A937)-SUMIFS(Füllstände!$C$17:$C$299,Füllstände!$A$17:$A$299,A937))</f>
        <v/>
      </c>
      <c r="D937" s="164" t="str">
        <f>IF(ISBLANK('Beladung des Speichers'!A937),"",C937*'Beladung des Speichers'!C937/SUMIFS('Beladung des Speichers'!$C$17:$C$300,'Beladung des Speichers'!$A$17:$A$300,A937))</f>
        <v/>
      </c>
      <c r="E937" s="165" t="str">
        <f>IF(ISBLANK('Beladung des Speichers'!A937),"",1/SUMIFS('Beladung des Speichers'!$C$17:$C$300,'Beladung des Speichers'!$A$17:$A$300,A937)*C937*SUMIF($A$17:$A$300,A937,'Beladung des Speichers'!$E$17:$E$300))</f>
        <v/>
      </c>
      <c r="F937" s="166" t="str">
        <f>IF(ISBLANK('Beladung des Speichers'!A937),"",IF(C937=0,"0,00",D937/C937*E937))</f>
        <v/>
      </c>
      <c r="G937" s="167" t="str">
        <f>IF(ISBLANK('Beladung des Speichers'!A937),"",SUMIFS('Beladung des Speichers'!$C$17:$C$300,'Beladung des Speichers'!$A$17:$A$300,A937))</f>
        <v/>
      </c>
      <c r="H937" s="124" t="str">
        <f>IF(ISBLANK('Beladung des Speichers'!A937),"",'Beladung des Speichers'!C937)</f>
        <v/>
      </c>
      <c r="I937" s="168" t="str">
        <f>IF(ISBLANK('Beladung des Speichers'!A937),"",SUMIFS('Beladung des Speichers'!$E$17:$E$1001,'Beladung des Speichers'!$A$17:$A$1001,'Ergebnis (detailliert)'!A937))</f>
        <v/>
      </c>
      <c r="J937" s="125" t="str">
        <f>IF(ISBLANK('Beladung des Speichers'!A937),"",'Beladung des Speichers'!E937)</f>
        <v/>
      </c>
      <c r="K937" s="168" t="str">
        <f>IF(ISBLANK('Beladung des Speichers'!A937),"",SUMIFS('Entladung des Speichers'!$C$17:$C$1001,'Entladung des Speichers'!$A$17:$A$1001,'Ergebnis (detailliert)'!A937))</f>
        <v/>
      </c>
      <c r="L937" s="169" t="str">
        <f t="shared" si="58"/>
        <v/>
      </c>
      <c r="M937" s="169" t="str">
        <f>IF(ISBLANK('Entladung des Speichers'!A937),"",'Entladung des Speichers'!C937)</f>
        <v/>
      </c>
      <c r="N937" s="168" t="str">
        <f>IF(ISBLANK('Beladung des Speichers'!A937),"",SUMIFS('Entladung des Speichers'!$E$17:$E$1001,'Entladung des Speichers'!$A$17:$A$1001,'Ergebnis (detailliert)'!$A$17:$A$300))</f>
        <v/>
      </c>
      <c r="O937" s="125" t="str">
        <f t="shared" si="59"/>
        <v/>
      </c>
      <c r="P937" s="20" t="str">
        <f>IFERROR(IF(A937="","",N937*'Ergebnis (detailliert)'!J937/'Ergebnis (detailliert)'!I937),0)</f>
        <v/>
      </c>
      <c r="Q937" s="106" t="str">
        <f t="shared" si="60"/>
        <v/>
      </c>
      <c r="R937" s="107" t="str">
        <f t="shared" si="61"/>
        <v/>
      </c>
      <c r="S937" s="108" t="str">
        <f>IF(A937="","",IF(LOOKUP(A937,Stammdaten!$A$17:$A$1001,Stammdaten!$G$17:$G$1001)="Nein",0,IF(ISBLANK('Beladung des Speichers'!A937),"",ROUND(MIN(J937,Q937)*-1,2))))</f>
        <v/>
      </c>
    </row>
    <row r="938" spans="1:19" x14ac:dyDescent="0.2">
      <c r="A938" s="109" t="str">
        <f>IF('Beladung des Speichers'!A938="","",'Beladung des Speichers'!A938)</f>
        <v/>
      </c>
      <c r="B938" s="109" t="str">
        <f>IF('Beladung des Speichers'!B938="","",'Beladung des Speichers'!B938)</f>
        <v/>
      </c>
      <c r="C938" s="163" t="str">
        <f>IF(ISBLANK('Beladung des Speichers'!A938),"",SUMIFS('Beladung des Speichers'!$C$17:$C$300,'Beladung des Speichers'!$A$17:$A$300,A938)-SUMIFS('Entladung des Speichers'!$C$17:$C$300,'Entladung des Speichers'!$A$17:$A$300,A938)+SUMIFS(Füllstände!$B$17:$B$299,Füllstände!$A$17:$A$299,A938)-SUMIFS(Füllstände!$C$17:$C$299,Füllstände!$A$17:$A$299,A938))</f>
        <v/>
      </c>
      <c r="D938" s="164" t="str">
        <f>IF(ISBLANK('Beladung des Speichers'!A938),"",C938*'Beladung des Speichers'!C938/SUMIFS('Beladung des Speichers'!$C$17:$C$300,'Beladung des Speichers'!$A$17:$A$300,A938))</f>
        <v/>
      </c>
      <c r="E938" s="165" t="str">
        <f>IF(ISBLANK('Beladung des Speichers'!A938),"",1/SUMIFS('Beladung des Speichers'!$C$17:$C$300,'Beladung des Speichers'!$A$17:$A$300,A938)*C938*SUMIF($A$17:$A$300,A938,'Beladung des Speichers'!$E$17:$E$300))</f>
        <v/>
      </c>
      <c r="F938" s="166" t="str">
        <f>IF(ISBLANK('Beladung des Speichers'!A938),"",IF(C938=0,"0,00",D938/C938*E938))</f>
        <v/>
      </c>
      <c r="G938" s="167" t="str">
        <f>IF(ISBLANK('Beladung des Speichers'!A938),"",SUMIFS('Beladung des Speichers'!$C$17:$C$300,'Beladung des Speichers'!$A$17:$A$300,A938))</f>
        <v/>
      </c>
      <c r="H938" s="124" t="str">
        <f>IF(ISBLANK('Beladung des Speichers'!A938),"",'Beladung des Speichers'!C938)</f>
        <v/>
      </c>
      <c r="I938" s="168" t="str">
        <f>IF(ISBLANK('Beladung des Speichers'!A938),"",SUMIFS('Beladung des Speichers'!$E$17:$E$1001,'Beladung des Speichers'!$A$17:$A$1001,'Ergebnis (detailliert)'!A938))</f>
        <v/>
      </c>
      <c r="J938" s="125" t="str">
        <f>IF(ISBLANK('Beladung des Speichers'!A938),"",'Beladung des Speichers'!E938)</f>
        <v/>
      </c>
      <c r="K938" s="168" t="str">
        <f>IF(ISBLANK('Beladung des Speichers'!A938),"",SUMIFS('Entladung des Speichers'!$C$17:$C$1001,'Entladung des Speichers'!$A$17:$A$1001,'Ergebnis (detailliert)'!A938))</f>
        <v/>
      </c>
      <c r="L938" s="169" t="str">
        <f t="shared" si="58"/>
        <v/>
      </c>
      <c r="M938" s="169" t="str">
        <f>IF(ISBLANK('Entladung des Speichers'!A938),"",'Entladung des Speichers'!C938)</f>
        <v/>
      </c>
      <c r="N938" s="168" t="str">
        <f>IF(ISBLANK('Beladung des Speichers'!A938),"",SUMIFS('Entladung des Speichers'!$E$17:$E$1001,'Entladung des Speichers'!$A$17:$A$1001,'Ergebnis (detailliert)'!$A$17:$A$300))</f>
        <v/>
      </c>
      <c r="O938" s="125" t="str">
        <f t="shared" si="59"/>
        <v/>
      </c>
      <c r="P938" s="20" t="str">
        <f>IFERROR(IF(A938="","",N938*'Ergebnis (detailliert)'!J938/'Ergebnis (detailliert)'!I938),0)</f>
        <v/>
      </c>
      <c r="Q938" s="106" t="str">
        <f t="shared" si="60"/>
        <v/>
      </c>
      <c r="R938" s="107" t="str">
        <f t="shared" si="61"/>
        <v/>
      </c>
      <c r="S938" s="108" t="str">
        <f>IF(A938="","",IF(LOOKUP(A938,Stammdaten!$A$17:$A$1001,Stammdaten!$G$17:$G$1001)="Nein",0,IF(ISBLANK('Beladung des Speichers'!A938),"",ROUND(MIN(J938,Q938)*-1,2))))</f>
        <v/>
      </c>
    </row>
    <row r="939" spans="1:19" x14ac:dyDescent="0.2">
      <c r="A939" s="109" t="str">
        <f>IF('Beladung des Speichers'!A939="","",'Beladung des Speichers'!A939)</f>
        <v/>
      </c>
      <c r="B939" s="109" t="str">
        <f>IF('Beladung des Speichers'!B939="","",'Beladung des Speichers'!B939)</f>
        <v/>
      </c>
      <c r="C939" s="163" t="str">
        <f>IF(ISBLANK('Beladung des Speichers'!A939),"",SUMIFS('Beladung des Speichers'!$C$17:$C$300,'Beladung des Speichers'!$A$17:$A$300,A939)-SUMIFS('Entladung des Speichers'!$C$17:$C$300,'Entladung des Speichers'!$A$17:$A$300,A939)+SUMIFS(Füllstände!$B$17:$B$299,Füllstände!$A$17:$A$299,A939)-SUMIFS(Füllstände!$C$17:$C$299,Füllstände!$A$17:$A$299,A939))</f>
        <v/>
      </c>
      <c r="D939" s="164" t="str">
        <f>IF(ISBLANK('Beladung des Speichers'!A939),"",C939*'Beladung des Speichers'!C939/SUMIFS('Beladung des Speichers'!$C$17:$C$300,'Beladung des Speichers'!$A$17:$A$300,A939))</f>
        <v/>
      </c>
      <c r="E939" s="165" t="str">
        <f>IF(ISBLANK('Beladung des Speichers'!A939),"",1/SUMIFS('Beladung des Speichers'!$C$17:$C$300,'Beladung des Speichers'!$A$17:$A$300,A939)*C939*SUMIF($A$17:$A$300,A939,'Beladung des Speichers'!$E$17:$E$300))</f>
        <v/>
      </c>
      <c r="F939" s="166" t="str">
        <f>IF(ISBLANK('Beladung des Speichers'!A939),"",IF(C939=0,"0,00",D939/C939*E939))</f>
        <v/>
      </c>
      <c r="G939" s="167" t="str">
        <f>IF(ISBLANK('Beladung des Speichers'!A939),"",SUMIFS('Beladung des Speichers'!$C$17:$C$300,'Beladung des Speichers'!$A$17:$A$300,A939))</f>
        <v/>
      </c>
      <c r="H939" s="124" t="str">
        <f>IF(ISBLANK('Beladung des Speichers'!A939),"",'Beladung des Speichers'!C939)</f>
        <v/>
      </c>
      <c r="I939" s="168" t="str">
        <f>IF(ISBLANK('Beladung des Speichers'!A939),"",SUMIFS('Beladung des Speichers'!$E$17:$E$1001,'Beladung des Speichers'!$A$17:$A$1001,'Ergebnis (detailliert)'!A939))</f>
        <v/>
      </c>
      <c r="J939" s="125" t="str">
        <f>IF(ISBLANK('Beladung des Speichers'!A939),"",'Beladung des Speichers'!E939)</f>
        <v/>
      </c>
      <c r="K939" s="168" t="str">
        <f>IF(ISBLANK('Beladung des Speichers'!A939),"",SUMIFS('Entladung des Speichers'!$C$17:$C$1001,'Entladung des Speichers'!$A$17:$A$1001,'Ergebnis (detailliert)'!A939))</f>
        <v/>
      </c>
      <c r="L939" s="169" t="str">
        <f t="shared" si="58"/>
        <v/>
      </c>
      <c r="M939" s="169" t="str">
        <f>IF(ISBLANK('Entladung des Speichers'!A939),"",'Entladung des Speichers'!C939)</f>
        <v/>
      </c>
      <c r="N939" s="168" t="str">
        <f>IF(ISBLANK('Beladung des Speichers'!A939),"",SUMIFS('Entladung des Speichers'!$E$17:$E$1001,'Entladung des Speichers'!$A$17:$A$1001,'Ergebnis (detailliert)'!$A$17:$A$300))</f>
        <v/>
      </c>
      <c r="O939" s="125" t="str">
        <f t="shared" si="59"/>
        <v/>
      </c>
      <c r="P939" s="20" t="str">
        <f>IFERROR(IF(A939="","",N939*'Ergebnis (detailliert)'!J939/'Ergebnis (detailliert)'!I939),0)</f>
        <v/>
      </c>
      <c r="Q939" s="106" t="str">
        <f t="shared" si="60"/>
        <v/>
      </c>
      <c r="R939" s="107" t="str">
        <f t="shared" si="61"/>
        <v/>
      </c>
      <c r="S939" s="108" t="str">
        <f>IF(A939="","",IF(LOOKUP(A939,Stammdaten!$A$17:$A$1001,Stammdaten!$G$17:$G$1001)="Nein",0,IF(ISBLANK('Beladung des Speichers'!A939),"",ROUND(MIN(J939,Q939)*-1,2))))</f>
        <v/>
      </c>
    </row>
    <row r="940" spans="1:19" x14ac:dyDescent="0.2">
      <c r="A940" s="109" t="str">
        <f>IF('Beladung des Speichers'!A940="","",'Beladung des Speichers'!A940)</f>
        <v/>
      </c>
      <c r="B940" s="109" t="str">
        <f>IF('Beladung des Speichers'!B940="","",'Beladung des Speichers'!B940)</f>
        <v/>
      </c>
      <c r="C940" s="163" t="str">
        <f>IF(ISBLANK('Beladung des Speichers'!A940),"",SUMIFS('Beladung des Speichers'!$C$17:$C$300,'Beladung des Speichers'!$A$17:$A$300,A940)-SUMIFS('Entladung des Speichers'!$C$17:$C$300,'Entladung des Speichers'!$A$17:$A$300,A940)+SUMIFS(Füllstände!$B$17:$B$299,Füllstände!$A$17:$A$299,A940)-SUMIFS(Füllstände!$C$17:$C$299,Füllstände!$A$17:$A$299,A940))</f>
        <v/>
      </c>
      <c r="D940" s="164" t="str">
        <f>IF(ISBLANK('Beladung des Speichers'!A940),"",C940*'Beladung des Speichers'!C940/SUMIFS('Beladung des Speichers'!$C$17:$C$300,'Beladung des Speichers'!$A$17:$A$300,A940))</f>
        <v/>
      </c>
      <c r="E940" s="165" t="str">
        <f>IF(ISBLANK('Beladung des Speichers'!A940),"",1/SUMIFS('Beladung des Speichers'!$C$17:$C$300,'Beladung des Speichers'!$A$17:$A$300,A940)*C940*SUMIF($A$17:$A$300,A940,'Beladung des Speichers'!$E$17:$E$300))</f>
        <v/>
      </c>
      <c r="F940" s="166" t="str">
        <f>IF(ISBLANK('Beladung des Speichers'!A940),"",IF(C940=0,"0,00",D940/C940*E940))</f>
        <v/>
      </c>
      <c r="G940" s="167" t="str">
        <f>IF(ISBLANK('Beladung des Speichers'!A940),"",SUMIFS('Beladung des Speichers'!$C$17:$C$300,'Beladung des Speichers'!$A$17:$A$300,A940))</f>
        <v/>
      </c>
      <c r="H940" s="124" t="str">
        <f>IF(ISBLANK('Beladung des Speichers'!A940),"",'Beladung des Speichers'!C940)</f>
        <v/>
      </c>
      <c r="I940" s="168" t="str">
        <f>IF(ISBLANK('Beladung des Speichers'!A940),"",SUMIFS('Beladung des Speichers'!$E$17:$E$1001,'Beladung des Speichers'!$A$17:$A$1001,'Ergebnis (detailliert)'!A940))</f>
        <v/>
      </c>
      <c r="J940" s="125" t="str">
        <f>IF(ISBLANK('Beladung des Speichers'!A940),"",'Beladung des Speichers'!E940)</f>
        <v/>
      </c>
      <c r="K940" s="168" t="str">
        <f>IF(ISBLANK('Beladung des Speichers'!A940),"",SUMIFS('Entladung des Speichers'!$C$17:$C$1001,'Entladung des Speichers'!$A$17:$A$1001,'Ergebnis (detailliert)'!A940))</f>
        <v/>
      </c>
      <c r="L940" s="169" t="str">
        <f t="shared" si="58"/>
        <v/>
      </c>
      <c r="M940" s="169" t="str">
        <f>IF(ISBLANK('Entladung des Speichers'!A940),"",'Entladung des Speichers'!C940)</f>
        <v/>
      </c>
      <c r="N940" s="168" t="str">
        <f>IF(ISBLANK('Beladung des Speichers'!A940),"",SUMIFS('Entladung des Speichers'!$E$17:$E$1001,'Entladung des Speichers'!$A$17:$A$1001,'Ergebnis (detailliert)'!$A$17:$A$300))</f>
        <v/>
      </c>
      <c r="O940" s="125" t="str">
        <f t="shared" si="59"/>
        <v/>
      </c>
      <c r="P940" s="20" t="str">
        <f>IFERROR(IF(A940="","",N940*'Ergebnis (detailliert)'!J940/'Ergebnis (detailliert)'!I940),0)</f>
        <v/>
      </c>
      <c r="Q940" s="106" t="str">
        <f t="shared" si="60"/>
        <v/>
      </c>
      <c r="R940" s="107" t="str">
        <f t="shared" si="61"/>
        <v/>
      </c>
      <c r="S940" s="108" t="str">
        <f>IF(A940="","",IF(LOOKUP(A940,Stammdaten!$A$17:$A$1001,Stammdaten!$G$17:$G$1001)="Nein",0,IF(ISBLANK('Beladung des Speichers'!A940),"",ROUND(MIN(J940,Q940)*-1,2))))</f>
        <v/>
      </c>
    </row>
    <row r="941" spans="1:19" x14ac:dyDescent="0.2">
      <c r="A941" s="109" t="str">
        <f>IF('Beladung des Speichers'!A941="","",'Beladung des Speichers'!A941)</f>
        <v/>
      </c>
      <c r="B941" s="109" t="str">
        <f>IF('Beladung des Speichers'!B941="","",'Beladung des Speichers'!B941)</f>
        <v/>
      </c>
      <c r="C941" s="163" t="str">
        <f>IF(ISBLANK('Beladung des Speichers'!A941),"",SUMIFS('Beladung des Speichers'!$C$17:$C$300,'Beladung des Speichers'!$A$17:$A$300,A941)-SUMIFS('Entladung des Speichers'!$C$17:$C$300,'Entladung des Speichers'!$A$17:$A$300,A941)+SUMIFS(Füllstände!$B$17:$B$299,Füllstände!$A$17:$A$299,A941)-SUMIFS(Füllstände!$C$17:$C$299,Füllstände!$A$17:$A$299,A941))</f>
        <v/>
      </c>
      <c r="D941" s="164" t="str">
        <f>IF(ISBLANK('Beladung des Speichers'!A941),"",C941*'Beladung des Speichers'!C941/SUMIFS('Beladung des Speichers'!$C$17:$C$300,'Beladung des Speichers'!$A$17:$A$300,A941))</f>
        <v/>
      </c>
      <c r="E941" s="165" t="str">
        <f>IF(ISBLANK('Beladung des Speichers'!A941),"",1/SUMIFS('Beladung des Speichers'!$C$17:$C$300,'Beladung des Speichers'!$A$17:$A$300,A941)*C941*SUMIF($A$17:$A$300,A941,'Beladung des Speichers'!$E$17:$E$300))</f>
        <v/>
      </c>
      <c r="F941" s="166" t="str">
        <f>IF(ISBLANK('Beladung des Speichers'!A941),"",IF(C941=0,"0,00",D941/C941*E941))</f>
        <v/>
      </c>
      <c r="G941" s="167" t="str">
        <f>IF(ISBLANK('Beladung des Speichers'!A941),"",SUMIFS('Beladung des Speichers'!$C$17:$C$300,'Beladung des Speichers'!$A$17:$A$300,A941))</f>
        <v/>
      </c>
      <c r="H941" s="124" t="str">
        <f>IF(ISBLANK('Beladung des Speichers'!A941),"",'Beladung des Speichers'!C941)</f>
        <v/>
      </c>
      <c r="I941" s="168" t="str">
        <f>IF(ISBLANK('Beladung des Speichers'!A941),"",SUMIFS('Beladung des Speichers'!$E$17:$E$1001,'Beladung des Speichers'!$A$17:$A$1001,'Ergebnis (detailliert)'!A941))</f>
        <v/>
      </c>
      <c r="J941" s="125" t="str">
        <f>IF(ISBLANK('Beladung des Speichers'!A941),"",'Beladung des Speichers'!E941)</f>
        <v/>
      </c>
      <c r="K941" s="168" t="str">
        <f>IF(ISBLANK('Beladung des Speichers'!A941),"",SUMIFS('Entladung des Speichers'!$C$17:$C$1001,'Entladung des Speichers'!$A$17:$A$1001,'Ergebnis (detailliert)'!A941))</f>
        <v/>
      </c>
      <c r="L941" s="169" t="str">
        <f t="shared" si="58"/>
        <v/>
      </c>
      <c r="M941" s="169" t="str">
        <f>IF(ISBLANK('Entladung des Speichers'!A941),"",'Entladung des Speichers'!C941)</f>
        <v/>
      </c>
      <c r="N941" s="168" t="str">
        <f>IF(ISBLANK('Beladung des Speichers'!A941),"",SUMIFS('Entladung des Speichers'!$E$17:$E$1001,'Entladung des Speichers'!$A$17:$A$1001,'Ergebnis (detailliert)'!$A$17:$A$300))</f>
        <v/>
      </c>
      <c r="O941" s="125" t="str">
        <f t="shared" si="59"/>
        <v/>
      </c>
      <c r="P941" s="20" t="str">
        <f>IFERROR(IF(A941="","",N941*'Ergebnis (detailliert)'!J941/'Ergebnis (detailliert)'!I941),0)</f>
        <v/>
      </c>
      <c r="Q941" s="106" t="str">
        <f t="shared" si="60"/>
        <v/>
      </c>
      <c r="R941" s="107" t="str">
        <f t="shared" si="61"/>
        <v/>
      </c>
      <c r="S941" s="108" t="str">
        <f>IF(A941="","",IF(LOOKUP(A941,Stammdaten!$A$17:$A$1001,Stammdaten!$G$17:$G$1001)="Nein",0,IF(ISBLANK('Beladung des Speichers'!A941),"",ROUND(MIN(J941,Q941)*-1,2))))</f>
        <v/>
      </c>
    </row>
    <row r="942" spans="1:19" x14ac:dyDescent="0.2">
      <c r="A942" s="109" t="str">
        <f>IF('Beladung des Speichers'!A942="","",'Beladung des Speichers'!A942)</f>
        <v/>
      </c>
      <c r="B942" s="109" t="str">
        <f>IF('Beladung des Speichers'!B942="","",'Beladung des Speichers'!B942)</f>
        <v/>
      </c>
      <c r="C942" s="163" t="str">
        <f>IF(ISBLANK('Beladung des Speichers'!A942),"",SUMIFS('Beladung des Speichers'!$C$17:$C$300,'Beladung des Speichers'!$A$17:$A$300,A942)-SUMIFS('Entladung des Speichers'!$C$17:$C$300,'Entladung des Speichers'!$A$17:$A$300,A942)+SUMIFS(Füllstände!$B$17:$B$299,Füllstände!$A$17:$A$299,A942)-SUMIFS(Füllstände!$C$17:$C$299,Füllstände!$A$17:$A$299,A942))</f>
        <v/>
      </c>
      <c r="D942" s="164" t="str">
        <f>IF(ISBLANK('Beladung des Speichers'!A942),"",C942*'Beladung des Speichers'!C942/SUMIFS('Beladung des Speichers'!$C$17:$C$300,'Beladung des Speichers'!$A$17:$A$300,A942))</f>
        <v/>
      </c>
      <c r="E942" s="165" t="str">
        <f>IF(ISBLANK('Beladung des Speichers'!A942),"",1/SUMIFS('Beladung des Speichers'!$C$17:$C$300,'Beladung des Speichers'!$A$17:$A$300,A942)*C942*SUMIF($A$17:$A$300,A942,'Beladung des Speichers'!$E$17:$E$300))</f>
        <v/>
      </c>
      <c r="F942" s="166" t="str">
        <f>IF(ISBLANK('Beladung des Speichers'!A942),"",IF(C942=0,"0,00",D942/C942*E942))</f>
        <v/>
      </c>
      <c r="G942" s="167" t="str">
        <f>IF(ISBLANK('Beladung des Speichers'!A942),"",SUMIFS('Beladung des Speichers'!$C$17:$C$300,'Beladung des Speichers'!$A$17:$A$300,A942))</f>
        <v/>
      </c>
      <c r="H942" s="124" t="str">
        <f>IF(ISBLANK('Beladung des Speichers'!A942),"",'Beladung des Speichers'!C942)</f>
        <v/>
      </c>
      <c r="I942" s="168" t="str">
        <f>IF(ISBLANK('Beladung des Speichers'!A942),"",SUMIFS('Beladung des Speichers'!$E$17:$E$1001,'Beladung des Speichers'!$A$17:$A$1001,'Ergebnis (detailliert)'!A942))</f>
        <v/>
      </c>
      <c r="J942" s="125" t="str">
        <f>IF(ISBLANK('Beladung des Speichers'!A942),"",'Beladung des Speichers'!E942)</f>
        <v/>
      </c>
      <c r="K942" s="168" t="str">
        <f>IF(ISBLANK('Beladung des Speichers'!A942),"",SUMIFS('Entladung des Speichers'!$C$17:$C$1001,'Entladung des Speichers'!$A$17:$A$1001,'Ergebnis (detailliert)'!A942))</f>
        <v/>
      </c>
      <c r="L942" s="169" t="str">
        <f t="shared" si="58"/>
        <v/>
      </c>
      <c r="M942" s="169" t="str">
        <f>IF(ISBLANK('Entladung des Speichers'!A942),"",'Entladung des Speichers'!C942)</f>
        <v/>
      </c>
      <c r="N942" s="168" t="str">
        <f>IF(ISBLANK('Beladung des Speichers'!A942),"",SUMIFS('Entladung des Speichers'!$E$17:$E$1001,'Entladung des Speichers'!$A$17:$A$1001,'Ergebnis (detailliert)'!$A$17:$A$300))</f>
        <v/>
      </c>
      <c r="O942" s="125" t="str">
        <f t="shared" si="59"/>
        <v/>
      </c>
      <c r="P942" s="20" t="str">
        <f>IFERROR(IF(A942="","",N942*'Ergebnis (detailliert)'!J942/'Ergebnis (detailliert)'!I942),0)</f>
        <v/>
      </c>
      <c r="Q942" s="106" t="str">
        <f t="shared" si="60"/>
        <v/>
      </c>
      <c r="R942" s="107" t="str">
        <f t="shared" si="61"/>
        <v/>
      </c>
      <c r="S942" s="108" t="str">
        <f>IF(A942="","",IF(LOOKUP(A942,Stammdaten!$A$17:$A$1001,Stammdaten!$G$17:$G$1001)="Nein",0,IF(ISBLANK('Beladung des Speichers'!A942),"",ROUND(MIN(J942,Q942)*-1,2))))</f>
        <v/>
      </c>
    </row>
    <row r="943" spans="1:19" x14ac:dyDescent="0.2">
      <c r="A943" s="109" t="str">
        <f>IF('Beladung des Speichers'!A943="","",'Beladung des Speichers'!A943)</f>
        <v/>
      </c>
      <c r="B943" s="109" t="str">
        <f>IF('Beladung des Speichers'!B943="","",'Beladung des Speichers'!B943)</f>
        <v/>
      </c>
      <c r="C943" s="163" t="str">
        <f>IF(ISBLANK('Beladung des Speichers'!A943),"",SUMIFS('Beladung des Speichers'!$C$17:$C$300,'Beladung des Speichers'!$A$17:$A$300,A943)-SUMIFS('Entladung des Speichers'!$C$17:$C$300,'Entladung des Speichers'!$A$17:$A$300,A943)+SUMIFS(Füllstände!$B$17:$B$299,Füllstände!$A$17:$A$299,A943)-SUMIFS(Füllstände!$C$17:$C$299,Füllstände!$A$17:$A$299,A943))</f>
        <v/>
      </c>
      <c r="D943" s="164" t="str">
        <f>IF(ISBLANK('Beladung des Speichers'!A943),"",C943*'Beladung des Speichers'!C943/SUMIFS('Beladung des Speichers'!$C$17:$C$300,'Beladung des Speichers'!$A$17:$A$300,A943))</f>
        <v/>
      </c>
      <c r="E943" s="165" t="str">
        <f>IF(ISBLANK('Beladung des Speichers'!A943),"",1/SUMIFS('Beladung des Speichers'!$C$17:$C$300,'Beladung des Speichers'!$A$17:$A$300,A943)*C943*SUMIF($A$17:$A$300,A943,'Beladung des Speichers'!$E$17:$E$300))</f>
        <v/>
      </c>
      <c r="F943" s="166" t="str">
        <f>IF(ISBLANK('Beladung des Speichers'!A943),"",IF(C943=0,"0,00",D943/C943*E943))</f>
        <v/>
      </c>
      <c r="G943" s="167" t="str">
        <f>IF(ISBLANK('Beladung des Speichers'!A943),"",SUMIFS('Beladung des Speichers'!$C$17:$C$300,'Beladung des Speichers'!$A$17:$A$300,A943))</f>
        <v/>
      </c>
      <c r="H943" s="124" t="str">
        <f>IF(ISBLANK('Beladung des Speichers'!A943),"",'Beladung des Speichers'!C943)</f>
        <v/>
      </c>
      <c r="I943" s="168" t="str">
        <f>IF(ISBLANK('Beladung des Speichers'!A943),"",SUMIFS('Beladung des Speichers'!$E$17:$E$1001,'Beladung des Speichers'!$A$17:$A$1001,'Ergebnis (detailliert)'!A943))</f>
        <v/>
      </c>
      <c r="J943" s="125" t="str">
        <f>IF(ISBLANK('Beladung des Speichers'!A943),"",'Beladung des Speichers'!E943)</f>
        <v/>
      </c>
      <c r="K943" s="168" t="str">
        <f>IF(ISBLANK('Beladung des Speichers'!A943),"",SUMIFS('Entladung des Speichers'!$C$17:$C$1001,'Entladung des Speichers'!$A$17:$A$1001,'Ergebnis (detailliert)'!A943))</f>
        <v/>
      </c>
      <c r="L943" s="169" t="str">
        <f t="shared" si="58"/>
        <v/>
      </c>
      <c r="M943" s="169" t="str">
        <f>IF(ISBLANK('Entladung des Speichers'!A943),"",'Entladung des Speichers'!C943)</f>
        <v/>
      </c>
      <c r="N943" s="168" t="str">
        <f>IF(ISBLANK('Beladung des Speichers'!A943),"",SUMIFS('Entladung des Speichers'!$E$17:$E$1001,'Entladung des Speichers'!$A$17:$A$1001,'Ergebnis (detailliert)'!$A$17:$A$300))</f>
        <v/>
      </c>
      <c r="O943" s="125" t="str">
        <f t="shared" si="59"/>
        <v/>
      </c>
      <c r="P943" s="20" t="str">
        <f>IFERROR(IF(A943="","",N943*'Ergebnis (detailliert)'!J943/'Ergebnis (detailliert)'!I943),0)</f>
        <v/>
      </c>
      <c r="Q943" s="106" t="str">
        <f t="shared" si="60"/>
        <v/>
      </c>
      <c r="R943" s="107" t="str">
        <f t="shared" si="61"/>
        <v/>
      </c>
      <c r="S943" s="108" t="str">
        <f>IF(A943="","",IF(LOOKUP(A943,Stammdaten!$A$17:$A$1001,Stammdaten!$G$17:$G$1001)="Nein",0,IF(ISBLANK('Beladung des Speichers'!A943),"",ROUND(MIN(J943,Q943)*-1,2))))</f>
        <v/>
      </c>
    </row>
    <row r="944" spans="1:19" x14ac:dyDescent="0.2">
      <c r="A944" s="109" t="str">
        <f>IF('Beladung des Speichers'!A944="","",'Beladung des Speichers'!A944)</f>
        <v/>
      </c>
      <c r="B944" s="109" t="str">
        <f>IF('Beladung des Speichers'!B944="","",'Beladung des Speichers'!B944)</f>
        <v/>
      </c>
      <c r="C944" s="163" t="str">
        <f>IF(ISBLANK('Beladung des Speichers'!A944),"",SUMIFS('Beladung des Speichers'!$C$17:$C$300,'Beladung des Speichers'!$A$17:$A$300,A944)-SUMIFS('Entladung des Speichers'!$C$17:$C$300,'Entladung des Speichers'!$A$17:$A$300,A944)+SUMIFS(Füllstände!$B$17:$B$299,Füllstände!$A$17:$A$299,A944)-SUMIFS(Füllstände!$C$17:$C$299,Füllstände!$A$17:$A$299,A944))</f>
        <v/>
      </c>
      <c r="D944" s="164" t="str">
        <f>IF(ISBLANK('Beladung des Speichers'!A944),"",C944*'Beladung des Speichers'!C944/SUMIFS('Beladung des Speichers'!$C$17:$C$300,'Beladung des Speichers'!$A$17:$A$300,A944))</f>
        <v/>
      </c>
      <c r="E944" s="165" t="str">
        <f>IF(ISBLANK('Beladung des Speichers'!A944),"",1/SUMIFS('Beladung des Speichers'!$C$17:$C$300,'Beladung des Speichers'!$A$17:$A$300,A944)*C944*SUMIF($A$17:$A$300,A944,'Beladung des Speichers'!$E$17:$E$300))</f>
        <v/>
      </c>
      <c r="F944" s="166" t="str">
        <f>IF(ISBLANK('Beladung des Speichers'!A944),"",IF(C944=0,"0,00",D944/C944*E944))</f>
        <v/>
      </c>
      <c r="G944" s="167" t="str">
        <f>IF(ISBLANK('Beladung des Speichers'!A944),"",SUMIFS('Beladung des Speichers'!$C$17:$C$300,'Beladung des Speichers'!$A$17:$A$300,A944))</f>
        <v/>
      </c>
      <c r="H944" s="124" t="str">
        <f>IF(ISBLANK('Beladung des Speichers'!A944),"",'Beladung des Speichers'!C944)</f>
        <v/>
      </c>
      <c r="I944" s="168" t="str">
        <f>IF(ISBLANK('Beladung des Speichers'!A944),"",SUMIFS('Beladung des Speichers'!$E$17:$E$1001,'Beladung des Speichers'!$A$17:$A$1001,'Ergebnis (detailliert)'!A944))</f>
        <v/>
      </c>
      <c r="J944" s="125" t="str">
        <f>IF(ISBLANK('Beladung des Speichers'!A944),"",'Beladung des Speichers'!E944)</f>
        <v/>
      </c>
      <c r="K944" s="168" t="str">
        <f>IF(ISBLANK('Beladung des Speichers'!A944),"",SUMIFS('Entladung des Speichers'!$C$17:$C$1001,'Entladung des Speichers'!$A$17:$A$1001,'Ergebnis (detailliert)'!A944))</f>
        <v/>
      </c>
      <c r="L944" s="169" t="str">
        <f t="shared" si="58"/>
        <v/>
      </c>
      <c r="M944" s="169" t="str">
        <f>IF(ISBLANK('Entladung des Speichers'!A944),"",'Entladung des Speichers'!C944)</f>
        <v/>
      </c>
      <c r="N944" s="168" t="str">
        <f>IF(ISBLANK('Beladung des Speichers'!A944),"",SUMIFS('Entladung des Speichers'!$E$17:$E$1001,'Entladung des Speichers'!$A$17:$A$1001,'Ergebnis (detailliert)'!$A$17:$A$300))</f>
        <v/>
      </c>
      <c r="O944" s="125" t="str">
        <f t="shared" si="59"/>
        <v/>
      </c>
      <c r="P944" s="20" t="str">
        <f>IFERROR(IF(A944="","",N944*'Ergebnis (detailliert)'!J944/'Ergebnis (detailliert)'!I944),0)</f>
        <v/>
      </c>
      <c r="Q944" s="106" t="str">
        <f t="shared" si="60"/>
        <v/>
      </c>
      <c r="R944" s="107" t="str">
        <f t="shared" si="61"/>
        <v/>
      </c>
      <c r="S944" s="108" t="str">
        <f>IF(A944="","",IF(LOOKUP(A944,Stammdaten!$A$17:$A$1001,Stammdaten!$G$17:$G$1001)="Nein",0,IF(ISBLANK('Beladung des Speichers'!A944),"",ROUND(MIN(J944,Q944)*-1,2))))</f>
        <v/>
      </c>
    </row>
    <row r="945" spans="1:19" x14ac:dyDescent="0.2">
      <c r="A945" s="109" t="str">
        <f>IF('Beladung des Speichers'!A945="","",'Beladung des Speichers'!A945)</f>
        <v/>
      </c>
      <c r="B945" s="109" t="str">
        <f>IF('Beladung des Speichers'!B945="","",'Beladung des Speichers'!B945)</f>
        <v/>
      </c>
      <c r="C945" s="163" t="str">
        <f>IF(ISBLANK('Beladung des Speichers'!A945),"",SUMIFS('Beladung des Speichers'!$C$17:$C$300,'Beladung des Speichers'!$A$17:$A$300,A945)-SUMIFS('Entladung des Speichers'!$C$17:$C$300,'Entladung des Speichers'!$A$17:$A$300,A945)+SUMIFS(Füllstände!$B$17:$B$299,Füllstände!$A$17:$A$299,A945)-SUMIFS(Füllstände!$C$17:$C$299,Füllstände!$A$17:$A$299,A945))</f>
        <v/>
      </c>
      <c r="D945" s="164" t="str">
        <f>IF(ISBLANK('Beladung des Speichers'!A945),"",C945*'Beladung des Speichers'!C945/SUMIFS('Beladung des Speichers'!$C$17:$C$300,'Beladung des Speichers'!$A$17:$A$300,A945))</f>
        <v/>
      </c>
      <c r="E945" s="165" t="str">
        <f>IF(ISBLANK('Beladung des Speichers'!A945),"",1/SUMIFS('Beladung des Speichers'!$C$17:$C$300,'Beladung des Speichers'!$A$17:$A$300,A945)*C945*SUMIF($A$17:$A$300,A945,'Beladung des Speichers'!$E$17:$E$300))</f>
        <v/>
      </c>
      <c r="F945" s="166" t="str">
        <f>IF(ISBLANK('Beladung des Speichers'!A945),"",IF(C945=0,"0,00",D945/C945*E945))</f>
        <v/>
      </c>
      <c r="G945" s="167" t="str">
        <f>IF(ISBLANK('Beladung des Speichers'!A945),"",SUMIFS('Beladung des Speichers'!$C$17:$C$300,'Beladung des Speichers'!$A$17:$A$300,A945))</f>
        <v/>
      </c>
      <c r="H945" s="124" t="str">
        <f>IF(ISBLANK('Beladung des Speichers'!A945),"",'Beladung des Speichers'!C945)</f>
        <v/>
      </c>
      <c r="I945" s="168" t="str">
        <f>IF(ISBLANK('Beladung des Speichers'!A945),"",SUMIFS('Beladung des Speichers'!$E$17:$E$1001,'Beladung des Speichers'!$A$17:$A$1001,'Ergebnis (detailliert)'!A945))</f>
        <v/>
      </c>
      <c r="J945" s="125" t="str">
        <f>IF(ISBLANK('Beladung des Speichers'!A945),"",'Beladung des Speichers'!E945)</f>
        <v/>
      </c>
      <c r="K945" s="168" t="str">
        <f>IF(ISBLANK('Beladung des Speichers'!A945),"",SUMIFS('Entladung des Speichers'!$C$17:$C$1001,'Entladung des Speichers'!$A$17:$A$1001,'Ergebnis (detailliert)'!A945))</f>
        <v/>
      </c>
      <c r="L945" s="169" t="str">
        <f t="shared" si="58"/>
        <v/>
      </c>
      <c r="M945" s="169" t="str">
        <f>IF(ISBLANK('Entladung des Speichers'!A945),"",'Entladung des Speichers'!C945)</f>
        <v/>
      </c>
      <c r="N945" s="168" t="str">
        <f>IF(ISBLANK('Beladung des Speichers'!A945),"",SUMIFS('Entladung des Speichers'!$E$17:$E$1001,'Entladung des Speichers'!$A$17:$A$1001,'Ergebnis (detailliert)'!$A$17:$A$300))</f>
        <v/>
      </c>
      <c r="O945" s="125" t="str">
        <f t="shared" si="59"/>
        <v/>
      </c>
      <c r="P945" s="20" t="str">
        <f>IFERROR(IF(A945="","",N945*'Ergebnis (detailliert)'!J945/'Ergebnis (detailliert)'!I945),0)</f>
        <v/>
      </c>
      <c r="Q945" s="106" t="str">
        <f t="shared" si="60"/>
        <v/>
      </c>
      <c r="R945" s="107" t="str">
        <f t="shared" si="61"/>
        <v/>
      </c>
      <c r="S945" s="108" t="str">
        <f>IF(A945="","",IF(LOOKUP(A945,Stammdaten!$A$17:$A$1001,Stammdaten!$G$17:$G$1001)="Nein",0,IF(ISBLANK('Beladung des Speichers'!A945),"",ROUND(MIN(J945,Q945)*-1,2))))</f>
        <v/>
      </c>
    </row>
    <row r="946" spans="1:19" x14ac:dyDescent="0.2">
      <c r="A946" s="109" t="str">
        <f>IF('Beladung des Speichers'!A946="","",'Beladung des Speichers'!A946)</f>
        <v/>
      </c>
      <c r="B946" s="109" t="str">
        <f>IF('Beladung des Speichers'!B946="","",'Beladung des Speichers'!B946)</f>
        <v/>
      </c>
      <c r="C946" s="163" t="str">
        <f>IF(ISBLANK('Beladung des Speichers'!A946),"",SUMIFS('Beladung des Speichers'!$C$17:$C$300,'Beladung des Speichers'!$A$17:$A$300,A946)-SUMIFS('Entladung des Speichers'!$C$17:$C$300,'Entladung des Speichers'!$A$17:$A$300,A946)+SUMIFS(Füllstände!$B$17:$B$299,Füllstände!$A$17:$A$299,A946)-SUMIFS(Füllstände!$C$17:$C$299,Füllstände!$A$17:$A$299,A946))</f>
        <v/>
      </c>
      <c r="D946" s="164" t="str">
        <f>IF(ISBLANK('Beladung des Speichers'!A946),"",C946*'Beladung des Speichers'!C946/SUMIFS('Beladung des Speichers'!$C$17:$C$300,'Beladung des Speichers'!$A$17:$A$300,A946))</f>
        <v/>
      </c>
      <c r="E946" s="165" t="str">
        <f>IF(ISBLANK('Beladung des Speichers'!A946),"",1/SUMIFS('Beladung des Speichers'!$C$17:$C$300,'Beladung des Speichers'!$A$17:$A$300,A946)*C946*SUMIF($A$17:$A$300,A946,'Beladung des Speichers'!$E$17:$E$300))</f>
        <v/>
      </c>
      <c r="F946" s="166" t="str">
        <f>IF(ISBLANK('Beladung des Speichers'!A946),"",IF(C946=0,"0,00",D946/C946*E946))</f>
        <v/>
      </c>
      <c r="G946" s="167" t="str">
        <f>IF(ISBLANK('Beladung des Speichers'!A946),"",SUMIFS('Beladung des Speichers'!$C$17:$C$300,'Beladung des Speichers'!$A$17:$A$300,A946))</f>
        <v/>
      </c>
      <c r="H946" s="124" t="str">
        <f>IF(ISBLANK('Beladung des Speichers'!A946),"",'Beladung des Speichers'!C946)</f>
        <v/>
      </c>
      <c r="I946" s="168" t="str">
        <f>IF(ISBLANK('Beladung des Speichers'!A946),"",SUMIFS('Beladung des Speichers'!$E$17:$E$1001,'Beladung des Speichers'!$A$17:$A$1001,'Ergebnis (detailliert)'!A946))</f>
        <v/>
      </c>
      <c r="J946" s="125" t="str">
        <f>IF(ISBLANK('Beladung des Speichers'!A946),"",'Beladung des Speichers'!E946)</f>
        <v/>
      </c>
      <c r="K946" s="168" t="str">
        <f>IF(ISBLANK('Beladung des Speichers'!A946),"",SUMIFS('Entladung des Speichers'!$C$17:$C$1001,'Entladung des Speichers'!$A$17:$A$1001,'Ergebnis (detailliert)'!A946))</f>
        <v/>
      </c>
      <c r="L946" s="169" t="str">
        <f t="shared" si="58"/>
        <v/>
      </c>
      <c r="M946" s="169" t="str">
        <f>IF(ISBLANK('Entladung des Speichers'!A946),"",'Entladung des Speichers'!C946)</f>
        <v/>
      </c>
      <c r="N946" s="168" t="str">
        <f>IF(ISBLANK('Beladung des Speichers'!A946),"",SUMIFS('Entladung des Speichers'!$E$17:$E$1001,'Entladung des Speichers'!$A$17:$A$1001,'Ergebnis (detailliert)'!$A$17:$A$300))</f>
        <v/>
      </c>
      <c r="O946" s="125" t="str">
        <f t="shared" si="59"/>
        <v/>
      </c>
      <c r="P946" s="20" t="str">
        <f>IFERROR(IF(A946="","",N946*'Ergebnis (detailliert)'!J946/'Ergebnis (detailliert)'!I946),0)</f>
        <v/>
      </c>
      <c r="Q946" s="106" t="str">
        <f t="shared" si="60"/>
        <v/>
      </c>
      <c r="R946" s="107" t="str">
        <f t="shared" si="61"/>
        <v/>
      </c>
      <c r="S946" s="108" t="str">
        <f>IF(A946="","",IF(LOOKUP(A946,Stammdaten!$A$17:$A$1001,Stammdaten!$G$17:$G$1001)="Nein",0,IF(ISBLANK('Beladung des Speichers'!A946),"",ROUND(MIN(J946,Q946)*-1,2))))</f>
        <v/>
      </c>
    </row>
    <row r="947" spans="1:19" x14ac:dyDescent="0.2">
      <c r="A947" s="109" t="str">
        <f>IF('Beladung des Speichers'!A947="","",'Beladung des Speichers'!A947)</f>
        <v/>
      </c>
      <c r="B947" s="109" t="str">
        <f>IF('Beladung des Speichers'!B947="","",'Beladung des Speichers'!B947)</f>
        <v/>
      </c>
      <c r="C947" s="163" t="str">
        <f>IF(ISBLANK('Beladung des Speichers'!A947),"",SUMIFS('Beladung des Speichers'!$C$17:$C$300,'Beladung des Speichers'!$A$17:$A$300,A947)-SUMIFS('Entladung des Speichers'!$C$17:$C$300,'Entladung des Speichers'!$A$17:$A$300,A947)+SUMIFS(Füllstände!$B$17:$B$299,Füllstände!$A$17:$A$299,A947)-SUMIFS(Füllstände!$C$17:$C$299,Füllstände!$A$17:$A$299,A947))</f>
        <v/>
      </c>
      <c r="D947" s="164" t="str">
        <f>IF(ISBLANK('Beladung des Speichers'!A947),"",C947*'Beladung des Speichers'!C947/SUMIFS('Beladung des Speichers'!$C$17:$C$300,'Beladung des Speichers'!$A$17:$A$300,A947))</f>
        <v/>
      </c>
      <c r="E947" s="165" t="str">
        <f>IF(ISBLANK('Beladung des Speichers'!A947),"",1/SUMIFS('Beladung des Speichers'!$C$17:$C$300,'Beladung des Speichers'!$A$17:$A$300,A947)*C947*SUMIF($A$17:$A$300,A947,'Beladung des Speichers'!$E$17:$E$300))</f>
        <v/>
      </c>
      <c r="F947" s="166" t="str">
        <f>IF(ISBLANK('Beladung des Speichers'!A947),"",IF(C947=0,"0,00",D947/C947*E947))</f>
        <v/>
      </c>
      <c r="G947" s="167" t="str">
        <f>IF(ISBLANK('Beladung des Speichers'!A947),"",SUMIFS('Beladung des Speichers'!$C$17:$C$300,'Beladung des Speichers'!$A$17:$A$300,A947))</f>
        <v/>
      </c>
      <c r="H947" s="124" t="str">
        <f>IF(ISBLANK('Beladung des Speichers'!A947),"",'Beladung des Speichers'!C947)</f>
        <v/>
      </c>
      <c r="I947" s="168" t="str">
        <f>IF(ISBLANK('Beladung des Speichers'!A947),"",SUMIFS('Beladung des Speichers'!$E$17:$E$1001,'Beladung des Speichers'!$A$17:$A$1001,'Ergebnis (detailliert)'!A947))</f>
        <v/>
      </c>
      <c r="J947" s="125" t="str">
        <f>IF(ISBLANK('Beladung des Speichers'!A947),"",'Beladung des Speichers'!E947)</f>
        <v/>
      </c>
      <c r="K947" s="168" t="str">
        <f>IF(ISBLANK('Beladung des Speichers'!A947),"",SUMIFS('Entladung des Speichers'!$C$17:$C$1001,'Entladung des Speichers'!$A$17:$A$1001,'Ergebnis (detailliert)'!A947))</f>
        <v/>
      </c>
      <c r="L947" s="169" t="str">
        <f t="shared" si="58"/>
        <v/>
      </c>
      <c r="M947" s="169" t="str">
        <f>IF(ISBLANK('Entladung des Speichers'!A947),"",'Entladung des Speichers'!C947)</f>
        <v/>
      </c>
      <c r="N947" s="168" t="str">
        <f>IF(ISBLANK('Beladung des Speichers'!A947),"",SUMIFS('Entladung des Speichers'!$E$17:$E$1001,'Entladung des Speichers'!$A$17:$A$1001,'Ergebnis (detailliert)'!$A$17:$A$300))</f>
        <v/>
      </c>
      <c r="O947" s="125" t="str">
        <f t="shared" si="59"/>
        <v/>
      </c>
      <c r="P947" s="20" t="str">
        <f>IFERROR(IF(A947="","",N947*'Ergebnis (detailliert)'!J947/'Ergebnis (detailliert)'!I947),0)</f>
        <v/>
      </c>
      <c r="Q947" s="106" t="str">
        <f t="shared" si="60"/>
        <v/>
      </c>
      <c r="R947" s="107" t="str">
        <f t="shared" si="61"/>
        <v/>
      </c>
      <c r="S947" s="108" t="str">
        <f>IF(A947="","",IF(LOOKUP(A947,Stammdaten!$A$17:$A$1001,Stammdaten!$G$17:$G$1001)="Nein",0,IF(ISBLANK('Beladung des Speichers'!A947),"",ROUND(MIN(J947,Q947)*-1,2))))</f>
        <v/>
      </c>
    </row>
    <row r="948" spans="1:19" x14ac:dyDescent="0.2">
      <c r="A948" s="109" t="str">
        <f>IF('Beladung des Speichers'!A948="","",'Beladung des Speichers'!A948)</f>
        <v/>
      </c>
      <c r="B948" s="109" t="str">
        <f>IF('Beladung des Speichers'!B948="","",'Beladung des Speichers'!B948)</f>
        <v/>
      </c>
      <c r="C948" s="163" t="str">
        <f>IF(ISBLANK('Beladung des Speichers'!A948),"",SUMIFS('Beladung des Speichers'!$C$17:$C$300,'Beladung des Speichers'!$A$17:$A$300,A948)-SUMIFS('Entladung des Speichers'!$C$17:$C$300,'Entladung des Speichers'!$A$17:$A$300,A948)+SUMIFS(Füllstände!$B$17:$B$299,Füllstände!$A$17:$A$299,A948)-SUMIFS(Füllstände!$C$17:$C$299,Füllstände!$A$17:$A$299,A948))</f>
        <v/>
      </c>
      <c r="D948" s="164" t="str">
        <f>IF(ISBLANK('Beladung des Speichers'!A948),"",C948*'Beladung des Speichers'!C948/SUMIFS('Beladung des Speichers'!$C$17:$C$300,'Beladung des Speichers'!$A$17:$A$300,A948))</f>
        <v/>
      </c>
      <c r="E948" s="165" t="str">
        <f>IF(ISBLANK('Beladung des Speichers'!A948),"",1/SUMIFS('Beladung des Speichers'!$C$17:$C$300,'Beladung des Speichers'!$A$17:$A$300,A948)*C948*SUMIF($A$17:$A$300,A948,'Beladung des Speichers'!$E$17:$E$300))</f>
        <v/>
      </c>
      <c r="F948" s="166" t="str">
        <f>IF(ISBLANK('Beladung des Speichers'!A948),"",IF(C948=0,"0,00",D948/C948*E948))</f>
        <v/>
      </c>
      <c r="G948" s="167" t="str">
        <f>IF(ISBLANK('Beladung des Speichers'!A948),"",SUMIFS('Beladung des Speichers'!$C$17:$C$300,'Beladung des Speichers'!$A$17:$A$300,A948))</f>
        <v/>
      </c>
      <c r="H948" s="124" t="str">
        <f>IF(ISBLANK('Beladung des Speichers'!A948),"",'Beladung des Speichers'!C948)</f>
        <v/>
      </c>
      <c r="I948" s="168" t="str">
        <f>IF(ISBLANK('Beladung des Speichers'!A948),"",SUMIFS('Beladung des Speichers'!$E$17:$E$1001,'Beladung des Speichers'!$A$17:$A$1001,'Ergebnis (detailliert)'!A948))</f>
        <v/>
      </c>
      <c r="J948" s="125" t="str">
        <f>IF(ISBLANK('Beladung des Speichers'!A948),"",'Beladung des Speichers'!E948)</f>
        <v/>
      </c>
      <c r="K948" s="168" t="str">
        <f>IF(ISBLANK('Beladung des Speichers'!A948),"",SUMIFS('Entladung des Speichers'!$C$17:$C$1001,'Entladung des Speichers'!$A$17:$A$1001,'Ergebnis (detailliert)'!A948))</f>
        <v/>
      </c>
      <c r="L948" s="169" t="str">
        <f t="shared" si="58"/>
        <v/>
      </c>
      <c r="M948" s="169" t="str">
        <f>IF(ISBLANK('Entladung des Speichers'!A948),"",'Entladung des Speichers'!C948)</f>
        <v/>
      </c>
      <c r="N948" s="168" t="str">
        <f>IF(ISBLANK('Beladung des Speichers'!A948),"",SUMIFS('Entladung des Speichers'!$E$17:$E$1001,'Entladung des Speichers'!$A$17:$A$1001,'Ergebnis (detailliert)'!$A$17:$A$300))</f>
        <v/>
      </c>
      <c r="O948" s="125" t="str">
        <f t="shared" si="59"/>
        <v/>
      </c>
      <c r="P948" s="20" t="str">
        <f>IFERROR(IF(A948="","",N948*'Ergebnis (detailliert)'!J948/'Ergebnis (detailliert)'!I948),0)</f>
        <v/>
      </c>
      <c r="Q948" s="106" t="str">
        <f t="shared" si="60"/>
        <v/>
      </c>
      <c r="R948" s="107" t="str">
        <f t="shared" si="61"/>
        <v/>
      </c>
      <c r="S948" s="108" t="str">
        <f>IF(A948="","",IF(LOOKUP(A948,Stammdaten!$A$17:$A$1001,Stammdaten!$G$17:$G$1001)="Nein",0,IF(ISBLANK('Beladung des Speichers'!A948),"",ROUND(MIN(J948,Q948)*-1,2))))</f>
        <v/>
      </c>
    </row>
    <row r="949" spans="1:19" x14ac:dyDescent="0.2">
      <c r="A949" s="109" t="str">
        <f>IF('Beladung des Speichers'!A949="","",'Beladung des Speichers'!A949)</f>
        <v/>
      </c>
      <c r="B949" s="109" t="str">
        <f>IF('Beladung des Speichers'!B949="","",'Beladung des Speichers'!B949)</f>
        <v/>
      </c>
      <c r="C949" s="163" t="str">
        <f>IF(ISBLANK('Beladung des Speichers'!A949),"",SUMIFS('Beladung des Speichers'!$C$17:$C$300,'Beladung des Speichers'!$A$17:$A$300,A949)-SUMIFS('Entladung des Speichers'!$C$17:$C$300,'Entladung des Speichers'!$A$17:$A$300,A949)+SUMIFS(Füllstände!$B$17:$B$299,Füllstände!$A$17:$A$299,A949)-SUMIFS(Füllstände!$C$17:$C$299,Füllstände!$A$17:$A$299,A949))</f>
        <v/>
      </c>
      <c r="D949" s="164" t="str">
        <f>IF(ISBLANK('Beladung des Speichers'!A949),"",C949*'Beladung des Speichers'!C949/SUMIFS('Beladung des Speichers'!$C$17:$C$300,'Beladung des Speichers'!$A$17:$A$300,A949))</f>
        <v/>
      </c>
      <c r="E949" s="165" t="str">
        <f>IF(ISBLANK('Beladung des Speichers'!A949),"",1/SUMIFS('Beladung des Speichers'!$C$17:$C$300,'Beladung des Speichers'!$A$17:$A$300,A949)*C949*SUMIF($A$17:$A$300,A949,'Beladung des Speichers'!$E$17:$E$300))</f>
        <v/>
      </c>
      <c r="F949" s="166" t="str">
        <f>IF(ISBLANK('Beladung des Speichers'!A949),"",IF(C949=0,"0,00",D949/C949*E949))</f>
        <v/>
      </c>
      <c r="G949" s="167" t="str">
        <f>IF(ISBLANK('Beladung des Speichers'!A949),"",SUMIFS('Beladung des Speichers'!$C$17:$C$300,'Beladung des Speichers'!$A$17:$A$300,A949))</f>
        <v/>
      </c>
      <c r="H949" s="124" t="str">
        <f>IF(ISBLANK('Beladung des Speichers'!A949),"",'Beladung des Speichers'!C949)</f>
        <v/>
      </c>
      <c r="I949" s="168" t="str">
        <f>IF(ISBLANK('Beladung des Speichers'!A949),"",SUMIFS('Beladung des Speichers'!$E$17:$E$1001,'Beladung des Speichers'!$A$17:$A$1001,'Ergebnis (detailliert)'!A949))</f>
        <v/>
      </c>
      <c r="J949" s="125" t="str">
        <f>IF(ISBLANK('Beladung des Speichers'!A949),"",'Beladung des Speichers'!E949)</f>
        <v/>
      </c>
      <c r="K949" s="168" t="str">
        <f>IF(ISBLANK('Beladung des Speichers'!A949),"",SUMIFS('Entladung des Speichers'!$C$17:$C$1001,'Entladung des Speichers'!$A$17:$A$1001,'Ergebnis (detailliert)'!A949))</f>
        <v/>
      </c>
      <c r="L949" s="169" t="str">
        <f t="shared" si="58"/>
        <v/>
      </c>
      <c r="M949" s="169" t="str">
        <f>IF(ISBLANK('Entladung des Speichers'!A949),"",'Entladung des Speichers'!C949)</f>
        <v/>
      </c>
      <c r="N949" s="168" t="str">
        <f>IF(ISBLANK('Beladung des Speichers'!A949),"",SUMIFS('Entladung des Speichers'!$E$17:$E$1001,'Entladung des Speichers'!$A$17:$A$1001,'Ergebnis (detailliert)'!$A$17:$A$300))</f>
        <v/>
      </c>
      <c r="O949" s="125" t="str">
        <f t="shared" si="59"/>
        <v/>
      </c>
      <c r="P949" s="20" t="str">
        <f>IFERROR(IF(A949="","",N949*'Ergebnis (detailliert)'!J949/'Ergebnis (detailliert)'!I949),0)</f>
        <v/>
      </c>
      <c r="Q949" s="106" t="str">
        <f t="shared" si="60"/>
        <v/>
      </c>
      <c r="R949" s="107" t="str">
        <f t="shared" si="61"/>
        <v/>
      </c>
      <c r="S949" s="108" t="str">
        <f>IF(A949="","",IF(LOOKUP(A949,Stammdaten!$A$17:$A$1001,Stammdaten!$G$17:$G$1001)="Nein",0,IF(ISBLANK('Beladung des Speichers'!A949),"",ROUND(MIN(J949,Q949)*-1,2))))</f>
        <v/>
      </c>
    </row>
    <row r="950" spans="1:19" x14ac:dyDescent="0.2">
      <c r="A950" s="109" t="str">
        <f>IF('Beladung des Speichers'!A950="","",'Beladung des Speichers'!A950)</f>
        <v/>
      </c>
      <c r="B950" s="109" t="str">
        <f>IF('Beladung des Speichers'!B950="","",'Beladung des Speichers'!B950)</f>
        <v/>
      </c>
      <c r="C950" s="163" t="str">
        <f>IF(ISBLANK('Beladung des Speichers'!A950),"",SUMIFS('Beladung des Speichers'!$C$17:$C$300,'Beladung des Speichers'!$A$17:$A$300,A950)-SUMIFS('Entladung des Speichers'!$C$17:$C$300,'Entladung des Speichers'!$A$17:$A$300,A950)+SUMIFS(Füllstände!$B$17:$B$299,Füllstände!$A$17:$A$299,A950)-SUMIFS(Füllstände!$C$17:$C$299,Füllstände!$A$17:$A$299,A950))</f>
        <v/>
      </c>
      <c r="D950" s="164" t="str">
        <f>IF(ISBLANK('Beladung des Speichers'!A950),"",C950*'Beladung des Speichers'!C950/SUMIFS('Beladung des Speichers'!$C$17:$C$300,'Beladung des Speichers'!$A$17:$A$300,A950))</f>
        <v/>
      </c>
      <c r="E950" s="165" t="str">
        <f>IF(ISBLANK('Beladung des Speichers'!A950),"",1/SUMIFS('Beladung des Speichers'!$C$17:$C$300,'Beladung des Speichers'!$A$17:$A$300,A950)*C950*SUMIF($A$17:$A$300,A950,'Beladung des Speichers'!$E$17:$E$300))</f>
        <v/>
      </c>
      <c r="F950" s="166" t="str">
        <f>IF(ISBLANK('Beladung des Speichers'!A950),"",IF(C950=0,"0,00",D950/C950*E950))</f>
        <v/>
      </c>
      <c r="G950" s="167" t="str">
        <f>IF(ISBLANK('Beladung des Speichers'!A950),"",SUMIFS('Beladung des Speichers'!$C$17:$C$300,'Beladung des Speichers'!$A$17:$A$300,A950))</f>
        <v/>
      </c>
      <c r="H950" s="124" t="str">
        <f>IF(ISBLANK('Beladung des Speichers'!A950),"",'Beladung des Speichers'!C950)</f>
        <v/>
      </c>
      <c r="I950" s="168" t="str">
        <f>IF(ISBLANK('Beladung des Speichers'!A950),"",SUMIFS('Beladung des Speichers'!$E$17:$E$1001,'Beladung des Speichers'!$A$17:$A$1001,'Ergebnis (detailliert)'!A950))</f>
        <v/>
      </c>
      <c r="J950" s="125" t="str">
        <f>IF(ISBLANK('Beladung des Speichers'!A950),"",'Beladung des Speichers'!E950)</f>
        <v/>
      </c>
      <c r="K950" s="168" t="str">
        <f>IF(ISBLANK('Beladung des Speichers'!A950),"",SUMIFS('Entladung des Speichers'!$C$17:$C$1001,'Entladung des Speichers'!$A$17:$A$1001,'Ergebnis (detailliert)'!A950))</f>
        <v/>
      </c>
      <c r="L950" s="169" t="str">
        <f t="shared" si="58"/>
        <v/>
      </c>
      <c r="M950" s="169" t="str">
        <f>IF(ISBLANK('Entladung des Speichers'!A950),"",'Entladung des Speichers'!C950)</f>
        <v/>
      </c>
      <c r="N950" s="168" t="str">
        <f>IF(ISBLANK('Beladung des Speichers'!A950),"",SUMIFS('Entladung des Speichers'!$E$17:$E$1001,'Entladung des Speichers'!$A$17:$A$1001,'Ergebnis (detailliert)'!$A$17:$A$300))</f>
        <v/>
      </c>
      <c r="O950" s="125" t="str">
        <f t="shared" si="59"/>
        <v/>
      </c>
      <c r="P950" s="20" t="str">
        <f>IFERROR(IF(A950="","",N950*'Ergebnis (detailliert)'!J950/'Ergebnis (detailliert)'!I950),0)</f>
        <v/>
      </c>
      <c r="Q950" s="106" t="str">
        <f t="shared" si="60"/>
        <v/>
      </c>
      <c r="R950" s="107" t="str">
        <f t="shared" si="61"/>
        <v/>
      </c>
      <c r="S950" s="108" t="str">
        <f>IF(A950="","",IF(LOOKUP(A950,Stammdaten!$A$17:$A$1001,Stammdaten!$G$17:$G$1001)="Nein",0,IF(ISBLANK('Beladung des Speichers'!A950),"",ROUND(MIN(J950,Q950)*-1,2))))</f>
        <v/>
      </c>
    </row>
    <row r="951" spans="1:19" x14ac:dyDescent="0.2">
      <c r="A951" s="109" t="str">
        <f>IF('Beladung des Speichers'!A951="","",'Beladung des Speichers'!A951)</f>
        <v/>
      </c>
      <c r="B951" s="109" t="str">
        <f>IF('Beladung des Speichers'!B951="","",'Beladung des Speichers'!B951)</f>
        <v/>
      </c>
      <c r="C951" s="163" t="str">
        <f>IF(ISBLANK('Beladung des Speichers'!A951),"",SUMIFS('Beladung des Speichers'!$C$17:$C$300,'Beladung des Speichers'!$A$17:$A$300,A951)-SUMIFS('Entladung des Speichers'!$C$17:$C$300,'Entladung des Speichers'!$A$17:$A$300,A951)+SUMIFS(Füllstände!$B$17:$B$299,Füllstände!$A$17:$A$299,A951)-SUMIFS(Füllstände!$C$17:$C$299,Füllstände!$A$17:$A$299,A951))</f>
        <v/>
      </c>
      <c r="D951" s="164" t="str">
        <f>IF(ISBLANK('Beladung des Speichers'!A951),"",C951*'Beladung des Speichers'!C951/SUMIFS('Beladung des Speichers'!$C$17:$C$300,'Beladung des Speichers'!$A$17:$A$300,A951))</f>
        <v/>
      </c>
      <c r="E951" s="165" t="str">
        <f>IF(ISBLANK('Beladung des Speichers'!A951),"",1/SUMIFS('Beladung des Speichers'!$C$17:$C$300,'Beladung des Speichers'!$A$17:$A$300,A951)*C951*SUMIF($A$17:$A$300,A951,'Beladung des Speichers'!$E$17:$E$300))</f>
        <v/>
      </c>
      <c r="F951" s="166" t="str">
        <f>IF(ISBLANK('Beladung des Speichers'!A951),"",IF(C951=0,"0,00",D951/C951*E951))</f>
        <v/>
      </c>
      <c r="G951" s="167" t="str">
        <f>IF(ISBLANK('Beladung des Speichers'!A951),"",SUMIFS('Beladung des Speichers'!$C$17:$C$300,'Beladung des Speichers'!$A$17:$A$300,A951))</f>
        <v/>
      </c>
      <c r="H951" s="124" t="str">
        <f>IF(ISBLANK('Beladung des Speichers'!A951),"",'Beladung des Speichers'!C951)</f>
        <v/>
      </c>
      <c r="I951" s="168" t="str">
        <f>IF(ISBLANK('Beladung des Speichers'!A951),"",SUMIFS('Beladung des Speichers'!$E$17:$E$1001,'Beladung des Speichers'!$A$17:$A$1001,'Ergebnis (detailliert)'!A951))</f>
        <v/>
      </c>
      <c r="J951" s="125" t="str">
        <f>IF(ISBLANK('Beladung des Speichers'!A951),"",'Beladung des Speichers'!E951)</f>
        <v/>
      </c>
      <c r="K951" s="168" t="str">
        <f>IF(ISBLANK('Beladung des Speichers'!A951),"",SUMIFS('Entladung des Speichers'!$C$17:$C$1001,'Entladung des Speichers'!$A$17:$A$1001,'Ergebnis (detailliert)'!A951))</f>
        <v/>
      </c>
      <c r="L951" s="169" t="str">
        <f t="shared" si="58"/>
        <v/>
      </c>
      <c r="M951" s="169" t="str">
        <f>IF(ISBLANK('Entladung des Speichers'!A951),"",'Entladung des Speichers'!C951)</f>
        <v/>
      </c>
      <c r="N951" s="168" t="str">
        <f>IF(ISBLANK('Beladung des Speichers'!A951),"",SUMIFS('Entladung des Speichers'!$E$17:$E$1001,'Entladung des Speichers'!$A$17:$A$1001,'Ergebnis (detailliert)'!$A$17:$A$300))</f>
        <v/>
      </c>
      <c r="O951" s="125" t="str">
        <f t="shared" si="59"/>
        <v/>
      </c>
      <c r="P951" s="20" t="str">
        <f>IFERROR(IF(A951="","",N951*'Ergebnis (detailliert)'!J951/'Ergebnis (detailliert)'!I951),0)</f>
        <v/>
      </c>
      <c r="Q951" s="106" t="str">
        <f t="shared" si="60"/>
        <v/>
      </c>
      <c r="R951" s="107" t="str">
        <f t="shared" si="61"/>
        <v/>
      </c>
      <c r="S951" s="108" t="str">
        <f>IF(A951="","",IF(LOOKUP(A951,Stammdaten!$A$17:$A$1001,Stammdaten!$G$17:$G$1001)="Nein",0,IF(ISBLANK('Beladung des Speichers'!A951),"",ROUND(MIN(J951,Q951)*-1,2))))</f>
        <v/>
      </c>
    </row>
    <row r="952" spans="1:19" x14ac:dyDescent="0.2">
      <c r="A952" s="109" t="str">
        <f>IF('Beladung des Speichers'!A952="","",'Beladung des Speichers'!A952)</f>
        <v/>
      </c>
      <c r="B952" s="109" t="str">
        <f>IF('Beladung des Speichers'!B952="","",'Beladung des Speichers'!B952)</f>
        <v/>
      </c>
      <c r="C952" s="163" t="str">
        <f>IF(ISBLANK('Beladung des Speichers'!A952),"",SUMIFS('Beladung des Speichers'!$C$17:$C$300,'Beladung des Speichers'!$A$17:$A$300,A952)-SUMIFS('Entladung des Speichers'!$C$17:$C$300,'Entladung des Speichers'!$A$17:$A$300,A952)+SUMIFS(Füllstände!$B$17:$B$299,Füllstände!$A$17:$A$299,A952)-SUMIFS(Füllstände!$C$17:$C$299,Füllstände!$A$17:$A$299,A952))</f>
        <v/>
      </c>
      <c r="D952" s="164" t="str">
        <f>IF(ISBLANK('Beladung des Speichers'!A952),"",C952*'Beladung des Speichers'!C952/SUMIFS('Beladung des Speichers'!$C$17:$C$300,'Beladung des Speichers'!$A$17:$A$300,A952))</f>
        <v/>
      </c>
      <c r="E952" s="165" t="str">
        <f>IF(ISBLANK('Beladung des Speichers'!A952),"",1/SUMIFS('Beladung des Speichers'!$C$17:$C$300,'Beladung des Speichers'!$A$17:$A$300,A952)*C952*SUMIF($A$17:$A$300,A952,'Beladung des Speichers'!$E$17:$E$300))</f>
        <v/>
      </c>
      <c r="F952" s="166" t="str">
        <f>IF(ISBLANK('Beladung des Speichers'!A952),"",IF(C952=0,"0,00",D952/C952*E952))</f>
        <v/>
      </c>
      <c r="G952" s="167" t="str">
        <f>IF(ISBLANK('Beladung des Speichers'!A952),"",SUMIFS('Beladung des Speichers'!$C$17:$C$300,'Beladung des Speichers'!$A$17:$A$300,A952))</f>
        <v/>
      </c>
      <c r="H952" s="124" t="str">
        <f>IF(ISBLANK('Beladung des Speichers'!A952),"",'Beladung des Speichers'!C952)</f>
        <v/>
      </c>
      <c r="I952" s="168" t="str">
        <f>IF(ISBLANK('Beladung des Speichers'!A952),"",SUMIFS('Beladung des Speichers'!$E$17:$E$1001,'Beladung des Speichers'!$A$17:$A$1001,'Ergebnis (detailliert)'!A952))</f>
        <v/>
      </c>
      <c r="J952" s="125" t="str">
        <f>IF(ISBLANK('Beladung des Speichers'!A952),"",'Beladung des Speichers'!E952)</f>
        <v/>
      </c>
      <c r="K952" s="168" t="str">
        <f>IF(ISBLANK('Beladung des Speichers'!A952),"",SUMIFS('Entladung des Speichers'!$C$17:$C$1001,'Entladung des Speichers'!$A$17:$A$1001,'Ergebnis (detailliert)'!A952))</f>
        <v/>
      </c>
      <c r="L952" s="169" t="str">
        <f t="shared" si="58"/>
        <v/>
      </c>
      <c r="M952" s="169" t="str">
        <f>IF(ISBLANK('Entladung des Speichers'!A952),"",'Entladung des Speichers'!C952)</f>
        <v/>
      </c>
      <c r="N952" s="168" t="str">
        <f>IF(ISBLANK('Beladung des Speichers'!A952),"",SUMIFS('Entladung des Speichers'!$E$17:$E$1001,'Entladung des Speichers'!$A$17:$A$1001,'Ergebnis (detailliert)'!$A$17:$A$300))</f>
        <v/>
      </c>
      <c r="O952" s="125" t="str">
        <f t="shared" si="59"/>
        <v/>
      </c>
      <c r="P952" s="20" t="str">
        <f>IFERROR(IF(A952="","",N952*'Ergebnis (detailliert)'!J952/'Ergebnis (detailliert)'!I952),0)</f>
        <v/>
      </c>
      <c r="Q952" s="106" t="str">
        <f t="shared" si="60"/>
        <v/>
      </c>
      <c r="R952" s="107" t="str">
        <f t="shared" si="61"/>
        <v/>
      </c>
      <c r="S952" s="108" t="str">
        <f>IF(A952="","",IF(LOOKUP(A952,Stammdaten!$A$17:$A$1001,Stammdaten!$G$17:$G$1001)="Nein",0,IF(ISBLANK('Beladung des Speichers'!A952),"",ROUND(MIN(J952,Q952)*-1,2))))</f>
        <v/>
      </c>
    </row>
    <row r="953" spans="1:19" x14ac:dyDescent="0.2">
      <c r="A953" s="109" t="str">
        <f>IF('Beladung des Speichers'!A953="","",'Beladung des Speichers'!A953)</f>
        <v/>
      </c>
      <c r="B953" s="109" t="str">
        <f>IF('Beladung des Speichers'!B953="","",'Beladung des Speichers'!B953)</f>
        <v/>
      </c>
      <c r="C953" s="163" t="str">
        <f>IF(ISBLANK('Beladung des Speichers'!A953),"",SUMIFS('Beladung des Speichers'!$C$17:$C$300,'Beladung des Speichers'!$A$17:$A$300,A953)-SUMIFS('Entladung des Speichers'!$C$17:$C$300,'Entladung des Speichers'!$A$17:$A$300,A953)+SUMIFS(Füllstände!$B$17:$B$299,Füllstände!$A$17:$A$299,A953)-SUMIFS(Füllstände!$C$17:$C$299,Füllstände!$A$17:$A$299,A953))</f>
        <v/>
      </c>
      <c r="D953" s="164" t="str">
        <f>IF(ISBLANK('Beladung des Speichers'!A953),"",C953*'Beladung des Speichers'!C953/SUMIFS('Beladung des Speichers'!$C$17:$C$300,'Beladung des Speichers'!$A$17:$A$300,A953))</f>
        <v/>
      </c>
      <c r="E953" s="165" t="str">
        <f>IF(ISBLANK('Beladung des Speichers'!A953),"",1/SUMIFS('Beladung des Speichers'!$C$17:$C$300,'Beladung des Speichers'!$A$17:$A$300,A953)*C953*SUMIF($A$17:$A$300,A953,'Beladung des Speichers'!$E$17:$E$300))</f>
        <v/>
      </c>
      <c r="F953" s="166" t="str">
        <f>IF(ISBLANK('Beladung des Speichers'!A953),"",IF(C953=0,"0,00",D953/C953*E953))</f>
        <v/>
      </c>
      <c r="G953" s="167" t="str">
        <f>IF(ISBLANK('Beladung des Speichers'!A953),"",SUMIFS('Beladung des Speichers'!$C$17:$C$300,'Beladung des Speichers'!$A$17:$A$300,A953))</f>
        <v/>
      </c>
      <c r="H953" s="124" t="str">
        <f>IF(ISBLANK('Beladung des Speichers'!A953),"",'Beladung des Speichers'!C953)</f>
        <v/>
      </c>
      <c r="I953" s="168" t="str">
        <f>IF(ISBLANK('Beladung des Speichers'!A953),"",SUMIFS('Beladung des Speichers'!$E$17:$E$1001,'Beladung des Speichers'!$A$17:$A$1001,'Ergebnis (detailliert)'!A953))</f>
        <v/>
      </c>
      <c r="J953" s="125" t="str">
        <f>IF(ISBLANK('Beladung des Speichers'!A953),"",'Beladung des Speichers'!E953)</f>
        <v/>
      </c>
      <c r="K953" s="168" t="str">
        <f>IF(ISBLANK('Beladung des Speichers'!A953),"",SUMIFS('Entladung des Speichers'!$C$17:$C$1001,'Entladung des Speichers'!$A$17:$A$1001,'Ergebnis (detailliert)'!A953))</f>
        <v/>
      </c>
      <c r="L953" s="169" t="str">
        <f t="shared" si="58"/>
        <v/>
      </c>
      <c r="M953" s="169" t="str">
        <f>IF(ISBLANK('Entladung des Speichers'!A953),"",'Entladung des Speichers'!C953)</f>
        <v/>
      </c>
      <c r="N953" s="168" t="str">
        <f>IF(ISBLANK('Beladung des Speichers'!A953),"",SUMIFS('Entladung des Speichers'!$E$17:$E$1001,'Entladung des Speichers'!$A$17:$A$1001,'Ergebnis (detailliert)'!$A$17:$A$300))</f>
        <v/>
      </c>
      <c r="O953" s="125" t="str">
        <f t="shared" si="59"/>
        <v/>
      </c>
      <c r="P953" s="20" t="str">
        <f>IFERROR(IF(A953="","",N953*'Ergebnis (detailliert)'!J953/'Ergebnis (detailliert)'!I953),0)</f>
        <v/>
      </c>
      <c r="Q953" s="106" t="str">
        <f t="shared" si="60"/>
        <v/>
      </c>
      <c r="R953" s="107" t="str">
        <f t="shared" si="61"/>
        <v/>
      </c>
      <c r="S953" s="108" t="str">
        <f>IF(A953="","",IF(LOOKUP(A953,Stammdaten!$A$17:$A$1001,Stammdaten!$G$17:$G$1001)="Nein",0,IF(ISBLANK('Beladung des Speichers'!A953),"",ROUND(MIN(J953,Q953)*-1,2))))</f>
        <v/>
      </c>
    </row>
    <row r="954" spans="1:19" x14ac:dyDescent="0.2">
      <c r="A954" s="109" t="str">
        <f>IF('Beladung des Speichers'!A954="","",'Beladung des Speichers'!A954)</f>
        <v/>
      </c>
      <c r="B954" s="109" t="str">
        <f>IF('Beladung des Speichers'!B954="","",'Beladung des Speichers'!B954)</f>
        <v/>
      </c>
      <c r="C954" s="163" t="str">
        <f>IF(ISBLANK('Beladung des Speichers'!A954),"",SUMIFS('Beladung des Speichers'!$C$17:$C$300,'Beladung des Speichers'!$A$17:$A$300,A954)-SUMIFS('Entladung des Speichers'!$C$17:$C$300,'Entladung des Speichers'!$A$17:$A$300,A954)+SUMIFS(Füllstände!$B$17:$B$299,Füllstände!$A$17:$A$299,A954)-SUMIFS(Füllstände!$C$17:$C$299,Füllstände!$A$17:$A$299,A954))</f>
        <v/>
      </c>
      <c r="D954" s="164" t="str">
        <f>IF(ISBLANK('Beladung des Speichers'!A954),"",C954*'Beladung des Speichers'!C954/SUMIFS('Beladung des Speichers'!$C$17:$C$300,'Beladung des Speichers'!$A$17:$A$300,A954))</f>
        <v/>
      </c>
      <c r="E954" s="165" t="str">
        <f>IF(ISBLANK('Beladung des Speichers'!A954),"",1/SUMIFS('Beladung des Speichers'!$C$17:$C$300,'Beladung des Speichers'!$A$17:$A$300,A954)*C954*SUMIF($A$17:$A$300,A954,'Beladung des Speichers'!$E$17:$E$300))</f>
        <v/>
      </c>
      <c r="F954" s="166" t="str">
        <f>IF(ISBLANK('Beladung des Speichers'!A954),"",IF(C954=0,"0,00",D954/C954*E954))</f>
        <v/>
      </c>
      <c r="G954" s="167" t="str">
        <f>IF(ISBLANK('Beladung des Speichers'!A954),"",SUMIFS('Beladung des Speichers'!$C$17:$C$300,'Beladung des Speichers'!$A$17:$A$300,A954))</f>
        <v/>
      </c>
      <c r="H954" s="124" t="str">
        <f>IF(ISBLANK('Beladung des Speichers'!A954),"",'Beladung des Speichers'!C954)</f>
        <v/>
      </c>
      <c r="I954" s="168" t="str">
        <f>IF(ISBLANK('Beladung des Speichers'!A954),"",SUMIFS('Beladung des Speichers'!$E$17:$E$1001,'Beladung des Speichers'!$A$17:$A$1001,'Ergebnis (detailliert)'!A954))</f>
        <v/>
      </c>
      <c r="J954" s="125" t="str">
        <f>IF(ISBLANK('Beladung des Speichers'!A954),"",'Beladung des Speichers'!E954)</f>
        <v/>
      </c>
      <c r="K954" s="168" t="str">
        <f>IF(ISBLANK('Beladung des Speichers'!A954),"",SUMIFS('Entladung des Speichers'!$C$17:$C$1001,'Entladung des Speichers'!$A$17:$A$1001,'Ergebnis (detailliert)'!A954))</f>
        <v/>
      </c>
      <c r="L954" s="169" t="str">
        <f t="shared" si="58"/>
        <v/>
      </c>
      <c r="M954" s="169" t="str">
        <f>IF(ISBLANK('Entladung des Speichers'!A954),"",'Entladung des Speichers'!C954)</f>
        <v/>
      </c>
      <c r="N954" s="168" t="str">
        <f>IF(ISBLANK('Beladung des Speichers'!A954),"",SUMIFS('Entladung des Speichers'!$E$17:$E$1001,'Entladung des Speichers'!$A$17:$A$1001,'Ergebnis (detailliert)'!$A$17:$A$300))</f>
        <v/>
      </c>
      <c r="O954" s="125" t="str">
        <f t="shared" si="59"/>
        <v/>
      </c>
      <c r="P954" s="20" t="str">
        <f>IFERROR(IF(A954="","",N954*'Ergebnis (detailliert)'!J954/'Ergebnis (detailliert)'!I954),0)</f>
        <v/>
      </c>
      <c r="Q954" s="106" t="str">
        <f t="shared" si="60"/>
        <v/>
      </c>
      <c r="R954" s="107" t="str">
        <f t="shared" si="61"/>
        <v/>
      </c>
      <c r="S954" s="108" t="str">
        <f>IF(A954="","",IF(LOOKUP(A954,Stammdaten!$A$17:$A$1001,Stammdaten!$G$17:$G$1001)="Nein",0,IF(ISBLANK('Beladung des Speichers'!A954),"",ROUND(MIN(J954,Q954)*-1,2))))</f>
        <v/>
      </c>
    </row>
    <row r="955" spans="1:19" x14ac:dyDescent="0.2">
      <c r="A955" s="109" t="str">
        <f>IF('Beladung des Speichers'!A955="","",'Beladung des Speichers'!A955)</f>
        <v/>
      </c>
      <c r="B955" s="109" t="str">
        <f>IF('Beladung des Speichers'!B955="","",'Beladung des Speichers'!B955)</f>
        <v/>
      </c>
      <c r="C955" s="163" t="str">
        <f>IF(ISBLANK('Beladung des Speichers'!A955),"",SUMIFS('Beladung des Speichers'!$C$17:$C$300,'Beladung des Speichers'!$A$17:$A$300,A955)-SUMIFS('Entladung des Speichers'!$C$17:$C$300,'Entladung des Speichers'!$A$17:$A$300,A955)+SUMIFS(Füllstände!$B$17:$B$299,Füllstände!$A$17:$A$299,A955)-SUMIFS(Füllstände!$C$17:$C$299,Füllstände!$A$17:$A$299,A955))</f>
        <v/>
      </c>
      <c r="D955" s="164" t="str">
        <f>IF(ISBLANK('Beladung des Speichers'!A955),"",C955*'Beladung des Speichers'!C955/SUMIFS('Beladung des Speichers'!$C$17:$C$300,'Beladung des Speichers'!$A$17:$A$300,A955))</f>
        <v/>
      </c>
      <c r="E955" s="165" t="str">
        <f>IF(ISBLANK('Beladung des Speichers'!A955),"",1/SUMIFS('Beladung des Speichers'!$C$17:$C$300,'Beladung des Speichers'!$A$17:$A$300,A955)*C955*SUMIF($A$17:$A$300,A955,'Beladung des Speichers'!$E$17:$E$300))</f>
        <v/>
      </c>
      <c r="F955" s="166" t="str">
        <f>IF(ISBLANK('Beladung des Speichers'!A955),"",IF(C955=0,"0,00",D955/C955*E955))</f>
        <v/>
      </c>
      <c r="G955" s="167" t="str">
        <f>IF(ISBLANK('Beladung des Speichers'!A955),"",SUMIFS('Beladung des Speichers'!$C$17:$C$300,'Beladung des Speichers'!$A$17:$A$300,A955))</f>
        <v/>
      </c>
      <c r="H955" s="124" t="str">
        <f>IF(ISBLANK('Beladung des Speichers'!A955),"",'Beladung des Speichers'!C955)</f>
        <v/>
      </c>
      <c r="I955" s="168" t="str">
        <f>IF(ISBLANK('Beladung des Speichers'!A955),"",SUMIFS('Beladung des Speichers'!$E$17:$E$1001,'Beladung des Speichers'!$A$17:$A$1001,'Ergebnis (detailliert)'!A955))</f>
        <v/>
      </c>
      <c r="J955" s="125" t="str">
        <f>IF(ISBLANK('Beladung des Speichers'!A955),"",'Beladung des Speichers'!E955)</f>
        <v/>
      </c>
      <c r="K955" s="168" t="str">
        <f>IF(ISBLANK('Beladung des Speichers'!A955),"",SUMIFS('Entladung des Speichers'!$C$17:$C$1001,'Entladung des Speichers'!$A$17:$A$1001,'Ergebnis (detailliert)'!A955))</f>
        <v/>
      </c>
      <c r="L955" s="169" t="str">
        <f t="shared" si="58"/>
        <v/>
      </c>
      <c r="M955" s="169" t="str">
        <f>IF(ISBLANK('Entladung des Speichers'!A955),"",'Entladung des Speichers'!C955)</f>
        <v/>
      </c>
      <c r="N955" s="168" t="str">
        <f>IF(ISBLANK('Beladung des Speichers'!A955),"",SUMIFS('Entladung des Speichers'!$E$17:$E$1001,'Entladung des Speichers'!$A$17:$A$1001,'Ergebnis (detailliert)'!$A$17:$A$300))</f>
        <v/>
      </c>
      <c r="O955" s="125" t="str">
        <f t="shared" si="59"/>
        <v/>
      </c>
      <c r="P955" s="20" t="str">
        <f>IFERROR(IF(A955="","",N955*'Ergebnis (detailliert)'!J955/'Ergebnis (detailliert)'!I955),0)</f>
        <v/>
      </c>
      <c r="Q955" s="106" t="str">
        <f t="shared" si="60"/>
        <v/>
      </c>
      <c r="R955" s="107" t="str">
        <f t="shared" si="61"/>
        <v/>
      </c>
      <c r="S955" s="108" t="str">
        <f>IF(A955="","",IF(LOOKUP(A955,Stammdaten!$A$17:$A$1001,Stammdaten!$G$17:$G$1001)="Nein",0,IF(ISBLANK('Beladung des Speichers'!A955),"",ROUND(MIN(J955,Q955)*-1,2))))</f>
        <v/>
      </c>
    </row>
    <row r="956" spans="1:19" x14ac:dyDescent="0.2">
      <c r="A956" s="109" t="str">
        <f>IF('Beladung des Speichers'!A956="","",'Beladung des Speichers'!A956)</f>
        <v/>
      </c>
      <c r="B956" s="109" t="str">
        <f>IF('Beladung des Speichers'!B956="","",'Beladung des Speichers'!B956)</f>
        <v/>
      </c>
      <c r="C956" s="163" t="str">
        <f>IF(ISBLANK('Beladung des Speichers'!A956),"",SUMIFS('Beladung des Speichers'!$C$17:$C$300,'Beladung des Speichers'!$A$17:$A$300,A956)-SUMIFS('Entladung des Speichers'!$C$17:$C$300,'Entladung des Speichers'!$A$17:$A$300,A956)+SUMIFS(Füllstände!$B$17:$B$299,Füllstände!$A$17:$A$299,A956)-SUMIFS(Füllstände!$C$17:$C$299,Füllstände!$A$17:$A$299,A956))</f>
        <v/>
      </c>
      <c r="D956" s="164" t="str">
        <f>IF(ISBLANK('Beladung des Speichers'!A956),"",C956*'Beladung des Speichers'!C956/SUMIFS('Beladung des Speichers'!$C$17:$C$300,'Beladung des Speichers'!$A$17:$A$300,A956))</f>
        <v/>
      </c>
      <c r="E956" s="165" t="str">
        <f>IF(ISBLANK('Beladung des Speichers'!A956),"",1/SUMIFS('Beladung des Speichers'!$C$17:$C$300,'Beladung des Speichers'!$A$17:$A$300,A956)*C956*SUMIF($A$17:$A$300,A956,'Beladung des Speichers'!$E$17:$E$300))</f>
        <v/>
      </c>
      <c r="F956" s="166" t="str">
        <f>IF(ISBLANK('Beladung des Speichers'!A956),"",IF(C956=0,"0,00",D956/C956*E956))</f>
        <v/>
      </c>
      <c r="G956" s="167" t="str">
        <f>IF(ISBLANK('Beladung des Speichers'!A956),"",SUMIFS('Beladung des Speichers'!$C$17:$C$300,'Beladung des Speichers'!$A$17:$A$300,A956))</f>
        <v/>
      </c>
      <c r="H956" s="124" t="str">
        <f>IF(ISBLANK('Beladung des Speichers'!A956),"",'Beladung des Speichers'!C956)</f>
        <v/>
      </c>
      <c r="I956" s="168" t="str">
        <f>IF(ISBLANK('Beladung des Speichers'!A956),"",SUMIFS('Beladung des Speichers'!$E$17:$E$1001,'Beladung des Speichers'!$A$17:$A$1001,'Ergebnis (detailliert)'!A956))</f>
        <v/>
      </c>
      <c r="J956" s="125" t="str">
        <f>IF(ISBLANK('Beladung des Speichers'!A956),"",'Beladung des Speichers'!E956)</f>
        <v/>
      </c>
      <c r="K956" s="168" t="str">
        <f>IF(ISBLANK('Beladung des Speichers'!A956),"",SUMIFS('Entladung des Speichers'!$C$17:$C$1001,'Entladung des Speichers'!$A$17:$A$1001,'Ergebnis (detailliert)'!A956))</f>
        <v/>
      </c>
      <c r="L956" s="169" t="str">
        <f t="shared" si="58"/>
        <v/>
      </c>
      <c r="M956" s="169" t="str">
        <f>IF(ISBLANK('Entladung des Speichers'!A956),"",'Entladung des Speichers'!C956)</f>
        <v/>
      </c>
      <c r="N956" s="168" t="str">
        <f>IF(ISBLANK('Beladung des Speichers'!A956),"",SUMIFS('Entladung des Speichers'!$E$17:$E$1001,'Entladung des Speichers'!$A$17:$A$1001,'Ergebnis (detailliert)'!$A$17:$A$300))</f>
        <v/>
      </c>
      <c r="O956" s="125" t="str">
        <f t="shared" si="59"/>
        <v/>
      </c>
      <c r="P956" s="20" t="str">
        <f>IFERROR(IF(A956="","",N956*'Ergebnis (detailliert)'!J956/'Ergebnis (detailliert)'!I956),0)</f>
        <v/>
      </c>
      <c r="Q956" s="106" t="str">
        <f t="shared" si="60"/>
        <v/>
      </c>
      <c r="R956" s="107" t="str">
        <f t="shared" si="61"/>
        <v/>
      </c>
      <c r="S956" s="108" t="str">
        <f>IF(A956="","",IF(LOOKUP(A956,Stammdaten!$A$17:$A$1001,Stammdaten!$G$17:$G$1001)="Nein",0,IF(ISBLANK('Beladung des Speichers'!A956),"",ROUND(MIN(J956,Q956)*-1,2))))</f>
        <v/>
      </c>
    </row>
    <row r="957" spans="1:19" x14ac:dyDescent="0.2">
      <c r="A957" s="109" t="str">
        <f>IF('Beladung des Speichers'!A957="","",'Beladung des Speichers'!A957)</f>
        <v/>
      </c>
      <c r="B957" s="109" t="str">
        <f>IF('Beladung des Speichers'!B957="","",'Beladung des Speichers'!B957)</f>
        <v/>
      </c>
      <c r="C957" s="163" t="str">
        <f>IF(ISBLANK('Beladung des Speichers'!A957),"",SUMIFS('Beladung des Speichers'!$C$17:$C$300,'Beladung des Speichers'!$A$17:$A$300,A957)-SUMIFS('Entladung des Speichers'!$C$17:$C$300,'Entladung des Speichers'!$A$17:$A$300,A957)+SUMIFS(Füllstände!$B$17:$B$299,Füllstände!$A$17:$A$299,A957)-SUMIFS(Füllstände!$C$17:$C$299,Füllstände!$A$17:$A$299,A957))</f>
        <v/>
      </c>
      <c r="D957" s="164" t="str">
        <f>IF(ISBLANK('Beladung des Speichers'!A957),"",C957*'Beladung des Speichers'!C957/SUMIFS('Beladung des Speichers'!$C$17:$C$300,'Beladung des Speichers'!$A$17:$A$300,A957))</f>
        <v/>
      </c>
      <c r="E957" s="165" t="str">
        <f>IF(ISBLANK('Beladung des Speichers'!A957),"",1/SUMIFS('Beladung des Speichers'!$C$17:$C$300,'Beladung des Speichers'!$A$17:$A$300,A957)*C957*SUMIF($A$17:$A$300,A957,'Beladung des Speichers'!$E$17:$E$300))</f>
        <v/>
      </c>
      <c r="F957" s="166" t="str">
        <f>IF(ISBLANK('Beladung des Speichers'!A957),"",IF(C957=0,"0,00",D957/C957*E957))</f>
        <v/>
      </c>
      <c r="G957" s="167" t="str">
        <f>IF(ISBLANK('Beladung des Speichers'!A957),"",SUMIFS('Beladung des Speichers'!$C$17:$C$300,'Beladung des Speichers'!$A$17:$A$300,A957))</f>
        <v/>
      </c>
      <c r="H957" s="124" t="str">
        <f>IF(ISBLANK('Beladung des Speichers'!A957),"",'Beladung des Speichers'!C957)</f>
        <v/>
      </c>
      <c r="I957" s="168" t="str">
        <f>IF(ISBLANK('Beladung des Speichers'!A957),"",SUMIFS('Beladung des Speichers'!$E$17:$E$1001,'Beladung des Speichers'!$A$17:$A$1001,'Ergebnis (detailliert)'!A957))</f>
        <v/>
      </c>
      <c r="J957" s="125" t="str">
        <f>IF(ISBLANK('Beladung des Speichers'!A957),"",'Beladung des Speichers'!E957)</f>
        <v/>
      </c>
      <c r="K957" s="168" t="str">
        <f>IF(ISBLANK('Beladung des Speichers'!A957),"",SUMIFS('Entladung des Speichers'!$C$17:$C$1001,'Entladung des Speichers'!$A$17:$A$1001,'Ergebnis (detailliert)'!A957))</f>
        <v/>
      </c>
      <c r="L957" s="169" t="str">
        <f t="shared" si="58"/>
        <v/>
      </c>
      <c r="M957" s="169" t="str">
        <f>IF(ISBLANK('Entladung des Speichers'!A957),"",'Entladung des Speichers'!C957)</f>
        <v/>
      </c>
      <c r="N957" s="168" t="str">
        <f>IF(ISBLANK('Beladung des Speichers'!A957),"",SUMIFS('Entladung des Speichers'!$E$17:$E$1001,'Entladung des Speichers'!$A$17:$A$1001,'Ergebnis (detailliert)'!$A$17:$A$300))</f>
        <v/>
      </c>
      <c r="O957" s="125" t="str">
        <f t="shared" si="59"/>
        <v/>
      </c>
      <c r="P957" s="20" t="str">
        <f>IFERROR(IF(A957="","",N957*'Ergebnis (detailliert)'!J957/'Ergebnis (detailliert)'!I957),0)</f>
        <v/>
      </c>
      <c r="Q957" s="106" t="str">
        <f t="shared" si="60"/>
        <v/>
      </c>
      <c r="R957" s="107" t="str">
        <f t="shared" si="61"/>
        <v/>
      </c>
      <c r="S957" s="108" t="str">
        <f>IF(A957="","",IF(LOOKUP(A957,Stammdaten!$A$17:$A$1001,Stammdaten!$G$17:$G$1001)="Nein",0,IF(ISBLANK('Beladung des Speichers'!A957),"",ROUND(MIN(J957,Q957)*-1,2))))</f>
        <v/>
      </c>
    </row>
    <row r="958" spans="1:19" x14ac:dyDescent="0.2">
      <c r="A958" s="109" t="str">
        <f>IF('Beladung des Speichers'!A958="","",'Beladung des Speichers'!A958)</f>
        <v/>
      </c>
      <c r="B958" s="109" t="str">
        <f>IF('Beladung des Speichers'!B958="","",'Beladung des Speichers'!B958)</f>
        <v/>
      </c>
      <c r="C958" s="163" t="str">
        <f>IF(ISBLANK('Beladung des Speichers'!A958),"",SUMIFS('Beladung des Speichers'!$C$17:$C$300,'Beladung des Speichers'!$A$17:$A$300,A958)-SUMIFS('Entladung des Speichers'!$C$17:$C$300,'Entladung des Speichers'!$A$17:$A$300,A958)+SUMIFS(Füllstände!$B$17:$B$299,Füllstände!$A$17:$A$299,A958)-SUMIFS(Füllstände!$C$17:$C$299,Füllstände!$A$17:$A$299,A958))</f>
        <v/>
      </c>
      <c r="D958" s="164" t="str">
        <f>IF(ISBLANK('Beladung des Speichers'!A958),"",C958*'Beladung des Speichers'!C958/SUMIFS('Beladung des Speichers'!$C$17:$C$300,'Beladung des Speichers'!$A$17:$A$300,A958))</f>
        <v/>
      </c>
      <c r="E958" s="165" t="str">
        <f>IF(ISBLANK('Beladung des Speichers'!A958),"",1/SUMIFS('Beladung des Speichers'!$C$17:$C$300,'Beladung des Speichers'!$A$17:$A$300,A958)*C958*SUMIF($A$17:$A$300,A958,'Beladung des Speichers'!$E$17:$E$300))</f>
        <v/>
      </c>
      <c r="F958" s="166" t="str">
        <f>IF(ISBLANK('Beladung des Speichers'!A958),"",IF(C958=0,"0,00",D958/C958*E958))</f>
        <v/>
      </c>
      <c r="G958" s="167" t="str">
        <f>IF(ISBLANK('Beladung des Speichers'!A958),"",SUMIFS('Beladung des Speichers'!$C$17:$C$300,'Beladung des Speichers'!$A$17:$A$300,A958))</f>
        <v/>
      </c>
      <c r="H958" s="124" t="str">
        <f>IF(ISBLANK('Beladung des Speichers'!A958),"",'Beladung des Speichers'!C958)</f>
        <v/>
      </c>
      <c r="I958" s="168" t="str">
        <f>IF(ISBLANK('Beladung des Speichers'!A958),"",SUMIFS('Beladung des Speichers'!$E$17:$E$1001,'Beladung des Speichers'!$A$17:$A$1001,'Ergebnis (detailliert)'!A958))</f>
        <v/>
      </c>
      <c r="J958" s="125" t="str">
        <f>IF(ISBLANK('Beladung des Speichers'!A958),"",'Beladung des Speichers'!E958)</f>
        <v/>
      </c>
      <c r="K958" s="168" t="str">
        <f>IF(ISBLANK('Beladung des Speichers'!A958),"",SUMIFS('Entladung des Speichers'!$C$17:$C$1001,'Entladung des Speichers'!$A$17:$A$1001,'Ergebnis (detailliert)'!A958))</f>
        <v/>
      </c>
      <c r="L958" s="169" t="str">
        <f t="shared" si="58"/>
        <v/>
      </c>
      <c r="M958" s="169" t="str">
        <f>IF(ISBLANK('Entladung des Speichers'!A958),"",'Entladung des Speichers'!C958)</f>
        <v/>
      </c>
      <c r="N958" s="168" t="str">
        <f>IF(ISBLANK('Beladung des Speichers'!A958),"",SUMIFS('Entladung des Speichers'!$E$17:$E$1001,'Entladung des Speichers'!$A$17:$A$1001,'Ergebnis (detailliert)'!$A$17:$A$300))</f>
        <v/>
      </c>
      <c r="O958" s="125" t="str">
        <f t="shared" si="59"/>
        <v/>
      </c>
      <c r="P958" s="20" t="str">
        <f>IFERROR(IF(A958="","",N958*'Ergebnis (detailliert)'!J958/'Ergebnis (detailliert)'!I958),0)</f>
        <v/>
      </c>
      <c r="Q958" s="106" t="str">
        <f t="shared" si="60"/>
        <v/>
      </c>
      <c r="R958" s="107" t="str">
        <f t="shared" si="61"/>
        <v/>
      </c>
      <c r="S958" s="108" t="str">
        <f>IF(A958="","",IF(LOOKUP(A958,Stammdaten!$A$17:$A$1001,Stammdaten!$G$17:$G$1001)="Nein",0,IF(ISBLANK('Beladung des Speichers'!A958),"",ROUND(MIN(J958,Q958)*-1,2))))</f>
        <v/>
      </c>
    </row>
    <row r="959" spans="1:19" x14ac:dyDescent="0.2">
      <c r="A959" s="109" t="str">
        <f>IF('Beladung des Speichers'!A959="","",'Beladung des Speichers'!A959)</f>
        <v/>
      </c>
      <c r="B959" s="109" t="str">
        <f>IF('Beladung des Speichers'!B959="","",'Beladung des Speichers'!B959)</f>
        <v/>
      </c>
      <c r="C959" s="163" t="str">
        <f>IF(ISBLANK('Beladung des Speichers'!A959),"",SUMIFS('Beladung des Speichers'!$C$17:$C$300,'Beladung des Speichers'!$A$17:$A$300,A959)-SUMIFS('Entladung des Speichers'!$C$17:$C$300,'Entladung des Speichers'!$A$17:$A$300,A959)+SUMIFS(Füllstände!$B$17:$B$299,Füllstände!$A$17:$A$299,A959)-SUMIFS(Füllstände!$C$17:$C$299,Füllstände!$A$17:$A$299,A959))</f>
        <v/>
      </c>
      <c r="D959" s="164" t="str">
        <f>IF(ISBLANK('Beladung des Speichers'!A959),"",C959*'Beladung des Speichers'!C959/SUMIFS('Beladung des Speichers'!$C$17:$C$300,'Beladung des Speichers'!$A$17:$A$300,A959))</f>
        <v/>
      </c>
      <c r="E959" s="165" t="str">
        <f>IF(ISBLANK('Beladung des Speichers'!A959),"",1/SUMIFS('Beladung des Speichers'!$C$17:$C$300,'Beladung des Speichers'!$A$17:$A$300,A959)*C959*SUMIF($A$17:$A$300,A959,'Beladung des Speichers'!$E$17:$E$300))</f>
        <v/>
      </c>
      <c r="F959" s="166" t="str">
        <f>IF(ISBLANK('Beladung des Speichers'!A959),"",IF(C959=0,"0,00",D959/C959*E959))</f>
        <v/>
      </c>
      <c r="G959" s="167" t="str">
        <f>IF(ISBLANK('Beladung des Speichers'!A959),"",SUMIFS('Beladung des Speichers'!$C$17:$C$300,'Beladung des Speichers'!$A$17:$A$300,A959))</f>
        <v/>
      </c>
      <c r="H959" s="124" t="str">
        <f>IF(ISBLANK('Beladung des Speichers'!A959),"",'Beladung des Speichers'!C959)</f>
        <v/>
      </c>
      <c r="I959" s="168" t="str">
        <f>IF(ISBLANK('Beladung des Speichers'!A959),"",SUMIFS('Beladung des Speichers'!$E$17:$E$1001,'Beladung des Speichers'!$A$17:$A$1001,'Ergebnis (detailliert)'!A959))</f>
        <v/>
      </c>
      <c r="J959" s="125" t="str">
        <f>IF(ISBLANK('Beladung des Speichers'!A959),"",'Beladung des Speichers'!E959)</f>
        <v/>
      </c>
      <c r="K959" s="168" t="str">
        <f>IF(ISBLANK('Beladung des Speichers'!A959),"",SUMIFS('Entladung des Speichers'!$C$17:$C$1001,'Entladung des Speichers'!$A$17:$A$1001,'Ergebnis (detailliert)'!A959))</f>
        <v/>
      </c>
      <c r="L959" s="169" t="str">
        <f t="shared" si="58"/>
        <v/>
      </c>
      <c r="M959" s="169" t="str">
        <f>IF(ISBLANK('Entladung des Speichers'!A959),"",'Entladung des Speichers'!C959)</f>
        <v/>
      </c>
      <c r="N959" s="168" t="str">
        <f>IF(ISBLANK('Beladung des Speichers'!A959),"",SUMIFS('Entladung des Speichers'!$E$17:$E$1001,'Entladung des Speichers'!$A$17:$A$1001,'Ergebnis (detailliert)'!$A$17:$A$300))</f>
        <v/>
      </c>
      <c r="O959" s="125" t="str">
        <f t="shared" si="59"/>
        <v/>
      </c>
      <c r="P959" s="20" t="str">
        <f>IFERROR(IF(A959="","",N959*'Ergebnis (detailliert)'!J959/'Ergebnis (detailliert)'!I959),0)</f>
        <v/>
      </c>
      <c r="Q959" s="106" t="str">
        <f t="shared" si="60"/>
        <v/>
      </c>
      <c r="R959" s="107" t="str">
        <f t="shared" si="61"/>
        <v/>
      </c>
      <c r="S959" s="108" t="str">
        <f>IF(A959="","",IF(LOOKUP(A959,Stammdaten!$A$17:$A$1001,Stammdaten!$G$17:$G$1001)="Nein",0,IF(ISBLANK('Beladung des Speichers'!A959),"",ROUND(MIN(J959,Q959)*-1,2))))</f>
        <v/>
      </c>
    </row>
    <row r="960" spans="1:19" x14ac:dyDescent="0.2">
      <c r="A960" s="109" t="str">
        <f>IF('Beladung des Speichers'!A960="","",'Beladung des Speichers'!A960)</f>
        <v/>
      </c>
      <c r="B960" s="109" t="str">
        <f>IF('Beladung des Speichers'!B960="","",'Beladung des Speichers'!B960)</f>
        <v/>
      </c>
      <c r="C960" s="163" t="str">
        <f>IF(ISBLANK('Beladung des Speichers'!A960),"",SUMIFS('Beladung des Speichers'!$C$17:$C$300,'Beladung des Speichers'!$A$17:$A$300,A960)-SUMIFS('Entladung des Speichers'!$C$17:$C$300,'Entladung des Speichers'!$A$17:$A$300,A960)+SUMIFS(Füllstände!$B$17:$B$299,Füllstände!$A$17:$A$299,A960)-SUMIFS(Füllstände!$C$17:$C$299,Füllstände!$A$17:$A$299,A960))</f>
        <v/>
      </c>
      <c r="D960" s="164" t="str">
        <f>IF(ISBLANK('Beladung des Speichers'!A960),"",C960*'Beladung des Speichers'!C960/SUMIFS('Beladung des Speichers'!$C$17:$C$300,'Beladung des Speichers'!$A$17:$A$300,A960))</f>
        <v/>
      </c>
      <c r="E960" s="165" t="str">
        <f>IF(ISBLANK('Beladung des Speichers'!A960),"",1/SUMIFS('Beladung des Speichers'!$C$17:$C$300,'Beladung des Speichers'!$A$17:$A$300,A960)*C960*SUMIF($A$17:$A$300,A960,'Beladung des Speichers'!$E$17:$E$300))</f>
        <v/>
      </c>
      <c r="F960" s="166" t="str">
        <f>IF(ISBLANK('Beladung des Speichers'!A960),"",IF(C960=0,"0,00",D960/C960*E960))</f>
        <v/>
      </c>
      <c r="G960" s="167" t="str">
        <f>IF(ISBLANK('Beladung des Speichers'!A960),"",SUMIFS('Beladung des Speichers'!$C$17:$C$300,'Beladung des Speichers'!$A$17:$A$300,A960))</f>
        <v/>
      </c>
      <c r="H960" s="124" t="str">
        <f>IF(ISBLANK('Beladung des Speichers'!A960),"",'Beladung des Speichers'!C960)</f>
        <v/>
      </c>
      <c r="I960" s="168" t="str">
        <f>IF(ISBLANK('Beladung des Speichers'!A960),"",SUMIFS('Beladung des Speichers'!$E$17:$E$1001,'Beladung des Speichers'!$A$17:$A$1001,'Ergebnis (detailliert)'!A960))</f>
        <v/>
      </c>
      <c r="J960" s="125" t="str">
        <f>IF(ISBLANK('Beladung des Speichers'!A960),"",'Beladung des Speichers'!E960)</f>
        <v/>
      </c>
      <c r="K960" s="168" t="str">
        <f>IF(ISBLANK('Beladung des Speichers'!A960),"",SUMIFS('Entladung des Speichers'!$C$17:$C$1001,'Entladung des Speichers'!$A$17:$A$1001,'Ergebnis (detailliert)'!A960))</f>
        <v/>
      </c>
      <c r="L960" s="169" t="str">
        <f t="shared" si="58"/>
        <v/>
      </c>
      <c r="M960" s="169" t="str">
        <f>IF(ISBLANK('Entladung des Speichers'!A960),"",'Entladung des Speichers'!C960)</f>
        <v/>
      </c>
      <c r="N960" s="168" t="str">
        <f>IF(ISBLANK('Beladung des Speichers'!A960),"",SUMIFS('Entladung des Speichers'!$E$17:$E$1001,'Entladung des Speichers'!$A$17:$A$1001,'Ergebnis (detailliert)'!$A$17:$A$300))</f>
        <v/>
      </c>
      <c r="O960" s="125" t="str">
        <f t="shared" si="59"/>
        <v/>
      </c>
      <c r="P960" s="20" t="str">
        <f>IFERROR(IF(A960="","",N960*'Ergebnis (detailliert)'!J960/'Ergebnis (detailliert)'!I960),0)</f>
        <v/>
      </c>
      <c r="Q960" s="106" t="str">
        <f t="shared" si="60"/>
        <v/>
      </c>
      <c r="R960" s="107" t="str">
        <f t="shared" si="61"/>
        <v/>
      </c>
      <c r="S960" s="108" t="str">
        <f>IF(A960="","",IF(LOOKUP(A960,Stammdaten!$A$17:$A$1001,Stammdaten!$G$17:$G$1001)="Nein",0,IF(ISBLANK('Beladung des Speichers'!A960),"",ROUND(MIN(J960,Q960)*-1,2))))</f>
        <v/>
      </c>
    </row>
    <row r="961" spans="1:19" x14ac:dyDescent="0.2">
      <c r="A961" s="109" t="str">
        <f>IF('Beladung des Speichers'!A961="","",'Beladung des Speichers'!A961)</f>
        <v/>
      </c>
      <c r="B961" s="109" t="str">
        <f>IF('Beladung des Speichers'!B961="","",'Beladung des Speichers'!B961)</f>
        <v/>
      </c>
      <c r="C961" s="163" t="str">
        <f>IF(ISBLANK('Beladung des Speichers'!A961),"",SUMIFS('Beladung des Speichers'!$C$17:$C$300,'Beladung des Speichers'!$A$17:$A$300,A961)-SUMIFS('Entladung des Speichers'!$C$17:$C$300,'Entladung des Speichers'!$A$17:$A$300,A961)+SUMIFS(Füllstände!$B$17:$B$299,Füllstände!$A$17:$A$299,A961)-SUMIFS(Füllstände!$C$17:$C$299,Füllstände!$A$17:$A$299,A961))</f>
        <v/>
      </c>
      <c r="D961" s="164" t="str">
        <f>IF(ISBLANK('Beladung des Speichers'!A961),"",C961*'Beladung des Speichers'!C961/SUMIFS('Beladung des Speichers'!$C$17:$C$300,'Beladung des Speichers'!$A$17:$A$300,A961))</f>
        <v/>
      </c>
      <c r="E961" s="165" t="str">
        <f>IF(ISBLANK('Beladung des Speichers'!A961),"",1/SUMIFS('Beladung des Speichers'!$C$17:$C$300,'Beladung des Speichers'!$A$17:$A$300,A961)*C961*SUMIF($A$17:$A$300,A961,'Beladung des Speichers'!$E$17:$E$300))</f>
        <v/>
      </c>
      <c r="F961" s="166" t="str">
        <f>IF(ISBLANK('Beladung des Speichers'!A961),"",IF(C961=0,"0,00",D961/C961*E961))</f>
        <v/>
      </c>
      <c r="G961" s="167" t="str">
        <f>IF(ISBLANK('Beladung des Speichers'!A961),"",SUMIFS('Beladung des Speichers'!$C$17:$C$300,'Beladung des Speichers'!$A$17:$A$300,A961))</f>
        <v/>
      </c>
      <c r="H961" s="124" t="str">
        <f>IF(ISBLANK('Beladung des Speichers'!A961),"",'Beladung des Speichers'!C961)</f>
        <v/>
      </c>
      <c r="I961" s="168" t="str">
        <f>IF(ISBLANK('Beladung des Speichers'!A961),"",SUMIFS('Beladung des Speichers'!$E$17:$E$1001,'Beladung des Speichers'!$A$17:$A$1001,'Ergebnis (detailliert)'!A961))</f>
        <v/>
      </c>
      <c r="J961" s="125" t="str">
        <f>IF(ISBLANK('Beladung des Speichers'!A961),"",'Beladung des Speichers'!E961)</f>
        <v/>
      </c>
      <c r="K961" s="168" t="str">
        <f>IF(ISBLANK('Beladung des Speichers'!A961),"",SUMIFS('Entladung des Speichers'!$C$17:$C$1001,'Entladung des Speichers'!$A$17:$A$1001,'Ergebnis (detailliert)'!A961))</f>
        <v/>
      </c>
      <c r="L961" s="169" t="str">
        <f t="shared" si="58"/>
        <v/>
      </c>
      <c r="M961" s="169" t="str">
        <f>IF(ISBLANK('Entladung des Speichers'!A961),"",'Entladung des Speichers'!C961)</f>
        <v/>
      </c>
      <c r="N961" s="168" t="str">
        <f>IF(ISBLANK('Beladung des Speichers'!A961),"",SUMIFS('Entladung des Speichers'!$E$17:$E$1001,'Entladung des Speichers'!$A$17:$A$1001,'Ergebnis (detailliert)'!$A$17:$A$300))</f>
        <v/>
      </c>
      <c r="O961" s="125" t="str">
        <f t="shared" si="59"/>
        <v/>
      </c>
      <c r="P961" s="20" t="str">
        <f>IFERROR(IF(A961="","",N961*'Ergebnis (detailliert)'!J961/'Ergebnis (detailliert)'!I961),0)</f>
        <v/>
      </c>
      <c r="Q961" s="106" t="str">
        <f t="shared" si="60"/>
        <v/>
      </c>
      <c r="R961" s="107" t="str">
        <f t="shared" si="61"/>
        <v/>
      </c>
      <c r="S961" s="108" t="str">
        <f>IF(A961="","",IF(LOOKUP(A961,Stammdaten!$A$17:$A$1001,Stammdaten!$G$17:$G$1001)="Nein",0,IF(ISBLANK('Beladung des Speichers'!A961),"",ROUND(MIN(J961,Q961)*-1,2))))</f>
        <v/>
      </c>
    </row>
    <row r="962" spans="1:19" x14ac:dyDescent="0.2">
      <c r="A962" s="109" t="str">
        <f>IF('Beladung des Speichers'!A962="","",'Beladung des Speichers'!A962)</f>
        <v/>
      </c>
      <c r="B962" s="109" t="str">
        <f>IF('Beladung des Speichers'!B962="","",'Beladung des Speichers'!B962)</f>
        <v/>
      </c>
      <c r="C962" s="163" t="str">
        <f>IF(ISBLANK('Beladung des Speichers'!A962),"",SUMIFS('Beladung des Speichers'!$C$17:$C$300,'Beladung des Speichers'!$A$17:$A$300,A962)-SUMIFS('Entladung des Speichers'!$C$17:$C$300,'Entladung des Speichers'!$A$17:$A$300,A962)+SUMIFS(Füllstände!$B$17:$B$299,Füllstände!$A$17:$A$299,A962)-SUMIFS(Füllstände!$C$17:$C$299,Füllstände!$A$17:$A$299,A962))</f>
        <v/>
      </c>
      <c r="D962" s="164" t="str">
        <f>IF(ISBLANK('Beladung des Speichers'!A962),"",C962*'Beladung des Speichers'!C962/SUMIFS('Beladung des Speichers'!$C$17:$C$300,'Beladung des Speichers'!$A$17:$A$300,A962))</f>
        <v/>
      </c>
      <c r="E962" s="165" t="str">
        <f>IF(ISBLANK('Beladung des Speichers'!A962),"",1/SUMIFS('Beladung des Speichers'!$C$17:$C$300,'Beladung des Speichers'!$A$17:$A$300,A962)*C962*SUMIF($A$17:$A$300,A962,'Beladung des Speichers'!$E$17:$E$300))</f>
        <v/>
      </c>
      <c r="F962" s="166" t="str">
        <f>IF(ISBLANK('Beladung des Speichers'!A962),"",IF(C962=0,"0,00",D962/C962*E962))</f>
        <v/>
      </c>
      <c r="G962" s="167" t="str">
        <f>IF(ISBLANK('Beladung des Speichers'!A962),"",SUMIFS('Beladung des Speichers'!$C$17:$C$300,'Beladung des Speichers'!$A$17:$A$300,A962))</f>
        <v/>
      </c>
      <c r="H962" s="124" t="str">
        <f>IF(ISBLANK('Beladung des Speichers'!A962),"",'Beladung des Speichers'!C962)</f>
        <v/>
      </c>
      <c r="I962" s="168" t="str">
        <f>IF(ISBLANK('Beladung des Speichers'!A962),"",SUMIFS('Beladung des Speichers'!$E$17:$E$1001,'Beladung des Speichers'!$A$17:$A$1001,'Ergebnis (detailliert)'!A962))</f>
        <v/>
      </c>
      <c r="J962" s="125" t="str">
        <f>IF(ISBLANK('Beladung des Speichers'!A962),"",'Beladung des Speichers'!E962)</f>
        <v/>
      </c>
      <c r="K962" s="168" t="str">
        <f>IF(ISBLANK('Beladung des Speichers'!A962),"",SUMIFS('Entladung des Speichers'!$C$17:$C$1001,'Entladung des Speichers'!$A$17:$A$1001,'Ergebnis (detailliert)'!A962))</f>
        <v/>
      </c>
      <c r="L962" s="169" t="str">
        <f t="shared" si="58"/>
        <v/>
      </c>
      <c r="M962" s="169" t="str">
        <f>IF(ISBLANK('Entladung des Speichers'!A962),"",'Entladung des Speichers'!C962)</f>
        <v/>
      </c>
      <c r="N962" s="168" t="str">
        <f>IF(ISBLANK('Beladung des Speichers'!A962),"",SUMIFS('Entladung des Speichers'!$E$17:$E$1001,'Entladung des Speichers'!$A$17:$A$1001,'Ergebnis (detailliert)'!$A$17:$A$300))</f>
        <v/>
      </c>
      <c r="O962" s="125" t="str">
        <f t="shared" si="59"/>
        <v/>
      </c>
      <c r="P962" s="20" t="str">
        <f>IFERROR(IF(A962="","",N962*'Ergebnis (detailliert)'!J962/'Ergebnis (detailliert)'!I962),0)</f>
        <v/>
      </c>
      <c r="Q962" s="106" t="str">
        <f t="shared" si="60"/>
        <v/>
      </c>
      <c r="R962" s="107" t="str">
        <f t="shared" si="61"/>
        <v/>
      </c>
      <c r="S962" s="108" t="str">
        <f>IF(A962="","",IF(LOOKUP(A962,Stammdaten!$A$17:$A$1001,Stammdaten!$G$17:$G$1001)="Nein",0,IF(ISBLANK('Beladung des Speichers'!A962),"",ROUND(MIN(J962,Q962)*-1,2))))</f>
        <v/>
      </c>
    </row>
    <row r="963" spans="1:19" x14ac:dyDescent="0.2">
      <c r="A963" s="109" t="str">
        <f>IF('Beladung des Speichers'!A963="","",'Beladung des Speichers'!A963)</f>
        <v/>
      </c>
      <c r="B963" s="109" t="str">
        <f>IF('Beladung des Speichers'!B963="","",'Beladung des Speichers'!B963)</f>
        <v/>
      </c>
      <c r="C963" s="163" t="str">
        <f>IF(ISBLANK('Beladung des Speichers'!A963),"",SUMIFS('Beladung des Speichers'!$C$17:$C$300,'Beladung des Speichers'!$A$17:$A$300,A963)-SUMIFS('Entladung des Speichers'!$C$17:$C$300,'Entladung des Speichers'!$A$17:$A$300,A963)+SUMIFS(Füllstände!$B$17:$B$299,Füllstände!$A$17:$A$299,A963)-SUMIFS(Füllstände!$C$17:$C$299,Füllstände!$A$17:$A$299,A963))</f>
        <v/>
      </c>
      <c r="D963" s="164" t="str">
        <f>IF(ISBLANK('Beladung des Speichers'!A963),"",C963*'Beladung des Speichers'!C963/SUMIFS('Beladung des Speichers'!$C$17:$C$300,'Beladung des Speichers'!$A$17:$A$300,A963))</f>
        <v/>
      </c>
      <c r="E963" s="165" t="str">
        <f>IF(ISBLANK('Beladung des Speichers'!A963),"",1/SUMIFS('Beladung des Speichers'!$C$17:$C$300,'Beladung des Speichers'!$A$17:$A$300,A963)*C963*SUMIF($A$17:$A$300,A963,'Beladung des Speichers'!$E$17:$E$300))</f>
        <v/>
      </c>
      <c r="F963" s="166" t="str">
        <f>IF(ISBLANK('Beladung des Speichers'!A963),"",IF(C963=0,"0,00",D963/C963*E963))</f>
        <v/>
      </c>
      <c r="G963" s="167" t="str">
        <f>IF(ISBLANK('Beladung des Speichers'!A963),"",SUMIFS('Beladung des Speichers'!$C$17:$C$300,'Beladung des Speichers'!$A$17:$A$300,A963))</f>
        <v/>
      </c>
      <c r="H963" s="124" t="str">
        <f>IF(ISBLANK('Beladung des Speichers'!A963),"",'Beladung des Speichers'!C963)</f>
        <v/>
      </c>
      <c r="I963" s="168" t="str">
        <f>IF(ISBLANK('Beladung des Speichers'!A963),"",SUMIFS('Beladung des Speichers'!$E$17:$E$1001,'Beladung des Speichers'!$A$17:$A$1001,'Ergebnis (detailliert)'!A963))</f>
        <v/>
      </c>
      <c r="J963" s="125" t="str">
        <f>IF(ISBLANK('Beladung des Speichers'!A963),"",'Beladung des Speichers'!E963)</f>
        <v/>
      </c>
      <c r="K963" s="168" t="str">
        <f>IF(ISBLANK('Beladung des Speichers'!A963),"",SUMIFS('Entladung des Speichers'!$C$17:$C$1001,'Entladung des Speichers'!$A$17:$A$1001,'Ergebnis (detailliert)'!A963))</f>
        <v/>
      </c>
      <c r="L963" s="169" t="str">
        <f t="shared" si="58"/>
        <v/>
      </c>
      <c r="M963" s="169" t="str">
        <f>IF(ISBLANK('Entladung des Speichers'!A963),"",'Entladung des Speichers'!C963)</f>
        <v/>
      </c>
      <c r="N963" s="168" t="str">
        <f>IF(ISBLANK('Beladung des Speichers'!A963),"",SUMIFS('Entladung des Speichers'!$E$17:$E$1001,'Entladung des Speichers'!$A$17:$A$1001,'Ergebnis (detailliert)'!$A$17:$A$300))</f>
        <v/>
      </c>
      <c r="O963" s="125" t="str">
        <f t="shared" si="59"/>
        <v/>
      </c>
      <c r="P963" s="20" t="str">
        <f>IFERROR(IF(A963="","",N963*'Ergebnis (detailliert)'!J963/'Ergebnis (detailliert)'!I963),0)</f>
        <v/>
      </c>
      <c r="Q963" s="106" t="str">
        <f t="shared" si="60"/>
        <v/>
      </c>
      <c r="R963" s="107" t="str">
        <f t="shared" si="61"/>
        <v/>
      </c>
      <c r="S963" s="108" t="str">
        <f>IF(A963="","",IF(LOOKUP(A963,Stammdaten!$A$17:$A$1001,Stammdaten!$G$17:$G$1001)="Nein",0,IF(ISBLANK('Beladung des Speichers'!A963),"",ROUND(MIN(J963,Q963)*-1,2))))</f>
        <v/>
      </c>
    </row>
    <row r="964" spans="1:19" x14ac:dyDescent="0.2">
      <c r="A964" s="109" t="str">
        <f>IF('Beladung des Speichers'!A964="","",'Beladung des Speichers'!A964)</f>
        <v/>
      </c>
      <c r="B964" s="109" t="str">
        <f>IF('Beladung des Speichers'!B964="","",'Beladung des Speichers'!B964)</f>
        <v/>
      </c>
      <c r="C964" s="163" t="str">
        <f>IF(ISBLANK('Beladung des Speichers'!A964),"",SUMIFS('Beladung des Speichers'!$C$17:$C$300,'Beladung des Speichers'!$A$17:$A$300,A964)-SUMIFS('Entladung des Speichers'!$C$17:$C$300,'Entladung des Speichers'!$A$17:$A$300,A964)+SUMIFS(Füllstände!$B$17:$B$299,Füllstände!$A$17:$A$299,A964)-SUMIFS(Füllstände!$C$17:$C$299,Füllstände!$A$17:$A$299,A964))</f>
        <v/>
      </c>
      <c r="D964" s="164" t="str">
        <f>IF(ISBLANK('Beladung des Speichers'!A964),"",C964*'Beladung des Speichers'!C964/SUMIFS('Beladung des Speichers'!$C$17:$C$300,'Beladung des Speichers'!$A$17:$A$300,A964))</f>
        <v/>
      </c>
      <c r="E964" s="165" t="str">
        <f>IF(ISBLANK('Beladung des Speichers'!A964),"",1/SUMIFS('Beladung des Speichers'!$C$17:$C$300,'Beladung des Speichers'!$A$17:$A$300,A964)*C964*SUMIF($A$17:$A$300,A964,'Beladung des Speichers'!$E$17:$E$300))</f>
        <v/>
      </c>
      <c r="F964" s="166" t="str">
        <f>IF(ISBLANK('Beladung des Speichers'!A964),"",IF(C964=0,"0,00",D964/C964*E964))</f>
        <v/>
      </c>
      <c r="G964" s="167" t="str">
        <f>IF(ISBLANK('Beladung des Speichers'!A964),"",SUMIFS('Beladung des Speichers'!$C$17:$C$300,'Beladung des Speichers'!$A$17:$A$300,A964))</f>
        <v/>
      </c>
      <c r="H964" s="124" t="str">
        <f>IF(ISBLANK('Beladung des Speichers'!A964),"",'Beladung des Speichers'!C964)</f>
        <v/>
      </c>
      <c r="I964" s="168" t="str">
        <f>IF(ISBLANK('Beladung des Speichers'!A964),"",SUMIFS('Beladung des Speichers'!$E$17:$E$1001,'Beladung des Speichers'!$A$17:$A$1001,'Ergebnis (detailliert)'!A964))</f>
        <v/>
      </c>
      <c r="J964" s="125" t="str">
        <f>IF(ISBLANK('Beladung des Speichers'!A964),"",'Beladung des Speichers'!E964)</f>
        <v/>
      </c>
      <c r="K964" s="168" t="str">
        <f>IF(ISBLANK('Beladung des Speichers'!A964),"",SUMIFS('Entladung des Speichers'!$C$17:$C$1001,'Entladung des Speichers'!$A$17:$A$1001,'Ergebnis (detailliert)'!A964))</f>
        <v/>
      </c>
      <c r="L964" s="169" t="str">
        <f t="shared" si="58"/>
        <v/>
      </c>
      <c r="M964" s="169" t="str">
        <f>IF(ISBLANK('Entladung des Speichers'!A964),"",'Entladung des Speichers'!C964)</f>
        <v/>
      </c>
      <c r="N964" s="168" t="str">
        <f>IF(ISBLANK('Beladung des Speichers'!A964),"",SUMIFS('Entladung des Speichers'!$E$17:$E$1001,'Entladung des Speichers'!$A$17:$A$1001,'Ergebnis (detailliert)'!$A$17:$A$300))</f>
        <v/>
      </c>
      <c r="O964" s="125" t="str">
        <f t="shared" si="59"/>
        <v/>
      </c>
      <c r="P964" s="20" t="str">
        <f>IFERROR(IF(A964="","",N964*'Ergebnis (detailliert)'!J964/'Ergebnis (detailliert)'!I964),0)</f>
        <v/>
      </c>
      <c r="Q964" s="106" t="str">
        <f t="shared" si="60"/>
        <v/>
      </c>
      <c r="R964" s="107" t="str">
        <f t="shared" si="61"/>
        <v/>
      </c>
      <c r="S964" s="108" t="str">
        <f>IF(A964="","",IF(LOOKUP(A964,Stammdaten!$A$17:$A$1001,Stammdaten!$G$17:$G$1001)="Nein",0,IF(ISBLANK('Beladung des Speichers'!A964),"",ROUND(MIN(J964,Q964)*-1,2))))</f>
        <v/>
      </c>
    </row>
    <row r="965" spans="1:19" x14ac:dyDescent="0.2">
      <c r="A965" s="109" t="str">
        <f>IF('Beladung des Speichers'!A965="","",'Beladung des Speichers'!A965)</f>
        <v/>
      </c>
      <c r="B965" s="109" t="str">
        <f>IF('Beladung des Speichers'!B965="","",'Beladung des Speichers'!B965)</f>
        <v/>
      </c>
      <c r="C965" s="163" t="str">
        <f>IF(ISBLANK('Beladung des Speichers'!A965),"",SUMIFS('Beladung des Speichers'!$C$17:$C$300,'Beladung des Speichers'!$A$17:$A$300,A965)-SUMIFS('Entladung des Speichers'!$C$17:$C$300,'Entladung des Speichers'!$A$17:$A$300,A965)+SUMIFS(Füllstände!$B$17:$B$299,Füllstände!$A$17:$A$299,A965)-SUMIFS(Füllstände!$C$17:$C$299,Füllstände!$A$17:$A$299,A965))</f>
        <v/>
      </c>
      <c r="D965" s="164" t="str">
        <f>IF(ISBLANK('Beladung des Speichers'!A965),"",C965*'Beladung des Speichers'!C965/SUMIFS('Beladung des Speichers'!$C$17:$C$300,'Beladung des Speichers'!$A$17:$A$300,A965))</f>
        <v/>
      </c>
      <c r="E965" s="165" t="str">
        <f>IF(ISBLANK('Beladung des Speichers'!A965),"",1/SUMIFS('Beladung des Speichers'!$C$17:$C$300,'Beladung des Speichers'!$A$17:$A$300,A965)*C965*SUMIF($A$17:$A$300,A965,'Beladung des Speichers'!$E$17:$E$300))</f>
        <v/>
      </c>
      <c r="F965" s="166" t="str">
        <f>IF(ISBLANK('Beladung des Speichers'!A965),"",IF(C965=0,"0,00",D965/C965*E965))</f>
        <v/>
      </c>
      <c r="G965" s="167" t="str">
        <f>IF(ISBLANK('Beladung des Speichers'!A965),"",SUMIFS('Beladung des Speichers'!$C$17:$C$300,'Beladung des Speichers'!$A$17:$A$300,A965))</f>
        <v/>
      </c>
      <c r="H965" s="124" t="str">
        <f>IF(ISBLANK('Beladung des Speichers'!A965),"",'Beladung des Speichers'!C965)</f>
        <v/>
      </c>
      <c r="I965" s="168" t="str">
        <f>IF(ISBLANK('Beladung des Speichers'!A965),"",SUMIFS('Beladung des Speichers'!$E$17:$E$1001,'Beladung des Speichers'!$A$17:$A$1001,'Ergebnis (detailliert)'!A965))</f>
        <v/>
      </c>
      <c r="J965" s="125" t="str">
        <f>IF(ISBLANK('Beladung des Speichers'!A965),"",'Beladung des Speichers'!E965)</f>
        <v/>
      </c>
      <c r="K965" s="168" t="str">
        <f>IF(ISBLANK('Beladung des Speichers'!A965),"",SUMIFS('Entladung des Speichers'!$C$17:$C$1001,'Entladung des Speichers'!$A$17:$A$1001,'Ergebnis (detailliert)'!A965))</f>
        <v/>
      </c>
      <c r="L965" s="169" t="str">
        <f t="shared" si="58"/>
        <v/>
      </c>
      <c r="M965" s="169" t="str">
        <f>IF(ISBLANK('Entladung des Speichers'!A965),"",'Entladung des Speichers'!C965)</f>
        <v/>
      </c>
      <c r="N965" s="168" t="str">
        <f>IF(ISBLANK('Beladung des Speichers'!A965),"",SUMIFS('Entladung des Speichers'!$E$17:$E$1001,'Entladung des Speichers'!$A$17:$A$1001,'Ergebnis (detailliert)'!$A$17:$A$300))</f>
        <v/>
      </c>
      <c r="O965" s="125" t="str">
        <f t="shared" si="59"/>
        <v/>
      </c>
      <c r="P965" s="20" t="str">
        <f>IFERROR(IF(A965="","",N965*'Ergebnis (detailliert)'!J965/'Ergebnis (detailliert)'!I965),0)</f>
        <v/>
      </c>
      <c r="Q965" s="106" t="str">
        <f t="shared" si="60"/>
        <v/>
      </c>
      <c r="R965" s="107" t="str">
        <f t="shared" si="61"/>
        <v/>
      </c>
      <c r="S965" s="108" t="str">
        <f>IF(A965="","",IF(LOOKUP(A965,Stammdaten!$A$17:$A$1001,Stammdaten!$G$17:$G$1001)="Nein",0,IF(ISBLANK('Beladung des Speichers'!A965),"",ROUND(MIN(J965,Q965)*-1,2))))</f>
        <v/>
      </c>
    </row>
    <row r="966" spans="1:19" x14ac:dyDescent="0.2">
      <c r="A966" s="109" t="str">
        <f>IF('Beladung des Speichers'!A966="","",'Beladung des Speichers'!A966)</f>
        <v/>
      </c>
      <c r="B966" s="109" t="str">
        <f>IF('Beladung des Speichers'!B966="","",'Beladung des Speichers'!B966)</f>
        <v/>
      </c>
      <c r="C966" s="163" t="str">
        <f>IF(ISBLANK('Beladung des Speichers'!A966),"",SUMIFS('Beladung des Speichers'!$C$17:$C$300,'Beladung des Speichers'!$A$17:$A$300,A966)-SUMIFS('Entladung des Speichers'!$C$17:$C$300,'Entladung des Speichers'!$A$17:$A$300,A966)+SUMIFS(Füllstände!$B$17:$B$299,Füllstände!$A$17:$A$299,A966)-SUMIFS(Füllstände!$C$17:$C$299,Füllstände!$A$17:$A$299,A966))</f>
        <v/>
      </c>
      <c r="D966" s="164" t="str">
        <f>IF(ISBLANK('Beladung des Speichers'!A966),"",C966*'Beladung des Speichers'!C966/SUMIFS('Beladung des Speichers'!$C$17:$C$300,'Beladung des Speichers'!$A$17:$A$300,A966))</f>
        <v/>
      </c>
      <c r="E966" s="165" t="str">
        <f>IF(ISBLANK('Beladung des Speichers'!A966),"",1/SUMIFS('Beladung des Speichers'!$C$17:$C$300,'Beladung des Speichers'!$A$17:$A$300,A966)*C966*SUMIF($A$17:$A$300,A966,'Beladung des Speichers'!$E$17:$E$300))</f>
        <v/>
      </c>
      <c r="F966" s="166" t="str">
        <f>IF(ISBLANK('Beladung des Speichers'!A966),"",IF(C966=0,"0,00",D966/C966*E966))</f>
        <v/>
      </c>
      <c r="G966" s="167" t="str">
        <f>IF(ISBLANK('Beladung des Speichers'!A966),"",SUMIFS('Beladung des Speichers'!$C$17:$C$300,'Beladung des Speichers'!$A$17:$A$300,A966))</f>
        <v/>
      </c>
      <c r="H966" s="124" t="str">
        <f>IF(ISBLANK('Beladung des Speichers'!A966),"",'Beladung des Speichers'!C966)</f>
        <v/>
      </c>
      <c r="I966" s="168" t="str">
        <f>IF(ISBLANK('Beladung des Speichers'!A966),"",SUMIFS('Beladung des Speichers'!$E$17:$E$1001,'Beladung des Speichers'!$A$17:$A$1001,'Ergebnis (detailliert)'!A966))</f>
        <v/>
      </c>
      <c r="J966" s="125" t="str">
        <f>IF(ISBLANK('Beladung des Speichers'!A966),"",'Beladung des Speichers'!E966)</f>
        <v/>
      </c>
      <c r="K966" s="168" t="str">
        <f>IF(ISBLANK('Beladung des Speichers'!A966),"",SUMIFS('Entladung des Speichers'!$C$17:$C$1001,'Entladung des Speichers'!$A$17:$A$1001,'Ergebnis (detailliert)'!A966))</f>
        <v/>
      </c>
      <c r="L966" s="169" t="str">
        <f t="shared" si="58"/>
        <v/>
      </c>
      <c r="M966" s="169" t="str">
        <f>IF(ISBLANK('Entladung des Speichers'!A966),"",'Entladung des Speichers'!C966)</f>
        <v/>
      </c>
      <c r="N966" s="168" t="str">
        <f>IF(ISBLANK('Beladung des Speichers'!A966),"",SUMIFS('Entladung des Speichers'!$E$17:$E$1001,'Entladung des Speichers'!$A$17:$A$1001,'Ergebnis (detailliert)'!$A$17:$A$300))</f>
        <v/>
      </c>
      <c r="O966" s="125" t="str">
        <f t="shared" si="59"/>
        <v/>
      </c>
      <c r="P966" s="20" t="str">
        <f>IFERROR(IF(A966="","",N966*'Ergebnis (detailliert)'!J966/'Ergebnis (detailliert)'!I966),0)</f>
        <v/>
      </c>
      <c r="Q966" s="106" t="str">
        <f t="shared" si="60"/>
        <v/>
      </c>
      <c r="R966" s="107" t="str">
        <f t="shared" si="61"/>
        <v/>
      </c>
      <c r="S966" s="108" t="str">
        <f>IF(A966="","",IF(LOOKUP(A966,Stammdaten!$A$17:$A$1001,Stammdaten!$G$17:$G$1001)="Nein",0,IF(ISBLANK('Beladung des Speichers'!A966),"",ROUND(MIN(J966,Q966)*-1,2))))</f>
        <v/>
      </c>
    </row>
    <row r="967" spans="1:19" x14ac:dyDescent="0.2">
      <c r="A967" s="109" t="str">
        <f>IF('Beladung des Speichers'!A967="","",'Beladung des Speichers'!A967)</f>
        <v/>
      </c>
      <c r="B967" s="109" t="str">
        <f>IF('Beladung des Speichers'!B967="","",'Beladung des Speichers'!B967)</f>
        <v/>
      </c>
      <c r="C967" s="163" t="str">
        <f>IF(ISBLANK('Beladung des Speichers'!A967),"",SUMIFS('Beladung des Speichers'!$C$17:$C$300,'Beladung des Speichers'!$A$17:$A$300,A967)-SUMIFS('Entladung des Speichers'!$C$17:$C$300,'Entladung des Speichers'!$A$17:$A$300,A967)+SUMIFS(Füllstände!$B$17:$B$299,Füllstände!$A$17:$A$299,A967)-SUMIFS(Füllstände!$C$17:$C$299,Füllstände!$A$17:$A$299,A967))</f>
        <v/>
      </c>
      <c r="D967" s="164" t="str">
        <f>IF(ISBLANK('Beladung des Speichers'!A967),"",C967*'Beladung des Speichers'!C967/SUMIFS('Beladung des Speichers'!$C$17:$C$300,'Beladung des Speichers'!$A$17:$A$300,A967))</f>
        <v/>
      </c>
      <c r="E967" s="165" t="str">
        <f>IF(ISBLANK('Beladung des Speichers'!A967),"",1/SUMIFS('Beladung des Speichers'!$C$17:$C$300,'Beladung des Speichers'!$A$17:$A$300,A967)*C967*SUMIF($A$17:$A$300,A967,'Beladung des Speichers'!$E$17:$E$300))</f>
        <v/>
      </c>
      <c r="F967" s="166" t="str">
        <f>IF(ISBLANK('Beladung des Speichers'!A967),"",IF(C967=0,"0,00",D967/C967*E967))</f>
        <v/>
      </c>
      <c r="G967" s="167" t="str">
        <f>IF(ISBLANK('Beladung des Speichers'!A967),"",SUMIFS('Beladung des Speichers'!$C$17:$C$300,'Beladung des Speichers'!$A$17:$A$300,A967))</f>
        <v/>
      </c>
      <c r="H967" s="124" t="str">
        <f>IF(ISBLANK('Beladung des Speichers'!A967),"",'Beladung des Speichers'!C967)</f>
        <v/>
      </c>
      <c r="I967" s="168" t="str">
        <f>IF(ISBLANK('Beladung des Speichers'!A967),"",SUMIFS('Beladung des Speichers'!$E$17:$E$1001,'Beladung des Speichers'!$A$17:$A$1001,'Ergebnis (detailliert)'!A967))</f>
        <v/>
      </c>
      <c r="J967" s="125" t="str">
        <f>IF(ISBLANK('Beladung des Speichers'!A967),"",'Beladung des Speichers'!E967)</f>
        <v/>
      </c>
      <c r="K967" s="168" t="str">
        <f>IF(ISBLANK('Beladung des Speichers'!A967),"",SUMIFS('Entladung des Speichers'!$C$17:$C$1001,'Entladung des Speichers'!$A$17:$A$1001,'Ergebnis (detailliert)'!A967))</f>
        <v/>
      </c>
      <c r="L967" s="169" t="str">
        <f t="shared" si="58"/>
        <v/>
      </c>
      <c r="M967" s="169" t="str">
        <f>IF(ISBLANK('Entladung des Speichers'!A967),"",'Entladung des Speichers'!C967)</f>
        <v/>
      </c>
      <c r="N967" s="168" t="str">
        <f>IF(ISBLANK('Beladung des Speichers'!A967),"",SUMIFS('Entladung des Speichers'!$E$17:$E$1001,'Entladung des Speichers'!$A$17:$A$1001,'Ergebnis (detailliert)'!$A$17:$A$300))</f>
        <v/>
      </c>
      <c r="O967" s="125" t="str">
        <f t="shared" si="59"/>
        <v/>
      </c>
      <c r="P967" s="20" t="str">
        <f>IFERROR(IF(A967="","",N967*'Ergebnis (detailliert)'!J967/'Ergebnis (detailliert)'!I967),0)</f>
        <v/>
      </c>
      <c r="Q967" s="106" t="str">
        <f t="shared" si="60"/>
        <v/>
      </c>
      <c r="R967" s="107" t="str">
        <f t="shared" si="61"/>
        <v/>
      </c>
      <c r="S967" s="108" t="str">
        <f>IF(A967="","",IF(LOOKUP(A967,Stammdaten!$A$17:$A$1001,Stammdaten!$G$17:$G$1001)="Nein",0,IF(ISBLANK('Beladung des Speichers'!A967),"",ROUND(MIN(J967,Q967)*-1,2))))</f>
        <v/>
      </c>
    </row>
    <row r="968" spans="1:19" x14ac:dyDescent="0.2">
      <c r="A968" s="109" t="str">
        <f>IF('Beladung des Speichers'!A968="","",'Beladung des Speichers'!A968)</f>
        <v/>
      </c>
      <c r="B968" s="109" t="str">
        <f>IF('Beladung des Speichers'!B968="","",'Beladung des Speichers'!B968)</f>
        <v/>
      </c>
      <c r="C968" s="163" t="str">
        <f>IF(ISBLANK('Beladung des Speichers'!A968),"",SUMIFS('Beladung des Speichers'!$C$17:$C$300,'Beladung des Speichers'!$A$17:$A$300,A968)-SUMIFS('Entladung des Speichers'!$C$17:$C$300,'Entladung des Speichers'!$A$17:$A$300,A968)+SUMIFS(Füllstände!$B$17:$B$299,Füllstände!$A$17:$A$299,A968)-SUMIFS(Füllstände!$C$17:$C$299,Füllstände!$A$17:$A$299,A968))</f>
        <v/>
      </c>
      <c r="D968" s="164" t="str">
        <f>IF(ISBLANK('Beladung des Speichers'!A968),"",C968*'Beladung des Speichers'!C968/SUMIFS('Beladung des Speichers'!$C$17:$C$300,'Beladung des Speichers'!$A$17:$A$300,A968))</f>
        <v/>
      </c>
      <c r="E968" s="165" t="str">
        <f>IF(ISBLANK('Beladung des Speichers'!A968),"",1/SUMIFS('Beladung des Speichers'!$C$17:$C$300,'Beladung des Speichers'!$A$17:$A$300,A968)*C968*SUMIF($A$17:$A$300,A968,'Beladung des Speichers'!$E$17:$E$300))</f>
        <v/>
      </c>
      <c r="F968" s="166" t="str">
        <f>IF(ISBLANK('Beladung des Speichers'!A968),"",IF(C968=0,"0,00",D968/C968*E968))</f>
        <v/>
      </c>
      <c r="G968" s="167" t="str">
        <f>IF(ISBLANK('Beladung des Speichers'!A968),"",SUMIFS('Beladung des Speichers'!$C$17:$C$300,'Beladung des Speichers'!$A$17:$A$300,A968))</f>
        <v/>
      </c>
      <c r="H968" s="124" t="str">
        <f>IF(ISBLANK('Beladung des Speichers'!A968),"",'Beladung des Speichers'!C968)</f>
        <v/>
      </c>
      <c r="I968" s="168" t="str">
        <f>IF(ISBLANK('Beladung des Speichers'!A968),"",SUMIFS('Beladung des Speichers'!$E$17:$E$1001,'Beladung des Speichers'!$A$17:$A$1001,'Ergebnis (detailliert)'!A968))</f>
        <v/>
      </c>
      <c r="J968" s="125" t="str">
        <f>IF(ISBLANK('Beladung des Speichers'!A968),"",'Beladung des Speichers'!E968)</f>
        <v/>
      </c>
      <c r="K968" s="168" t="str">
        <f>IF(ISBLANK('Beladung des Speichers'!A968),"",SUMIFS('Entladung des Speichers'!$C$17:$C$1001,'Entladung des Speichers'!$A$17:$A$1001,'Ergebnis (detailliert)'!A968))</f>
        <v/>
      </c>
      <c r="L968" s="169" t="str">
        <f t="shared" si="58"/>
        <v/>
      </c>
      <c r="M968" s="169" t="str">
        <f>IF(ISBLANK('Entladung des Speichers'!A968),"",'Entladung des Speichers'!C968)</f>
        <v/>
      </c>
      <c r="N968" s="168" t="str">
        <f>IF(ISBLANK('Beladung des Speichers'!A968),"",SUMIFS('Entladung des Speichers'!$E$17:$E$1001,'Entladung des Speichers'!$A$17:$A$1001,'Ergebnis (detailliert)'!$A$17:$A$300))</f>
        <v/>
      </c>
      <c r="O968" s="125" t="str">
        <f t="shared" si="59"/>
        <v/>
      </c>
      <c r="P968" s="20" t="str">
        <f>IFERROR(IF(A968="","",N968*'Ergebnis (detailliert)'!J968/'Ergebnis (detailliert)'!I968),0)</f>
        <v/>
      </c>
      <c r="Q968" s="106" t="str">
        <f t="shared" si="60"/>
        <v/>
      </c>
      <c r="R968" s="107" t="str">
        <f t="shared" si="61"/>
        <v/>
      </c>
      <c r="S968" s="108" t="str">
        <f>IF(A968="","",IF(LOOKUP(A968,Stammdaten!$A$17:$A$1001,Stammdaten!$G$17:$G$1001)="Nein",0,IF(ISBLANK('Beladung des Speichers'!A968),"",ROUND(MIN(J968,Q968)*-1,2))))</f>
        <v/>
      </c>
    </row>
    <row r="969" spans="1:19" x14ac:dyDescent="0.2">
      <c r="A969" s="109" t="str">
        <f>IF('Beladung des Speichers'!A969="","",'Beladung des Speichers'!A969)</f>
        <v/>
      </c>
      <c r="B969" s="109" t="str">
        <f>IF('Beladung des Speichers'!B969="","",'Beladung des Speichers'!B969)</f>
        <v/>
      </c>
      <c r="C969" s="163" t="str">
        <f>IF(ISBLANK('Beladung des Speichers'!A969),"",SUMIFS('Beladung des Speichers'!$C$17:$C$300,'Beladung des Speichers'!$A$17:$A$300,A969)-SUMIFS('Entladung des Speichers'!$C$17:$C$300,'Entladung des Speichers'!$A$17:$A$300,A969)+SUMIFS(Füllstände!$B$17:$B$299,Füllstände!$A$17:$A$299,A969)-SUMIFS(Füllstände!$C$17:$C$299,Füllstände!$A$17:$A$299,A969))</f>
        <v/>
      </c>
      <c r="D969" s="164" t="str">
        <f>IF(ISBLANK('Beladung des Speichers'!A969),"",C969*'Beladung des Speichers'!C969/SUMIFS('Beladung des Speichers'!$C$17:$C$300,'Beladung des Speichers'!$A$17:$A$300,A969))</f>
        <v/>
      </c>
      <c r="E969" s="165" t="str">
        <f>IF(ISBLANK('Beladung des Speichers'!A969),"",1/SUMIFS('Beladung des Speichers'!$C$17:$C$300,'Beladung des Speichers'!$A$17:$A$300,A969)*C969*SUMIF($A$17:$A$300,A969,'Beladung des Speichers'!$E$17:$E$300))</f>
        <v/>
      </c>
      <c r="F969" s="166" t="str">
        <f>IF(ISBLANK('Beladung des Speichers'!A969),"",IF(C969=0,"0,00",D969/C969*E969))</f>
        <v/>
      </c>
      <c r="G969" s="167" t="str">
        <f>IF(ISBLANK('Beladung des Speichers'!A969),"",SUMIFS('Beladung des Speichers'!$C$17:$C$300,'Beladung des Speichers'!$A$17:$A$300,A969))</f>
        <v/>
      </c>
      <c r="H969" s="124" t="str">
        <f>IF(ISBLANK('Beladung des Speichers'!A969),"",'Beladung des Speichers'!C969)</f>
        <v/>
      </c>
      <c r="I969" s="168" t="str">
        <f>IF(ISBLANK('Beladung des Speichers'!A969),"",SUMIFS('Beladung des Speichers'!$E$17:$E$1001,'Beladung des Speichers'!$A$17:$A$1001,'Ergebnis (detailliert)'!A969))</f>
        <v/>
      </c>
      <c r="J969" s="125" t="str">
        <f>IF(ISBLANK('Beladung des Speichers'!A969),"",'Beladung des Speichers'!E969)</f>
        <v/>
      </c>
      <c r="K969" s="168" t="str">
        <f>IF(ISBLANK('Beladung des Speichers'!A969),"",SUMIFS('Entladung des Speichers'!$C$17:$C$1001,'Entladung des Speichers'!$A$17:$A$1001,'Ergebnis (detailliert)'!A969))</f>
        <v/>
      </c>
      <c r="L969" s="169" t="str">
        <f t="shared" si="58"/>
        <v/>
      </c>
      <c r="M969" s="169" t="str">
        <f>IF(ISBLANK('Entladung des Speichers'!A969),"",'Entladung des Speichers'!C969)</f>
        <v/>
      </c>
      <c r="N969" s="168" t="str">
        <f>IF(ISBLANK('Beladung des Speichers'!A969),"",SUMIFS('Entladung des Speichers'!$E$17:$E$1001,'Entladung des Speichers'!$A$17:$A$1001,'Ergebnis (detailliert)'!$A$17:$A$300))</f>
        <v/>
      </c>
      <c r="O969" s="125" t="str">
        <f t="shared" si="59"/>
        <v/>
      </c>
      <c r="P969" s="20" t="str">
        <f>IFERROR(IF(A969="","",N969*'Ergebnis (detailliert)'!J969/'Ergebnis (detailliert)'!I969),0)</f>
        <v/>
      </c>
      <c r="Q969" s="106" t="str">
        <f t="shared" si="60"/>
        <v/>
      </c>
      <c r="R969" s="107" t="str">
        <f t="shared" si="61"/>
        <v/>
      </c>
      <c r="S969" s="108" t="str">
        <f>IF(A969="","",IF(LOOKUP(A969,Stammdaten!$A$17:$A$1001,Stammdaten!$G$17:$G$1001)="Nein",0,IF(ISBLANK('Beladung des Speichers'!A969),"",ROUND(MIN(J969,Q969)*-1,2))))</f>
        <v/>
      </c>
    </row>
    <row r="970" spans="1:19" x14ac:dyDescent="0.2">
      <c r="A970" s="109" t="str">
        <f>IF('Beladung des Speichers'!A970="","",'Beladung des Speichers'!A970)</f>
        <v/>
      </c>
      <c r="B970" s="109" t="str">
        <f>IF('Beladung des Speichers'!B970="","",'Beladung des Speichers'!B970)</f>
        <v/>
      </c>
      <c r="C970" s="163" t="str">
        <f>IF(ISBLANK('Beladung des Speichers'!A970),"",SUMIFS('Beladung des Speichers'!$C$17:$C$300,'Beladung des Speichers'!$A$17:$A$300,A970)-SUMIFS('Entladung des Speichers'!$C$17:$C$300,'Entladung des Speichers'!$A$17:$A$300,A970)+SUMIFS(Füllstände!$B$17:$B$299,Füllstände!$A$17:$A$299,A970)-SUMIFS(Füllstände!$C$17:$C$299,Füllstände!$A$17:$A$299,A970))</f>
        <v/>
      </c>
      <c r="D970" s="164" t="str">
        <f>IF(ISBLANK('Beladung des Speichers'!A970),"",C970*'Beladung des Speichers'!C970/SUMIFS('Beladung des Speichers'!$C$17:$C$300,'Beladung des Speichers'!$A$17:$A$300,A970))</f>
        <v/>
      </c>
      <c r="E970" s="165" t="str">
        <f>IF(ISBLANK('Beladung des Speichers'!A970),"",1/SUMIFS('Beladung des Speichers'!$C$17:$C$300,'Beladung des Speichers'!$A$17:$A$300,A970)*C970*SUMIF($A$17:$A$300,A970,'Beladung des Speichers'!$E$17:$E$300))</f>
        <v/>
      </c>
      <c r="F970" s="166" t="str">
        <f>IF(ISBLANK('Beladung des Speichers'!A970),"",IF(C970=0,"0,00",D970/C970*E970))</f>
        <v/>
      </c>
      <c r="G970" s="167" t="str">
        <f>IF(ISBLANK('Beladung des Speichers'!A970),"",SUMIFS('Beladung des Speichers'!$C$17:$C$300,'Beladung des Speichers'!$A$17:$A$300,A970))</f>
        <v/>
      </c>
      <c r="H970" s="124" t="str">
        <f>IF(ISBLANK('Beladung des Speichers'!A970),"",'Beladung des Speichers'!C970)</f>
        <v/>
      </c>
      <c r="I970" s="168" t="str">
        <f>IF(ISBLANK('Beladung des Speichers'!A970),"",SUMIFS('Beladung des Speichers'!$E$17:$E$1001,'Beladung des Speichers'!$A$17:$A$1001,'Ergebnis (detailliert)'!A970))</f>
        <v/>
      </c>
      <c r="J970" s="125" t="str">
        <f>IF(ISBLANK('Beladung des Speichers'!A970),"",'Beladung des Speichers'!E970)</f>
        <v/>
      </c>
      <c r="K970" s="168" t="str">
        <f>IF(ISBLANK('Beladung des Speichers'!A970),"",SUMIFS('Entladung des Speichers'!$C$17:$C$1001,'Entladung des Speichers'!$A$17:$A$1001,'Ergebnis (detailliert)'!A970))</f>
        <v/>
      </c>
      <c r="L970" s="169" t="str">
        <f t="shared" si="58"/>
        <v/>
      </c>
      <c r="M970" s="169" t="str">
        <f>IF(ISBLANK('Entladung des Speichers'!A970),"",'Entladung des Speichers'!C970)</f>
        <v/>
      </c>
      <c r="N970" s="168" t="str">
        <f>IF(ISBLANK('Beladung des Speichers'!A970),"",SUMIFS('Entladung des Speichers'!$E$17:$E$1001,'Entladung des Speichers'!$A$17:$A$1001,'Ergebnis (detailliert)'!$A$17:$A$300))</f>
        <v/>
      </c>
      <c r="O970" s="125" t="str">
        <f t="shared" si="59"/>
        <v/>
      </c>
      <c r="P970" s="20" t="str">
        <f>IFERROR(IF(A970="","",N970*'Ergebnis (detailliert)'!J970/'Ergebnis (detailliert)'!I970),0)</f>
        <v/>
      </c>
      <c r="Q970" s="106" t="str">
        <f t="shared" si="60"/>
        <v/>
      </c>
      <c r="R970" s="107" t="str">
        <f t="shared" si="61"/>
        <v/>
      </c>
      <c r="S970" s="108" t="str">
        <f>IF(A970="","",IF(LOOKUP(A970,Stammdaten!$A$17:$A$1001,Stammdaten!$G$17:$G$1001)="Nein",0,IF(ISBLANK('Beladung des Speichers'!A970),"",ROUND(MIN(J970,Q970)*-1,2))))</f>
        <v/>
      </c>
    </row>
    <row r="971" spans="1:19" x14ac:dyDescent="0.2">
      <c r="A971" s="109" t="str">
        <f>IF('Beladung des Speichers'!A971="","",'Beladung des Speichers'!A971)</f>
        <v/>
      </c>
      <c r="B971" s="109" t="str">
        <f>IF('Beladung des Speichers'!B971="","",'Beladung des Speichers'!B971)</f>
        <v/>
      </c>
      <c r="C971" s="163" t="str">
        <f>IF(ISBLANK('Beladung des Speichers'!A971),"",SUMIFS('Beladung des Speichers'!$C$17:$C$300,'Beladung des Speichers'!$A$17:$A$300,A971)-SUMIFS('Entladung des Speichers'!$C$17:$C$300,'Entladung des Speichers'!$A$17:$A$300,A971)+SUMIFS(Füllstände!$B$17:$B$299,Füllstände!$A$17:$A$299,A971)-SUMIFS(Füllstände!$C$17:$C$299,Füllstände!$A$17:$A$299,A971))</f>
        <v/>
      </c>
      <c r="D971" s="164" t="str">
        <f>IF(ISBLANK('Beladung des Speichers'!A971),"",C971*'Beladung des Speichers'!C971/SUMIFS('Beladung des Speichers'!$C$17:$C$300,'Beladung des Speichers'!$A$17:$A$300,A971))</f>
        <v/>
      </c>
      <c r="E971" s="165" t="str">
        <f>IF(ISBLANK('Beladung des Speichers'!A971),"",1/SUMIFS('Beladung des Speichers'!$C$17:$C$300,'Beladung des Speichers'!$A$17:$A$300,A971)*C971*SUMIF($A$17:$A$300,A971,'Beladung des Speichers'!$E$17:$E$300))</f>
        <v/>
      </c>
      <c r="F971" s="166" t="str">
        <f>IF(ISBLANK('Beladung des Speichers'!A971),"",IF(C971=0,"0,00",D971/C971*E971))</f>
        <v/>
      </c>
      <c r="G971" s="167" t="str">
        <f>IF(ISBLANK('Beladung des Speichers'!A971),"",SUMIFS('Beladung des Speichers'!$C$17:$C$300,'Beladung des Speichers'!$A$17:$A$300,A971))</f>
        <v/>
      </c>
      <c r="H971" s="124" t="str">
        <f>IF(ISBLANK('Beladung des Speichers'!A971),"",'Beladung des Speichers'!C971)</f>
        <v/>
      </c>
      <c r="I971" s="168" t="str">
        <f>IF(ISBLANK('Beladung des Speichers'!A971),"",SUMIFS('Beladung des Speichers'!$E$17:$E$1001,'Beladung des Speichers'!$A$17:$A$1001,'Ergebnis (detailliert)'!A971))</f>
        <v/>
      </c>
      <c r="J971" s="125" t="str">
        <f>IF(ISBLANK('Beladung des Speichers'!A971),"",'Beladung des Speichers'!E971)</f>
        <v/>
      </c>
      <c r="K971" s="168" t="str">
        <f>IF(ISBLANK('Beladung des Speichers'!A971),"",SUMIFS('Entladung des Speichers'!$C$17:$C$1001,'Entladung des Speichers'!$A$17:$A$1001,'Ergebnis (detailliert)'!A971))</f>
        <v/>
      </c>
      <c r="L971" s="169" t="str">
        <f t="shared" si="58"/>
        <v/>
      </c>
      <c r="M971" s="169" t="str">
        <f>IF(ISBLANK('Entladung des Speichers'!A971),"",'Entladung des Speichers'!C971)</f>
        <v/>
      </c>
      <c r="N971" s="168" t="str">
        <f>IF(ISBLANK('Beladung des Speichers'!A971),"",SUMIFS('Entladung des Speichers'!$E$17:$E$1001,'Entladung des Speichers'!$A$17:$A$1001,'Ergebnis (detailliert)'!$A$17:$A$300))</f>
        <v/>
      </c>
      <c r="O971" s="125" t="str">
        <f t="shared" si="59"/>
        <v/>
      </c>
      <c r="P971" s="20" t="str">
        <f>IFERROR(IF(A971="","",N971*'Ergebnis (detailliert)'!J971/'Ergebnis (detailliert)'!I971),0)</f>
        <v/>
      </c>
      <c r="Q971" s="106" t="str">
        <f t="shared" si="60"/>
        <v/>
      </c>
      <c r="R971" s="107" t="str">
        <f t="shared" si="61"/>
        <v/>
      </c>
      <c r="S971" s="108" t="str">
        <f>IF(A971="","",IF(LOOKUP(A971,Stammdaten!$A$17:$A$1001,Stammdaten!$G$17:$G$1001)="Nein",0,IF(ISBLANK('Beladung des Speichers'!A971),"",ROUND(MIN(J971,Q971)*-1,2))))</f>
        <v/>
      </c>
    </row>
    <row r="972" spans="1:19" x14ac:dyDescent="0.2">
      <c r="A972" s="109" t="str">
        <f>IF('Beladung des Speichers'!A972="","",'Beladung des Speichers'!A972)</f>
        <v/>
      </c>
      <c r="B972" s="109" t="str">
        <f>IF('Beladung des Speichers'!B972="","",'Beladung des Speichers'!B972)</f>
        <v/>
      </c>
      <c r="C972" s="163" t="str">
        <f>IF(ISBLANK('Beladung des Speichers'!A972),"",SUMIFS('Beladung des Speichers'!$C$17:$C$300,'Beladung des Speichers'!$A$17:$A$300,A972)-SUMIFS('Entladung des Speichers'!$C$17:$C$300,'Entladung des Speichers'!$A$17:$A$300,A972)+SUMIFS(Füllstände!$B$17:$B$299,Füllstände!$A$17:$A$299,A972)-SUMIFS(Füllstände!$C$17:$C$299,Füllstände!$A$17:$A$299,A972))</f>
        <v/>
      </c>
      <c r="D972" s="164" t="str">
        <f>IF(ISBLANK('Beladung des Speichers'!A972),"",C972*'Beladung des Speichers'!C972/SUMIFS('Beladung des Speichers'!$C$17:$C$300,'Beladung des Speichers'!$A$17:$A$300,A972))</f>
        <v/>
      </c>
      <c r="E972" s="165" t="str">
        <f>IF(ISBLANK('Beladung des Speichers'!A972),"",1/SUMIFS('Beladung des Speichers'!$C$17:$C$300,'Beladung des Speichers'!$A$17:$A$300,A972)*C972*SUMIF($A$17:$A$300,A972,'Beladung des Speichers'!$E$17:$E$300))</f>
        <v/>
      </c>
      <c r="F972" s="166" t="str">
        <f>IF(ISBLANK('Beladung des Speichers'!A972),"",IF(C972=0,"0,00",D972/C972*E972))</f>
        <v/>
      </c>
      <c r="G972" s="167" t="str">
        <f>IF(ISBLANK('Beladung des Speichers'!A972),"",SUMIFS('Beladung des Speichers'!$C$17:$C$300,'Beladung des Speichers'!$A$17:$A$300,A972))</f>
        <v/>
      </c>
      <c r="H972" s="124" t="str">
        <f>IF(ISBLANK('Beladung des Speichers'!A972),"",'Beladung des Speichers'!C972)</f>
        <v/>
      </c>
      <c r="I972" s="168" t="str">
        <f>IF(ISBLANK('Beladung des Speichers'!A972),"",SUMIFS('Beladung des Speichers'!$E$17:$E$1001,'Beladung des Speichers'!$A$17:$A$1001,'Ergebnis (detailliert)'!A972))</f>
        <v/>
      </c>
      <c r="J972" s="125" t="str">
        <f>IF(ISBLANK('Beladung des Speichers'!A972),"",'Beladung des Speichers'!E972)</f>
        <v/>
      </c>
      <c r="K972" s="168" t="str">
        <f>IF(ISBLANK('Beladung des Speichers'!A972),"",SUMIFS('Entladung des Speichers'!$C$17:$C$1001,'Entladung des Speichers'!$A$17:$A$1001,'Ergebnis (detailliert)'!A972))</f>
        <v/>
      </c>
      <c r="L972" s="169" t="str">
        <f t="shared" si="58"/>
        <v/>
      </c>
      <c r="M972" s="169" t="str">
        <f>IF(ISBLANK('Entladung des Speichers'!A972),"",'Entladung des Speichers'!C972)</f>
        <v/>
      </c>
      <c r="N972" s="168" t="str">
        <f>IF(ISBLANK('Beladung des Speichers'!A972),"",SUMIFS('Entladung des Speichers'!$E$17:$E$1001,'Entladung des Speichers'!$A$17:$A$1001,'Ergebnis (detailliert)'!$A$17:$A$300))</f>
        <v/>
      </c>
      <c r="O972" s="125" t="str">
        <f t="shared" si="59"/>
        <v/>
      </c>
      <c r="P972" s="20" t="str">
        <f>IFERROR(IF(A972="","",N972*'Ergebnis (detailliert)'!J972/'Ergebnis (detailliert)'!I972),0)</f>
        <v/>
      </c>
      <c r="Q972" s="106" t="str">
        <f t="shared" si="60"/>
        <v/>
      </c>
      <c r="R972" s="107" t="str">
        <f t="shared" si="61"/>
        <v/>
      </c>
      <c r="S972" s="108" t="str">
        <f>IF(A972="","",IF(LOOKUP(A972,Stammdaten!$A$17:$A$1001,Stammdaten!$G$17:$G$1001)="Nein",0,IF(ISBLANK('Beladung des Speichers'!A972),"",ROUND(MIN(J972,Q972)*-1,2))))</f>
        <v/>
      </c>
    </row>
    <row r="973" spans="1:19" x14ac:dyDescent="0.2">
      <c r="A973" s="109" t="str">
        <f>IF('Beladung des Speichers'!A973="","",'Beladung des Speichers'!A973)</f>
        <v/>
      </c>
      <c r="B973" s="109" t="str">
        <f>IF('Beladung des Speichers'!B973="","",'Beladung des Speichers'!B973)</f>
        <v/>
      </c>
      <c r="C973" s="163" t="str">
        <f>IF(ISBLANK('Beladung des Speichers'!A973),"",SUMIFS('Beladung des Speichers'!$C$17:$C$300,'Beladung des Speichers'!$A$17:$A$300,A973)-SUMIFS('Entladung des Speichers'!$C$17:$C$300,'Entladung des Speichers'!$A$17:$A$300,A973)+SUMIFS(Füllstände!$B$17:$B$299,Füllstände!$A$17:$A$299,A973)-SUMIFS(Füllstände!$C$17:$C$299,Füllstände!$A$17:$A$299,A973))</f>
        <v/>
      </c>
      <c r="D973" s="164" t="str">
        <f>IF(ISBLANK('Beladung des Speichers'!A973),"",C973*'Beladung des Speichers'!C973/SUMIFS('Beladung des Speichers'!$C$17:$C$300,'Beladung des Speichers'!$A$17:$A$300,A973))</f>
        <v/>
      </c>
      <c r="E973" s="165" t="str">
        <f>IF(ISBLANK('Beladung des Speichers'!A973),"",1/SUMIFS('Beladung des Speichers'!$C$17:$C$300,'Beladung des Speichers'!$A$17:$A$300,A973)*C973*SUMIF($A$17:$A$300,A973,'Beladung des Speichers'!$E$17:$E$300))</f>
        <v/>
      </c>
      <c r="F973" s="166" t="str">
        <f>IF(ISBLANK('Beladung des Speichers'!A973),"",IF(C973=0,"0,00",D973/C973*E973))</f>
        <v/>
      </c>
      <c r="G973" s="167" t="str">
        <f>IF(ISBLANK('Beladung des Speichers'!A973),"",SUMIFS('Beladung des Speichers'!$C$17:$C$300,'Beladung des Speichers'!$A$17:$A$300,A973))</f>
        <v/>
      </c>
      <c r="H973" s="124" t="str">
        <f>IF(ISBLANK('Beladung des Speichers'!A973),"",'Beladung des Speichers'!C973)</f>
        <v/>
      </c>
      <c r="I973" s="168" t="str">
        <f>IF(ISBLANK('Beladung des Speichers'!A973),"",SUMIFS('Beladung des Speichers'!$E$17:$E$1001,'Beladung des Speichers'!$A$17:$A$1001,'Ergebnis (detailliert)'!A973))</f>
        <v/>
      </c>
      <c r="J973" s="125" t="str">
        <f>IF(ISBLANK('Beladung des Speichers'!A973),"",'Beladung des Speichers'!E973)</f>
        <v/>
      </c>
      <c r="K973" s="168" t="str">
        <f>IF(ISBLANK('Beladung des Speichers'!A973),"",SUMIFS('Entladung des Speichers'!$C$17:$C$1001,'Entladung des Speichers'!$A$17:$A$1001,'Ergebnis (detailliert)'!A973))</f>
        <v/>
      </c>
      <c r="L973" s="169" t="str">
        <f t="shared" si="58"/>
        <v/>
      </c>
      <c r="M973" s="169" t="str">
        <f>IF(ISBLANK('Entladung des Speichers'!A973),"",'Entladung des Speichers'!C973)</f>
        <v/>
      </c>
      <c r="N973" s="168" t="str">
        <f>IF(ISBLANK('Beladung des Speichers'!A973),"",SUMIFS('Entladung des Speichers'!$E$17:$E$1001,'Entladung des Speichers'!$A$17:$A$1001,'Ergebnis (detailliert)'!$A$17:$A$300))</f>
        <v/>
      </c>
      <c r="O973" s="125" t="str">
        <f t="shared" si="59"/>
        <v/>
      </c>
      <c r="P973" s="20" t="str">
        <f>IFERROR(IF(A973="","",N973*'Ergebnis (detailliert)'!J973/'Ergebnis (detailliert)'!I973),0)</f>
        <v/>
      </c>
      <c r="Q973" s="106" t="str">
        <f t="shared" si="60"/>
        <v/>
      </c>
      <c r="R973" s="107" t="str">
        <f t="shared" si="61"/>
        <v/>
      </c>
      <c r="S973" s="108" t="str">
        <f>IF(A973="","",IF(LOOKUP(A973,Stammdaten!$A$17:$A$1001,Stammdaten!$G$17:$G$1001)="Nein",0,IF(ISBLANK('Beladung des Speichers'!A973),"",ROUND(MIN(J973,Q973)*-1,2))))</f>
        <v/>
      </c>
    </row>
    <row r="974" spans="1:19" x14ac:dyDescent="0.2">
      <c r="A974" s="109" t="str">
        <f>IF('Beladung des Speichers'!A974="","",'Beladung des Speichers'!A974)</f>
        <v/>
      </c>
      <c r="B974" s="109" t="str">
        <f>IF('Beladung des Speichers'!B974="","",'Beladung des Speichers'!B974)</f>
        <v/>
      </c>
      <c r="C974" s="163" t="str">
        <f>IF(ISBLANK('Beladung des Speichers'!A974),"",SUMIFS('Beladung des Speichers'!$C$17:$C$300,'Beladung des Speichers'!$A$17:$A$300,A974)-SUMIFS('Entladung des Speichers'!$C$17:$C$300,'Entladung des Speichers'!$A$17:$A$300,A974)+SUMIFS(Füllstände!$B$17:$B$299,Füllstände!$A$17:$A$299,A974)-SUMIFS(Füllstände!$C$17:$C$299,Füllstände!$A$17:$A$299,A974))</f>
        <v/>
      </c>
      <c r="D974" s="164" t="str">
        <f>IF(ISBLANK('Beladung des Speichers'!A974),"",C974*'Beladung des Speichers'!C974/SUMIFS('Beladung des Speichers'!$C$17:$C$300,'Beladung des Speichers'!$A$17:$A$300,A974))</f>
        <v/>
      </c>
      <c r="E974" s="165" t="str">
        <f>IF(ISBLANK('Beladung des Speichers'!A974),"",1/SUMIFS('Beladung des Speichers'!$C$17:$C$300,'Beladung des Speichers'!$A$17:$A$300,A974)*C974*SUMIF($A$17:$A$300,A974,'Beladung des Speichers'!$E$17:$E$300))</f>
        <v/>
      </c>
      <c r="F974" s="166" t="str">
        <f>IF(ISBLANK('Beladung des Speichers'!A974),"",IF(C974=0,"0,00",D974/C974*E974))</f>
        <v/>
      </c>
      <c r="G974" s="167" t="str">
        <f>IF(ISBLANK('Beladung des Speichers'!A974),"",SUMIFS('Beladung des Speichers'!$C$17:$C$300,'Beladung des Speichers'!$A$17:$A$300,A974))</f>
        <v/>
      </c>
      <c r="H974" s="124" t="str">
        <f>IF(ISBLANK('Beladung des Speichers'!A974),"",'Beladung des Speichers'!C974)</f>
        <v/>
      </c>
      <c r="I974" s="168" t="str">
        <f>IF(ISBLANK('Beladung des Speichers'!A974),"",SUMIFS('Beladung des Speichers'!$E$17:$E$1001,'Beladung des Speichers'!$A$17:$A$1001,'Ergebnis (detailliert)'!A974))</f>
        <v/>
      </c>
      <c r="J974" s="125" t="str">
        <f>IF(ISBLANK('Beladung des Speichers'!A974),"",'Beladung des Speichers'!E974)</f>
        <v/>
      </c>
      <c r="K974" s="168" t="str">
        <f>IF(ISBLANK('Beladung des Speichers'!A974),"",SUMIFS('Entladung des Speichers'!$C$17:$C$1001,'Entladung des Speichers'!$A$17:$A$1001,'Ergebnis (detailliert)'!A974))</f>
        <v/>
      </c>
      <c r="L974" s="169" t="str">
        <f t="shared" si="58"/>
        <v/>
      </c>
      <c r="M974" s="169" t="str">
        <f>IF(ISBLANK('Entladung des Speichers'!A974),"",'Entladung des Speichers'!C974)</f>
        <v/>
      </c>
      <c r="N974" s="168" t="str">
        <f>IF(ISBLANK('Beladung des Speichers'!A974),"",SUMIFS('Entladung des Speichers'!$E$17:$E$1001,'Entladung des Speichers'!$A$17:$A$1001,'Ergebnis (detailliert)'!$A$17:$A$300))</f>
        <v/>
      </c>
      <c r="O974" s="125" t="str">
        <f t="shared" si="59"/>
        <v/>
      </c>
      <c r="P974" s="20" t="str">
        <f>IFERROR(IF(A974="","",N974*'Ergebnis (detailliert)'!J974/'Ergebnis (detailliert)'!I974),0)</f>
        <v/>
      </c>
      <c r="Q974" s="106" t="str">
        <f t="shared" si="60"/>
        <v/>
      </c>
      <c r="R974" s="107" t="str">
        <f t="shared" si="61"/>
        <v/>
      </c>
      <c r="S974" s="108" t="str">
        <f>IF(A974="","",IF(LOOKUP(A974,Stammdaten!$A$17:$A$1001,Stammdaten!$G$17:$G$1001)="Nein",0,IF(ISBLANK('Beladung des Speichers'!A974),"",ROUND(MIN(J974,Q974)*-1,2))))</f>
        <v/>
      </c>
    </row>
    <row r="975" spans="1:19" x14ac:dyDescent="0.2">
      <c r="A975" s="109" t="str">
        <f>IF('Beladung des Speichers'!A975="","",'Beladung des Speichers'!A975)</f>
        <v/>
      </c>
      <c r="B975" s="109" t="str">
        <f>IF('Beladung des Speichers'!B975="","",'Beladung des Speichers'!B975)</f>
        <v/>
      </c>
      <c r="C975" s="163" t="str">
        <f>IF(ISBLANK('Beladung des Speichers'!A975),"",SUMIFS('Beladung des Speichers'!$C$17:$C$300,'Beladung des Speichers'!$A$17:$A$300,A975)-SUMIFS('Entladung des Speichers'!$C$17:$C$300,'Entladung des Speichers'!$A$17:$A$300,A975)+SUMIFS(Füllstände!$B$17:$B$299,Füllstände!$A$17:$A$299,A975)-SUMIFS(Füllstände!$C$17:$C$299,Füllstände!$A$17:$A$299,A975))</f>
        <v/>
      </c>
      <c r="D975" s="164" t="str">
        <f>IF(ISBLANK('Beladung des Speichers'!A975),"",C975*'Beladung des Speichers'!C975/SUMIFS('Beladung des Speichers'!$C$17:$C$300,'Beladung des Speichers'!$A$17:$A$300,A975))</f>
        <v/>
      </c>
      <c r="E975" s="165" t="str">
        <f>IF(ISBLANK('Beladung des Speichers'!A975),"",1/SUMIFS('Beladung des Speichers'!$C$17:$C$300,'Beladung des Speichers'!$A$17:$A$300,A975)*C975*SUMIF($A$17:$A$300,A975,'Beladung des Speichers'!$E$17:$E$300))</f>
        <v/>
      </c>
      <c r="F975" s="166" t="str">
        <f>IF(ISBLANK('Beladung des Speichers'!A975),"",IF(C975=0,"0,00",D975/C975*E975))</f>
        <v/>
      </c>
      <c r="G975" s="167" t="str">
        <f>IF(ISBLANK('Beladung des Speichers'!A975),"",SUMIFS('Beladung des Speichers'!$C$17:$C$300,'Beladung des Speichers'!$A$17:$A$300,A975))</f>
        <v/>
      </c>
      <c r="H975" s="124" t="str">
        <f>IF(ISBLANK('Beladung des Speichers'!A975),"",'Beladung des Speichers'!C975)</f>
        <v/>
      </c>
      <c r="I975" s="168" t="str">
        <f>IF(ISBLANK('Beladung des Speichers'!A975),"",SUMIFS('Beladung des Speichers'!$E$17:$E$1001,'Beladung des Speichers'!$A$17:$A$1001,'Ergebnis (detailliert)'!A975))</f>
        <v/>
      </c>
      <c r="J975" s="125" t="str">
        <f>IF(ISBLANK('Beladung des Speichers'!A975),"",'Beladung des Speichers'!E975)</f>
        <v/>
      </c>
      <c r="K975" s="168" t="str">
        <f>IF(ISBLANK('Beladung des Speichers'!A975),"",SUMIFS('Entladung des Speichers'!$C$17:$C$1001,'Entladung des Speichers'!$A$17:$A$1001,'Ergebnis (detailliert)'!A975))</f>
        <v/>
      </c>
      <c r="L975" s="169" t="str">
        <f t="shared" si="58"/>
        <v/>
      </c>
      <c r="M975" s="169" t="str">
        <f>IF(ISBLANK('Entladung des Speichers'!A975),"",'Entladung des Speichers'!C975)</f>
        <v/>
      </c>
      <c r="N975" s="168" t="str">
        <f>IF(ISBLANK('Beladung des Speichers'!A975),"",SUMIFS('Entladung des Speichers'!$E$17:$E$1001,'Entladung des Speichers'!$A$17:$A$1001,'Ergebnis (detailliert)'!$A$17:$A$300))</f>
        <v/>
      </c>
      <c r="O975" s="125" t="str">
        <f t="shared" si="59"/>
        <v/>
      </c>
      <c r="P975" s="20" t="str">
        <f>IFERROR(IF(A975="","",N975*'Ergebnis (detailliert)'!J975/'Ergebnis (detailliert)'!I975),0)</f>
        <v/>
      </c>
      <c r="Q975" s="106" t="str">
        <f t="shared" si="60"/>
        <v/>
      </c>
      <c r="R975" s="107" t="str">
        <f t="shared" si="61"/>
        <v/>
      </c>
      <c r="S975" s="108" t="str">
        <f>IF(A975="","",IF(LOOKUP(A975,Stammdaten!$A$17:$A$1001,Stammdaten!$G$17:$G$1001)="Nein",0,IF(ISBLANK('Beladung des Speichers'!A975),"",ROUND(MIN(J975,Q975)*-1,2))))</f>
        <v/>
      </c>
    </row>
    <row r="976" spans="1:19" x14ac:dyDescent="0.2">
      <c r="A976" s="109" t="str">
        <f>IF('Beladung des Speichers'!A976="","",'Beladung des Speichers'!A976)</f>
        <v/>
      </c>
      <c r="B976" s="109" t="str">
        <f>IF('Beladung des Speichers'!B976="","",'Beladung des Speichers'!B976)</f>
        <v/>
      </c>
      <c r="C976" s="163" t="str">
        <f>IF(ISBLANK('Beladung des Speichers'!A976),"",SUMIFS('Beladung des Speichers'!$C$17:$C$300,'Beladung des Speichers'!$A$17:$A$300,A976)-SUMIFS('Entladung des Speichers'!$C$17:$C$300,'Entladung des Speichers'!$A$17:$A$300,A976)+SUMIFS(Füllstände!$B$17:$B$299,Füllstände!$A$17:$A$299,A976)-SUMIFS(Füllstände!$C$17:$C$299,Füllstände!$A$17:$A$299,A976))</f>
        <v/>
      </c>
      <c r="D976" s="164" t="str">
        <f>IF(ISBLANK('Beladung des Speichers'!A976),"",C976*'Beladung des Speichers'!C976/SUMIFS('Beladung des Speichers'!$C$17:$C$300,'Beladung des Speichers'!$A$17:$A$300,A976))</f>
        <v/>
      </c>
      <c r="E976" s="165" t="str">
        <f>IF(ISBLANK('Beladung des Speichers'!A976),"",1/SUMIFS('Beladung des Speichers'!$C$17:$C$300,'Beladung des Speichers'!$A$17:$A$300,A976)*C976*SUMIF($A$17:$A$300,A976,'Beladung des Speichers'!$E$17:$E$300))</f>
        <v/>
      </c>
      <c r="F976" s="166" t="str">
        <f>IF(ISBLANK('Beladung des Speichers'!A976),"",IF(C976=0,"0,00",D976/C976*E976))</f>
        <v/>
      </c>
      <c r="G976" s="167" t="str">
        <f>IF(ISBLANK('Beladung des Speichers'!A976),"",SUMIFS('Beladung des Speichers'!$C$17:$C$300,'Beladung des Speichers'!$A$17:$A$300,A976))</f>
        <v/>
      </c>
      <c r="H976" s="124" t="str">
        <f>IF(ISBLANK('Beladung des Speichers'!A976),"",'Beladung des Speichers'!C976)</f>
        <v/>
      </c>
      <c r="I976" s="168" t="str">
        <f>IF(ISBLANK('Beladung des Speichers'!A976),"",SUMIFS('Beladung des Speichers'!$E$17:$E$1001,'Beladung des Speichers'!$A$17:$A$1001,'Ergebnis (detailliert)'!A976))</f>
        <v/>
      </c>
      <c r="J976" s="125" t="str">
        <f>IF(ISBLANK('Beladung des Speichers'!A976),"",'Beladung des Speichers'!E976)</f>
        <v/>
      </c>
      <c r="K976" s="168" t="str">
        <f>IF(ISBLANK('Beladung des Speichers'!A976),"",SUMIFS('Entladung des Speichers'!$C$17:$C$1001,'Entladung des Speichers'!$A$17:$A$1001,'Ergebnis (detailliert)'!A976))</f>
        <v/>
      </c>
      <c r="L976" s="169" t="str">
        <f t="shared" si="58"/>
        <v/>
      </c>
      <c r="M976" s="169" t="str">
        <f>IF(ISBLANK('Entladung des Speichers'!A976),"",'Entladung des Speichers'!C976)</f>
        <v/>
      </c>
      <c r="N976" s="168" t="str">
        <f>IF(ISBLANK('Beladung des Speichers'!A976),"",SUMIFS('Entladung des Speichers'!$E$17:$E$1001,'Entladung des Speichers'!$A$17:$A$1001,'Ergebnis (detailliert)'!$A$17:$A$300))</f>
        <v/>
      </c>
      <c r="O976" s="125" t="str">
        <f t="shared" si="59"/>
        <v/>
      </c>
      <c r="P976" s="20" t="str">
        <f>IFERROR(IF(A976="","",N976*'Ergebnis (detailliert)'!J976/'Ergebnis (detailliert)'!I976),0)</f>
        <v/>
      </c>
      <c r="Q976" s="106" t="str">
        <f t="shared" si="60"/>
        <v/>
      </c>
      <c r="R976" s="107" t="str">
        <f t="shared" si="61"/>
        <v/>
      </c>
      <c r="S976" s="108" t="str">
        <f>IF(A976="","",IF(LOOKUP(A976,Stammdaten!$A$17:$A$1001,Stammdaten!$G$17:$G$1001)="Nein",0,IF(ISBLANK('Beladung des Speichers'!A976),"",ROUND(MIN(J976,Q976)*-1,2))))</f>
        <v/>
      </c>
    </row>
    <row r="977" spans="1:19" x14ac:dyDescent="0.2">
      <c r="A977" s="109" t="str">
        <f>IF('Beladung des Speichers'!A977="","",'Beladung des Speichers'!A977)</f>
        <v/>
      </c>
      <c r="B977" s="109" t="str">
        <f>IF('Beladung des Speichers'!B977="","",'Beladung des Speichers'!B977)</f>
        <v/>
      </c>
      <c r="C977" s="163" t="str">
        <f>IF(ISBLANK('Beladung des Speichers'!A977),"",SUMIFS('Beladung des Speichers'!$C$17:$C$300,'Beladung des Speichers'!$A$17:$A$300,A977)-SUMIFS('Entladung des Speichers'!$C$17:$C$300,'Entladung des Speichers'!$A$17:$A$300,A977)+SUMIFS(Füllstände!$B$17:$B$299,Füllstände!$A$17:$A$299,A977)-SUMIFS(Füllstände!$C$17:$C$299,Füllstände!$A$17:$A$299,A977))</f>
        <v/>
      </c>
      <c r="D977" s="164" t="str">
        <f>IF(ISBLANK('Beladung des Speichers'!A977),"",C977*'Beladung des Speichers'!C977/SUMIFS('Beladung des Speichers'!$C$17:$C$300,'Beladung des Speichers'!$A$17:$A$300,A977))</f>
        <v/>
      </c>
      <c r="E977" s="165" t="str">
        <f>IF(ISBLANK('Beladung des Speichers'!A977),"",1/SUMIFS('Beladung des Speichers'!$C$17:$C$300,'Beladung des Speichers'!$A$17:$A$300,A977)*C977*SUMIF($A$17:$A$300,A977,'Beladung des Speichers'!$E$17:$E$300))</f>
        <v/>
      </c>
      <c r="F977" s="166" t="str">
        <f>IF(ISBLANK('Beladung des Speichers'!A977),"",IF(C977=0,"0,00",D977/C977*E977))</f>
        <v/>
      </c>
      <c r="G977" s="167" t="str">
        <f>IF(ISBLANK('Beladung des Speichers'!A977),"",SUMIFS('Beladung des Speichers'!$C$17:$C$300,'Beladung des Speichers'!$A$17:$A$300,A977))</f>
        <v/>
      </c>
      <c r="H977" s="124" t="str">
        <f>IF(ISBLANK('Beladung des Speichers'!A977),"",'Beladung des Speichers'!C977)</f>
        <v/>
      </c>
      <c r="I977" s="168" t="str">
        <f>IF(ISBLANK('Beladung des Speichers'!A977),"",SUMIFS('Beladung des Speichers'!$E$17:$E$1001,'Beladung des Speichers'!$A$17:$A$1001,'Ergebnis (detailliert)'!A977))</f>
        <v/>
      </c>
      <c r="J977" s="125" t="str">
        <f>IF(ISBLANK('Beladung des Speichers'!A977),"",'Beladung des Speichers'!E977)</f>
        <v/>
      </c>
      <c r="K977" s="168" t="str">
        <f>IF(ISBLANK('Beladung des Speichers'!A977),"",SUMIFS('Entladung des Speichers'!$C$17:$C$1001,'Entladung des Speichers'!$A$17:$A$1001,'Ergebnis (detailliert)'!A977))</f>
        <v/>
      </c>
      <c r="L977" s="169" t="str">
        <f t="shared" si="58"/>
        <v/>
      </c>
      <c r="M977" s="169" t="str">
        <f>IF(ISBLANK('Entladung des Speichers'!A977),"",'Entladung des Speichers'!C977)</f>
        <v/>
      </c>
      <c r="N977" s="168" t="str">
        <f>IF(ISBLANK('Beladung des Speichers'!A977),"",SUMIFS('Entladung des Speichers'!$E$17:$E$1001,'Entladung des Speichers'!$A$17:$A$1001,'Ergebnis (detailliert)'!$A$17:$A$300))</f>
        <v/>
      </c>
      <c r="O977" s="125" t="str">
        <f t="shared" si="59"/>
        <v/>
      </c>
      <c r="P977" s="20" t="str">
        <f>IFERROR(IF(A977="","",N977*'Ergebnis (detailliert)'!J977/'Ergebnis (detailliert)'!I977),0)</f>
        <v/>
      </c>
      <c r="Q977" s="106" t="str">
        <f t="shared" si="60"/>
        <v/>
      </c>
      <c r="R977" s="107" t="str">
        <f t="shared" si="61"/>
        <v/>
      </c>
      <c r="S977" s="108" t="str">
        <f>IF(A977="","",IF(LOOKUP(A977,Stammdaten!$A$17:$A$1001,Stammdaten!$G$17:$G$1001)="Nein",0,IF(ISBLANK('Beladung des Speichers'!A977),"",ROUND(MIN(J977,Q977)*-1,2))))</f>
        <v/>
      </c>
    </row>
    <row r="978" spans="1:19" x14ac:dyDescent="0.2">
      <c r="A978" s="109" t="str">
        <f>IF('Beladung des Speichers'!A978="","",'Beladung des Speichers'!A978)</f>
        <v/>
      </c>
      <c r="B978" s="109" t="str">
        <f>IF('Beladung des Speichers'!B978="","",'Beladung des Speichers'!B978)</f>
        <v/>
      </c>
      <c r="C978" s="163" t="str">
        <f>IF(ISBLANK('Beladung des Speichers'!A978),"",SUMIFS('Beladung des Speichers'!$C$17:$C$300,'Beladung des Speichers'!$A$17:$A$300,A978)-SUMIFS('Entladung des Speichers'!$C$17:$C$300,'Entladung des Speichers'!$A$17:$A$300,A978)+SUMIFS(Füllstände!$B$17:$B$299,Füllstände!$A$17:$A$299,A978)-SUMIFS(Füllstände!$C$17:$C$299,Füllstände!$A$17:$A$299,A978))</f>
        <v/>
      </c>
      <c r="D978" s="164" t="str">
        <f>IF(ISBLANK('Beladung des Speichers'!A978),"",C978*'Beladung des Speichers'!C978/SUMIFS('Beladung des Speichers'!$C$17:$C$300,'Beladung des Speichers'!$A$17:$A$300,A978))</f>
        <v/>
      </c>
      <c r="E978" s="165" t="str">
        <f>IF(ISBLANK('Beladung des Speichers'!A978),"",1/SUMIFS('Beladung des Speichers'!$C$17:$C$300,'Beladung des Speichers'!$A$17:$A$300,A978)*C978*SUMIF($A$17:$A$300,A978,'Beladung des Speichers'!$E$17:$E$300))</f>
        <v/>
      </c>
      <c r="F978" s="166" t="str">
        <f>IF(ISBLANK('Beladung des Speichers'!A978),"",IF(C978=0,"0,00",D978/C978*E978))</f>
        <v/>
      </c>
      <c r="G978" s="167" t="str">
        <f>IF(ISBLANK('Beladung des Speichers'!A978),"",SUMIFS('Beladung des Speichers'!$C$17:$C$300,'Beladung des Speichers'!$A$17:$A$300,A978))</f>
        <v/>
      </c>
      <c r="H978" s="124" t="str">
        <f>IF(ISBLANK('Beladung des Speichers'!A978),"",'Beladung des Speichers'!C978)</f>
        <v/>
      </c>
      <c r="I978" s="168" t="str">
        <f>IF(ISBLANK('Beladung des Speichers'!A978),"",SUMIFS('Beladung des Speichers'!$E$17:$E$1001,'Beladung des Speichers'!$A$17:$A$1001,'Ergebnis (detailliert)'!A978))</f>
        <v/>
      </c>
      <c r="J978" s="125" t="str">
        <f>IF(ISBLANK('Beladung des Speichers'!A978),"",'Beladung des Speichers'!E978)</f>
        <v/>
      </c>
      <c r="K978" s="168" t="str">
        <f>IF(ISBLANK('Beladung des Speichers'!A978),"",SUMIFS('Entladung des Speichers'!$C$17:$C$1001,'Entladung des Speichers'!$A$17:$A$1001,'Ergebnis (detailliert)'!A978))</f>
        <v/>
      </c>
      <c r="L978" s="169" t="str">
        <f t="shared" ref="L978:L1001" si="62">IF(A978="","",K978+C978)</f>
        <v/>
      </c>
      <c r="M978" s="169" t="str">
        <f>IF(ISBLANK('Entladung des Speichers'!A978),"",'Entladung des Speichers'!C978)</f>
        <v/>
      </c>
      <c r="N978" s="168" t="str">
        <f>IF(ISBLANK('Beladung des Speichers'!A978),"",SUMIFS('Entladung des Speichers'!$E$17:$E$1001,'Entladung des Speichers'!$A$17:$A$1001,'Ergebnis (detailliert)'!$A$17:$A$300))</f>
        <v/>
      </c>
      <c r="O978" s="125" t="str">
        <f t="shared" ref="O978:O1001" si="63">IF(A978="","",N978+E978)</f>
        <v/>
      </c>
      <c r="P978" s="20" t="str">
        <f>IFERROR(IF(A978="","",N978*'Ergebnis (detailliert)'!J978/'Ergebnis (detailliert)'!I978),0)</f>
        <v/>
      </c>
      <c r="Q978" s="106" t="str">
        <f t="shared" ref="Q978:Q1001" si="64">IFERROR(IF(A978="","",P978+E978*H978/G978),0)</f>
        <v/>
      </c>
      <c r="R978" s="107" t="str">
        <f t="shared" ref="R978:R1001" si="65">H978</f>
        <v/>
      </c>
      <c r="S978" s="108" t="str">
        <f>IF(A978="","",IF(LOOKUP(A978,Stammdaten!$A$17:$A$1001,Stammdaten!$G$17:$G$1001)="Nein",0,IF(ISBLANK('Beladung des Speichers'!A978),"",ROUND(MIN(J978,Q978)*-1,2))))</f>
        <v/>
      </c>
    </row>
    <row r="979" spans="1:19" x14ac:dyDescent="0.2">
      <c r="A979" s="109" t="str">
        <f>IF('Beladung des Speichers'!A979="","",'Beladung des Speichers'!A979)</f>
        <v/>
      </c>
      <c r="B979" s="109" t="str">
        <f>IF('Beladung des Speichers'!B979="","",'Beladung des Speichers'!B979)</f>
        <v/>
      </c>
      <c r="C979" s="163" t="str">
        <f>IF(ISBLANK('Beladung des Speichers'!A979),"",SUMIFS('Beladung des Speichers'!$C$17:$C$300,'Beladung des Speichers'!$A$17:$A$300,A979)-SUMIFS('Entladung des Speichers'!$C$17:$C$300,'Entladung des Speichers'!$A$17:$A$300,A979)+SUMIFS(Füllstände!$B$17:$B$299,Füllstände!$A$17:$A$299,A979)-SUMIFS(Füllstände!$C$17:$C$299,Füllstände!$A$17:$A$299,A979))</f>
        <v/>
      </c>
      <c r="D979" s="164" t="str">
        <f>IF(ISBLANK('Beladung des Speichers'!A979),"",C979*'Beladung des Speichers'!C979/SUMIFS('Beladung des Speichers'!$C$17:$C$300,'Beladung des Speichers'!$A$17:$A$300,A979))</f>
        <v/>
      </c>
      <c r="E979" s="165" t="str">
        <f>IF(ISBLANK('Beladung des Speichers'!A979),"",1/SUMIFS('Beladung des Speichers'!$C$17:$C$300,'Beladung des Speichers'!$A$17:$A$300,A979)*C979*SUMIF($A$17:$A$300,A979,'Beladung des Speichers'!$E$17:$E$300))</f>
        <v/>
      </c>
      <c r="F979" s="166" t="str">
        <f>IF(ISBLANK('Beladung des Speichers'!A979),"",IF(C979=0,"0,00",D979/C979*E979))</f>
        <v/>
      </c>
      <c r="G979" s="167" t="str">
        <f>IF(ISBLANK('Beladung des Speichers'!A979),"",SUMIFS('Beladung des Speichers'!$C$17:$C$300,'Beladung des Speichers'!$A$17:$A$300,A979))</f>
        <v/>
      </c>
      <c r="H979" s="124" t="str">
        <f>IF(ISBLANK('Beladung des Speichers'!A979),"",'Beladung des Speichers'!C979)</f>
        <v/>
      </c>
      <c r="I979" s="168" t="str">
        <f>IF(ISBLANK('Beladung des Speichers'!A979),"",SUMIFS('Beladung des Speichers'!$E$17:$E$1001,'Beladung des Speichers'!$A$17:$A$1001,'Ergebnis (detailliert)'!A979))</f>
        <v/>
      </c>
      <c r="J979" s="125" t="str">
        <f>IF(ISBLANK('Beladung des Speichers'!A979),"",'Beladung des Speichers'!E979)</f>
        <v/>
      </c>
      <c r="K979" s="168" t="str">
        <f>IF(ISBLANK('Beladung des Speichers'!A979),"",SUMIFS('Entladung des Speichers'!$C$17:$C$1001,'Entladung des Speichers'!$A$17:$A$1001,'Ergebnis (detailliert)'!A979))</f>
        <v/>
      </c>
      <c r="L979" s="169" t="str">
        <f t="shared" si="62"/>
        <v/>
      </c>
      <c r="M979" s="169" t="str">
        <f>IF(ISBLANK('Entladung des Speichers'!A979),"",'Entladung des Speichers'!C979)</f>
        <v/>
      </c>
      <c r="N979" s="168" t="str">
        <f>IF(ISBLANK('Beladung des Speichers'!A979),"",SUMIFS('Entladung des Speichers'!$E$17:$E$1001,'Entladung des Speichers'!$A$17:$A$1001,'Ergebnis (detailliert)'!$A$17:$A$300))</f>
        <v/>
      </c>
      <c r="O979" s="125" t="str">
        <f t="shared" si="63"/>
        <v/>
      </c>
      <c r="P979" s="20" t="str">
        <f>IFERROR(IF(A979="","",N979*'Ergebnis (detailliert)'!J979/'Ergebnis (detailliert)'!I979),0)</f>
        <v/>
      </c>
      <c r="Q979" s="106" t="str">
        <f t="shared" si="64"/>
        <v/>
      </c>
      <c r="R979" s="107" t="str">
        <f t="shared" si="65"/>
        <v/>
      </c>
      <c r="S979" s="108" t="str">
        <f>IF(A979="","",IF(LOOKUP(A979,Stammdaten!$A$17:$A$1001,Stammdaten!$G$17:$G$1001)="Nein",0,IF(ISBLANK('Beladung des Speichers'!A979),"",ROUND(MIN(J979,Q979)*-1,2))))</f>
        <v/>
      </c>
    </row>
    <row r="980" spans="1:19" x14ac:dyDescent="0.2">
      <c r="A980" s="109" t="str">
        <f>IF('Beladung des Speichers'!A980="","",'Beladung des Speichers'!A980)</f>
        <v/>
      </c>
      <c r="B980" s="109" t="str">
        <f>IF('Beladung des Speichers'!B980="","",'Beladung des Speichers'!B980)</f>
        <v/>
      </c>
      <c r="C980" s="163" t="str">
        <f>IF(ISBLANK('Beladung des Speichers'!A980),"",SUMIFS('Beladung des Speichers'!$C$17:$C$300,'Beladung des Speichers'!$A$17:$A$300,A980)-SUMIFS('Entladung des Speichers'!$C$17:$C$300,'Entladung des Speichers'!$A$17:$A$300,A980)+SUMIFS(Füllstände!$B$17:$B$299,Füllstände!$A$17:$A$299,A980)-SUMIFS(Füllstände!$C$17:$C$299,Füllstände!$A$17:$A$299,A980))</f>
        <v/>
      </c>
      <c r="D980" s="164" t="str">
        <f>IF(ISBLANK('Beladung des Speichers'!A980),"",C980*'Beladung des Speichers'!C980/SUMIFS('Beladung des Speichers'!$C$17:$C$300,'Beladung des Speichers'!$A$17:$A$300,A980))</f>
        <v/>
      </c>
      <c r="E980" s="165" t="str">
        <f>IF(ISBLANK('Beladung des Speichers'!A980),"",1/SUMIFS('Beladung des Speichers'!$C$17:$C$300,'Beladung des Speichers'!$A$17:$A$300,A980)*C980*SUMIF($A$17:$A$300,A980,'Beladung des Speichers'!$E$17:$E$300))</f>
        <v/>
      </c>
      <c r="F980" s="166" t="str">
        <f>IF(ISBLANK('Beladung des Speichers'!A980),"",IF(C980=0,"0,00",D980/C980*E980))</f>
        <v/>
      </c>
      <c r="G980" s="167" t="str">
        <f>IF(ISBLANK('Beladung des Speichers'!A980),"",SUMIFS('Beladung des Speichers'!$C$17:$C$300,'Beladung des Speichers'!$A$17:$A$300,A980))</f>
        <v/>
      </c>
      <c r="H980" s="124" t="str">
        <f>IF(ISBLANK('Beladung des Speichers'!A980),"",'Beladung des Speichers'!C980)</f>
        <v/>
      </c>
      <c r="I980" s="168" t="str">
        <f>IF(ISBLANK('Beladung des Speichers'!A980),"",SUMIFS('Beladung des Speichers'!$E$17:$E$1001,'Beladung des Speichers'!$A$17:$A$1001,'Ergebnis (detailliert)'!A980))</f>
        <v/>
      </c>
      <c r="J980" s="125" t="str">
        <f>IF(ISBLANK('Beladung des Speichers'!A980),"",'Beladung des Speichers'!E980)</f>
        <v/>
      </c>
      <c r="K980" s="168" t="str">
        <f>IF(ISBLANK('Beladung des Speichers'!A980),"",SUMIFS('Entladung des Speichers'!$C$17:$C$1001,'Entladung des Speichers'!$A$17:$A$1001,'Ergebnis (detailliert)'!A980))</f>
        <v/>
      </c>
      <c r="L980" s="169" t="str">
        <f t="shared" si="62"/>
        <v/>
      </c>
      <c r="M980" s="169" t="str">
        <f>IF(ISBLANK('Entladung des Speichers'!A980),"",'Entladung des Speichers'!C980)</f>
        <v/>
      </c>
      <c r="N980" s="168" t="str">
        <f>IF(ISBLANK('Beladung des Speichers'!A980),"",SUMIFS('Entladung des Speichers'!$E$17:$E$1001,'Entladung des Speichers'!$A$17:$A$1001,'Ergebnis (detailliert)'!$A$17:$A$300))</f>
        <v/>
      </c>
      <c r="O980" s="125" t="str">
        <f t="shared" si="63"/>
        <v/>
      </c>
      <c r="P980" s="20" t="str">
        <f>IFERROR(IF(A980="","",N980*'Ergebnis (detailliert)'!J980/'Ergebnis (detailliert)'!I980),0)</f>
        <v/>
      </c>
      <c r="Q980" s="106" t="str">
        <f t="shared" si="64"/>
        <v/>
      </c>
      <c r="R980" s="107" t="str">
        <f t="shared" si="65"/>
        <v/>
      </c>
      <c r="S980" s="108" t="str">
        <f>IF(A980="","",IF(LOOKUP(A980,Stammdaten!$A$17:$A$1001,Stammdaten!$G$17:$G$1001)="Nein",0,IF(ISBLANK('Beladung des Speichers'!A980),"",ROUND(MIN(J980,Q980)*-1,2))))</f>
        <v/>
      </c>
    </row>
    <row r="981" spans="1:19" x14ac:dyDescent="0.2">
      <c r="A981" s="109" t="str">
        <f>IF('Beladung des Speichers'!A981="","",'Beladung des Speichers'!A981)</f>
        <v/>
      </c>
      <c r="B981" s="109" t="str">
        <f>IF('Beladung des Speichers'!B981="","",'Beladung des Speichers'!B981)</f>
        <v/>
      </c>
      <c r="C981" s="163" t="str">
        <f>IF(ISBLANK('Beladung des Speichers'!A981),"",SUMIFS('Beladung des Speichers'!$C$17:$C$300,'Beladung des Speichers'!$A$17:$A$300,A981)-SUMIFS('Entladung des Speichers'!$C$17:$C$300,'Entladung des Speichers'!$A$17:$A$300,A981)+SUMIFS(Füllstände!$B$17:$B$299,Füllstände!$A$17:$A$299,A981)-SUMIFS(Füllstände!$C$17:$C$299,Füllstände!$A$17:$A$299,A981))</f>
        <v/>
      </c>
      <c r="D981" s="164" t="str">
        <f>IF(ISBLANK('Beladung des Speichers'!A981),"",C981*'Beladung des Speichers'!C981/SUMIFS('Beladung des Speichers'!$C$17:$C$300,'Beladung des Speichers'!$A$17:$A$300,A981))</f>
        <v/>
      </c>
      <c r="E981" s="165" t="str">
        <f>IF(ISBLANK('Beladung des Speichers'!A981),"",1/SUMIFS('Beladung des Speichers'!$C$17:$C$300,'Beladung des Speichers'!$A$17:$A$300,A981)*C981*SUMIF($A$17:$A$300,A981,'Beladung des Speichers'!$E$17:$E$300))</f>
        <v/>
      </c>
      <c r="F981" s="166" t="str">
        <f>IF(ISBLANK('Beladung des Speichers'!A981),"",IF(C981=0,"0,00",D981/C981*E981))</f>
        <v/>
      </c>
      <c r="G981" s="167" t="str">
        <f>IF(ISBLANK('Beladung des Speichers'!A981),"",SUMIFS('Beladung des Speichers'!$C$17:$C$300,'Beladung des Speichers'!$A$17:$A$300,A981))</f>
        <v/>
      </c>
      <c r="H981" s="124" t="str">
        <f>IF(ISBLANK('Beladung des Speichers'!A981),"",'Beladung des Speichers'!C981)</f>
        <v/>
      </c>
      <c r="I981" s="168" t="str">
        <f>IF(ISBLANK('Beladung des Speichers'!A981),"",SUMIFS('Beladung des Speichers'!$E$17:$E$1001,'Beladung des Speichers'!$A$17:$A$1001,'Ergebnis (detailliert)'!A981))</f>
        <v/>
      </c>
      <c r="J981" s="125" t="str">
        <f>IF(ISBLANK('Beladung des Speichers'!A981),"",'Beladung des Speichers'!E981)</f>
        <v/>
      </c>
      <c r="K981" s="168" t="str">
        <f>IF(ISBLANK('Beladung des Speichers'!A981),"",SUMIFS('Entladung des Speichers'!$C$17:$C$1001,'Entladung des Speichers'!$A$17:$A$1001,'Ergebnis (detailliert)'!A981))</f>
        <v/>
      </c>
      <c r="L981" s="169" t="str">
        <f t="shared" si="62"/>
        <v/>
      </c>
      <c r="M981" s="169" t="str">
        <f>IF(ISBLANK('Entladung des Speichers'!A981),"",'Entladung des Speichers'!C981)</f>
        <v/>
      </c>
      <c r="N981" s="168" t="str">
        <f>IF(ISBLANK('Beladung des Speichers'!A981),"",SUMIFS('Entladung des Speichers'!$E$17:$E$1001,'Entladung des Speichers'!$A$17:$A$1001,'Ergebnis (detailliert)'!$A$17:$A$300))</f>
        <v/>
      </c>
      <c r="O981" s="125" t="str">
        <f t="shared" si="63"/>
        <v/>
      </c>
      <c r="P981" s="20" t="str">
        <f>IFERROR(IF(A981="","",N981*'Ergebnis (detailliert)'!J981/'Ergebnis (detailliert)'!I981),0)</f>
        <v/>
      </c>
      <c r="Q981" s="106" t="str">
        <f t="shared" si="64"/>
        <v/>
      </c>
      <c r="R981" s="107" t="str">
        <f t="shared" si="65"/>
        <v/>
      </c>
      <c r="S981" s="108" t="str">
        <f>IF(A981="","",IF(LOOKUP(A981,Stammdaten!$A$17:$A$1001,Stammdaten!$G$17:$G$1001)="Nein",0,IF(ISBLANK('Beladung des Speichers'!A981),"",ROUND(MIN(J981,Q981)*-1,2))))</f>
        <v/>
      </c>
    </row>
    <row r="982" spans="1:19" x14ac:dyDescent="0.2">
      <c r="A982" s="109" t="str">
        <f>IF('Beladung des Speichers'!A982="","",'Beladung des Speichers'!A982)</f>
        <v/>
      </c>
      <c r="B982" s="109" t="str">
        <f>IF('Beladung des Speichers'!B982="","",'Beladung des Speichers'!B982)</f>
        <v/>
      </c>
      <c r="C982" s="163" t="str">
        <f>IF(ISBLANK('Beladung des Speichers'!A982),"",SUMIFS('Beladung des Speichers'!$C$17:$C$300,'Beladung des Speichers'!$A$17:$A$300,A982)-SUMIFS('Entladung des Speichers'!$C$17:$C$300,'Entladung des Speichers'!$A$17:$A$300,A982)+SUMIFS(Füllstände!$B$17:$B$299,Füllstände!$A$17:$A$299,A982)-SUMIFS(Füllstände!$C$17:$C$299,Füllstände!$A$17:$A$299,A982))</f>
        <v/>
      </c>
      <c r="D982" s="164" t="str">
        <f>IF(ISBLANK('Beladung des Speichers'!A982),"",C982*'Beladung des Speichers'!C982/SUMIFS('Beladung des Speichers'!$C$17:$C$300,'Beladung des Speichers'!$A$17:$A$300,A982))</f>
        <v/>
      </c>
      <c r="E982" s="165" t="str">
        <f>IF(ISBLANK('Beladung des Speichers'!A982),"",1/SUMIFS('Beladung des Speichers'!$C$17:$C$300,'Beladung des Speichers'!$A$17:$A$300,A982)*C982*SUMIF($A$17:$A$300,A982,'Beladung des Speichers'!$E$17:$E$300))</f>
        <v/>
      </c>
      <c r="F982" s="166" t="str">
        <f>IF(ISBLANK('Beladung des Speichers'!A982),"",IF(C982=0,"0,00",D982/C982*E982))</f>
        <v/>
      </c>
      <c r="G982" s="167" t="str">
        <f>IF(ISBLANK('Beladung des Speichers'!A982),"",SUMIFS('Beladung des Speichers'!$C$17:$C$300,'Beladung des Speichers'!$A$17:$A$300,A982))</f>
        <v/>
      </c>
      <c r="H982" s="124" t="str">
        <f>IF(ISBLANK('Beladung des Speichers'!A982),"",'Beladung des Speichers'!C982)</f>
        <v/>
      </c>
      <c r="I982" s="168" t="str">
        <f>IF(ISBLANK('Beladung des Speichers'!A982),"",SUMIFS('Beladung des Speichers'!$E$17:$E$1001,'Beladung des Speichers'!$A$17:$A$1001,'Ergebnis (detailliert)'!A982))</f>
        <v/>
      </c>
      <c r="J982" s="125" t="str">
        <f>IF(ISBLANK('Beladung des Speichers'!A982),"",'Beladung des Speichers'!E982)</f>
        <v/>
      </c>
      <c r="K982" s="168" t="str">
        <f>IF(ISBLANK('Beladung des Speichers'!A982),"",SUMIFS('Entladung des Speichers'!$C$17:$C$1001,'Entladung des Speichers'!$A$17:$A$1001,'Ergebnis (detailliert)'!A982))</f>
        <v/>
      </c>
      <c r="L982" s="169" t="str">
        <f t="shared" si="62"/>
        <v/>
      </c>
      <c r="M982" s="169" t="str">
        <f>IF(ISBLANK('Entladung des Speichers'!A982),"",'Entladung des Speichers'!C982)</f>
        <v/>
      </c>
      <c r="N982" s="168" t="str">
        <f>IF(ISBLANK('Beladung des Speichers'!A982),"",SUMIFS('Entladung des Speichers'!$E$17:$E$1001,'Entladung des Speichers'!$A$17:$A$1001,'Ergebnis (detailliert)'!$A$17:$A$300))</f>
        <v/>
      </c>
      <c r="O982" s="125" t="str">
        <f t="shared" si="63"/>
        <v/>
      </c>
      <c r="P982" s="20" t="str">
        <f>IFERROR(IF(A982="","",N982*'Ergebnis (detailliert)'!J982/'Ergebnis (detailliert)'!I982),0)</f>
        <v/>
      </c>
      <c r="Q982" s="106" t="str">
        <f t="shared" si="64"/>
        <v/>
      </c>
      <c r="R982" s="107" t="str">
        <f t="shared" si="65"/>
        <v/>
      </c>
      <c r="S982" s="108" t="str">
        <f>IF(A982="","",IF(LOOKUP(A982,Stammdaten!$A$17:$A$1001,Stammdaten!$G$17:$G$1001)="Nein",0,IF(ISBLANK('Beladung des Speichers'!A982),"",ROUND(MIN(J982,Q982)*-1,2))))</f>
        <v/>
      </c>
    </row>
    <row r="983" spans="1:19" x14ac:dyDescent="0.2">
      <c r="A983" s="109" t="str">
        <f>IF('Beladung des Speichers'!A983="","",'Beladung des Speichers'!A983)</f>
        <v/>
      </c>
      <c r="B983" s="109" t="str">
        <f>IF('Beladung des Speichers'!B983="","",'Beladung des Speichers'!B983)</f>
        <v/>
      </c>
      <c r="C983" s="163" t="str">
        <f>IF(ISBLANK('Beladung des Speichers'!A983),"",SUMIFS('Beladung des Speichers'!$C$17:$C$300,'Beladung des Speichers'!$A$17:$A$300,A983)-SUMIFS('Entladung des Speichers'!$C$17:$C$300,'Entladung des Speichers'!$A$17:$A$300,A983)+SUMIFS(Füllstände!$B$17:$B$299,Füllstände!$A$17:$A$299,A983)-SUMIFS(Füllstände!$C$17:$C$299,Füllstände!$A$17:$A$299,A983))</f>
        <v/>
      </c>
      <c r="D983" s="164" t="str">
        <f>IF(ISBLANK('Beladung des Speichers'!A983),"",C983*'Beladung des Speichers'!C983/SUMIFS('Beladung des Speichers'!$C$17:$C$300,'Beladung des Speichers'!$A$17:$A$300,A983))</f>
        <v/>
      </c>
      <c r="E983" s="165" t="str">
        <f>IF(ISBLANK('Beladung des Speichers'!A983),"",1/SUMIFS('Beladung des Speichers'!$C$17:$C$300,'Beladung des Speichers'!$A$17:$A$300,A983)*C983*SUMIF($A$17:$A$300,A983,'Beladung des Speichers'!$E$17:$E$300))</f>
        <v/>
      </c>
      <c r="F983" s="166" t="str">
        <f>IF(ISBLANK('Beladung des Speichers'!A983),"",IF(C983=0,"0,00",D983/C983*E983))</f>
        <v/>
      </c>
      <c r="G983" s="167" t="str">
        <f>IF(ISBLANK('Beladung des Speichers'!A983),"",SUMIFS('Beladung des Speichers'!$C$17:$C$300,'Beladung des Speichers'!$A$17:$A$300,A983))</f>
        <v/>
      </c>
      <c r="H983" s="124" t="str">
        <f>IF(ISBLANK('Beladung des Speichers'!A983),"",'Beladung des Speichers'!C983)</f>
        <v/>
      </c>
      <c r="I983" s="168" t="str">
        <f>IF(ISBLANK('Beladung des Speichers'!A983),"",SUMIFS('Beladung des Speichers'!$E$17:$E$1001,'Beladung des Speichers'!$A$17:$A$1001,'Ergebnis (detailliert)'!A983))</f>
        <v/>
      </c>
      <c r="J983" s="125" t="str">
        <f>IF(ISBLANK('Beladung des Speichers'!A983),"",'Beladung des Speichers'!E983)</f>
        <v/>
      </c>
      <c r="K983" s="168" t="str">
        <f>IF(ISBLANK('Beladung des Speichers'!A983),"",SUMIFS('Entladung des Speichers'!$C$17:$C$1001,'Entladung des Speichers'!$A$17:$A$1001,'Ergebnis (detailliert)'!A983))</f>
        <v/>
      </c>
      <c r="L983" s="169" t="str">
        <f t="shared" si="62"/>
        <v/>
      </c>
      <c r="M983" s="169" t="str">
        <f>IF(ISBLANK('Entladung des Speichers'!A983),"",'Entladung des Speichers'!C983)</f>
        <v/>
      </c>
      <c r="N983" s="168" t="str">
        <f>IF(ISBLANK('Beladung des Speichers'!A983),"",SUMIFS('Entladung des Speichers'!$E$17:$E$1001,'Entladung des Speichers'!$A$17:$A$1001,'Ergebnis (detailliert)'!$A$17:$A$300))</f>
        <v/>
      </c>
      <c r="O983" s="125" t="str">
        <f t="shared" si="63"/>
        <v/>
      </c>
      <c r="P983" s="20" t="str">
        <f>IFERROR(IF(A983="","",N983*'Ergebnis (detailliert)'!J983/'Ergebnis (detailliert)'!I983),0)</f>
        <v/>
      </c>
      <c r="Q983" s="106" t="str">
        <f t="shared" si="64"/>
        <v/>
      </c>
      <c r="R983" s="107" t="str">
        <f t="shared" si="65"/>
        <v/>
      </c>
      <c r="S983" s="108" t="str">
        <f>IF(A983="","",IF(LOOKUP(A983,Stammdaten!$A$17:$A$1001,Stammdaten!$G$17:$G$1001)="Nein",0,IF(ISBLANK('Beladung des Speichers'!A983),"",ROUND(MIN(J983,Q983)*-1,2))))</f>
        <v/>
      </c>
    </row>
    <row r="984" spans="1:19" x14ac:dyDescent="0.2">
      <c r="A984" s="109" t="str">
        <f>IF('Beladung des Speichers'!A984="","",'Beladung des Speichers'!A984)</f>
        <v/>
      </c>
      <c r="B984" s="109" t="str">
        <f>IF('Beladung des Speichers'!B984="","",'Beladung des Speichers'!B984)</f>
        <v/>
      </c>
      <c r="C984" s="163" t="str">
        <f>IF(ISBLANK('Beladung des Speichers'!A984),"",SUMIFS('Beladung des Speichers'!$C$17:$C$300,'Beladung des Speichers'!$A$17:$A$300,A984)-SUMIFS('Entladung des Speichers'!$C$17:$C$300,'Entladung des Speichers'!$A$17:$A$300,A984)+SUMIFS(Füllstände!$B$17:$B$299,Füllstände!$A$17:$A$299,A984)-SUMIFS(Füllstände!$C$17:$C$299,Füllstände!$A$17:$A$299,A984))</f>
        <v/>
      </c>
      <c r="D984" s="164" t="str">
        <f>IF(ISBLANK('Beladung des Speichers'!A984),"",C984*'Beladung des Speichers'!C984/SUMIFS('Beladung des Speichers'!$C$17:$C$300,'Beladung des Speichers'!$A$17:$A$300,A984))</f>
        <v/>
      </c>
      <c r="E984" s="165" t="str">
        <f>IF(ISBLANK('Beladung des Speichers'!A984),"",1/SUMIFS('Beladung des Speichers'!$C$17:$C$300,'Beladung des Speichers'!$A$17:$A$300,A984)*C984*SUMIF($A$17:$A$300,A984,'Beladung des Speichers'!$E$17:$E$300))</f>
        <v/>
      </c>
      <c r="F984" s="166" t="str">
        <f>IF(ISBLANK('Beladung des Speichers'!A984),"",IF(C984=0,"0,00",D984/C984*E984))</f>
        <v/>
      </c>
      <c r="G984" s="167" t="str">
        <f>IF(ISBLANK('Beladung des Speichers'!A984),"",SUMIFS('Beladung des Speichers'!$C$17:$C$300,'Beladung des Speichers'!$A$17:$A$300,A984))</f>
        <v/>
      </c>
      <c r="H984" s="124" t="str">
        <f>IF(ISBLANK('Beladung des Speichers'!A984),"",'Beladung des Speichers'!C984)</f>
        <v/>
      </c>
      <c r="I984" s="168" t="str">
        <f>IF(ISBLANK('Beladung des Speichers'!A984),"",SUMIFS('Beladung des Speichers'!$E$17:$E$1001,'Beladung des Speichers'!$A$17:$A$1001,'Ergebnis (detailliert)'!A984))</f>
        <v/>
      </c>
      <c r="J984" s="125" t="str">
        <f>IF(ISBLANK('Beladung des Speichers'!A984),"",'Beladung des Speichers'!E984)</f>
        <v/>
      </c>
      <c r="K984" s="168" t="str">
        <f>IF(ISBLANK('Beladung des Speichers'!A984),"",SUMIFS('Entladung des Speichers'!$C$17:$C$1001,'Entladung des Speichers'!$A$17:$A$1001,'Ergebnis (detailliert)'!A984))</f>
        <v/>
      </c>
      <c r="L984" s="169" t="str">
        <f t="shared" si="62"/>
        <v/>
      </c>
      <c r="M984" s="169" t="str">
        <f>IF(ISBLANK('Entladung des Speichers'!A984),"",'Entladung des Speichers'!C984)</f>
        <v/>
      </c>
      <c r="N984" s="168" t="str">
        <f>IF(ISBLANK('Beladung des Speichers'!A984),"",SUMIFS('Entladung des Speichers'!$E$17:$E$1001,'Entladung des Speichers'!$A$17:$A$1001,'Ergebnis (detailliert)'!$A$17:$A$300))</f>
        <v/>
      </c>
      <c r="O984" s="125" t="str">
        <f t="shared" si="63"/>
        <v/>
      </c>
      <c r="P984" s="20" t="str">
        <f>IFERROR(IF(A984="","",N984*'Ergebnis (detailliert)'!J984/'Ergebnis (detailliert)'!I984),0)</f>
        <v/>
      </c>
      <c r="Q984" s="106" t="str">
        <f t="shared" si="64"/>
        <v/>
      </c>
      <c r="R984" s="107" t="str">
        <f t="shared" si="65"/>
        <v/>
      </c>
      <c r="S984" s="108" t="str">
        <f>IF(A984="","",IF(LOOKUP(A984,Stammdaten!$A$17:$A$1001,Stammdaten!$G$17:$G$1001)="Nein",0,IF(ISBLANK('Beladung des Speichers'!A984),"",ROUND(MIN(J984,Q984)*-1,2))))</f>
        <v/>
      </c>
    </row>
    <row r="985" spans="1:19" x14ac:dyDescent="0.2">
      <c r="A985" s="109" t="str">
        <f>IF('Beladung des Speichers'!A985="","",'Beladung des Speichers'!A985)</f>
        <v/>
      </c>
      <c r="B985" s="109" t="str">
        <f>IF('Beladung des Speichers'!B985="","",'Beladung des Speichers'!B985)</f>
        <v/>
      </c>
      <c r="C985" s="163" t="str">
        <f>IF(ISBLANK('Beladung des Speichers'!A985),"",SUMIFS('Beladung des Speichers'!$C$17:$C$300,'Beladung des Speichers'!$A$17:$A$300,A985)-SUMIFS('Entladung des Speichers'!$C$17:$C$300,'Entladung des Speichers'!$A$17:$A$300,A985)+SUMIFS(Füllstände!$B$17:$B$299,Füllstände!$A$17:$A$299,A985)-SUMIFS(Füllstände!$C$17:$C$299,Füllstände!$A$17:$A$299,A985))</f>
        <v/>
      </c>
      <c r="D985" s="164" t="str">
        <f>IF(ISBLANK('Beladung des Speichers'!A985),"",C985*'Beladung des Speichers'!C985/SUMIFS('Beladung des Speichers'!$C$17:$C$300,'Beladung des Speichers'!$A$17:$A$300,A985))</f>
        <v/>
      </c>
      <c r="E985" s="165" t="str">
        <f>IF(ISBLANK('Beladung des Speichers'!A985),"",1/SUMIFS('Beladung des Speichers'!$C$17:$C$300,'Beladung des Speichers'!$A$17:$A$300,A985)*C985*SUMIF($A$17:$A$300,A985,'Beladung des Speichers'!$E$17:$E$300))</f>
        <v/>
      </c>
      <c r="F985" s="166" t="str">
        <f>IF(ISBLANK('Beladung des Speichers'!A985),"",IF(C985=0,"0,00",D985/C985*E985))</f>
        <v/>
      </c>
      <c r="G985" s="167" t="str">
        <f>IF(ISBLANK('Beladung des Speichers'!A985),"",SUMIFS('Beladung des Speichers'!$C$17:$C$300,'Beladung des Speichers'!$A$17:$A$300,A985))</f>
        <v/>
      </c>
      <c r="H985" s="124" t="str">
        <f>IF(ISBLANK('Beladung des Speichers'!A985),"",'Beladung des Speichers'!C985)</f>
        <v/>
      </c>
      <c r="I985" s="168" t="str">
        <f>IF(ISBLANK('Beladung des Speichers'!A985),"",SUMIFS('Beladung des Speichers'!$E$17:$E$1001,'Beladung des Speichers'!$A$17:$A$1001,'Ergebnis (detailliert)'!A985))</f>
        <v/>
      </c>
      <c r="J985" s="125" t="str">
        <f>IF(ISBLANK('Beladung des Speichers'!A985),"",'Beladung des Speichers'!E985)</f>
        <v/>
      </c>
      <c r="K985" s="168" t="str">
        <f>IF(ISBLANK('Beladung des Speichers'!A985),"",SUMIFS('Entladung des Speichers'!$C$17:$C$1001,'Entladung des Speichers'!$A$17:$A$1001,'Ergebnis (detailliert)'!A985))</f>
        <v/>
      </c>
      <c r="L985" s="169" t="str">
        <f t="shared" si="62"/>
        <v/>
      </c>
      <c r="M985" s="169" t="str">
        <f>IF(ISBLANK('Entladung des Speichers'!A985),"",'Entladung des Speichers'!C985)</f>
        <v/>
      </c>
      <c r="N985" s="168" t="str">
        <f>IF(ISBLANK('Beladung des Speichers'!A985),"",SUMIFS('Entladung des Speichers'!$E$17:$E$1001,'Entladung des Speichers'!$A$17:$A$1001,'Ergebnis (detailliert)'!$A$17:$A$300))</f>
        <v/>
      </c>
      <c r="O985" s="125" t="str">
        <f t="shared" si="63"/>
        <v/>
      </c>
      <c r="P985" s="20" t="str">
        <f>IFERROR(IF(A985="","",N985*'Ergebnis (detailliert)'!J985/'Ergebnis (detailliert)'!I985),0)</f>
        <v/>
      </c>
      <c r="Q985" s="106" t="str">
        <f t="shared" si="64"/>
        <v/>
      </c>
      <c r="R985" s="107" t="str">
        <f t="shared" si="65"/>
        <v/>
      </c>
      <c r="S985" s="108" t="str">
        <f>IF(A985="","",IF(LOOKUP(A985,Stammdaten!$A$17:$A$1001,Stammdaten!$G$17:$G$1001)="Nein",0,IF(ISBLANK('Beladung des Speichers'!A985),"",ROUND(MIN(J985,Q985)*-1,2))))</f>
        <v/>
      </c>
    </row>
    <row r="986" spans="1:19" x14ac:dyDescent="0.2">
      <c r="A986" s="109" t="str">
        <f>IF('Beladung des Speichers'!A986="","",'Beladung des Speichers'!A986)</f>
        <v/>
      </c>
      <c r="B986" s="109" t="str">
        <f>IF('Beladung des Speichers'!B986="","",'Beladung des Speichers'!B986)</f>
        <v/>
      </c>
      <c r="C986" s="163" t="str">
        <f>IF(ISBLANK('Beladung des Speichers'!A986),"",SUMIFS('Beladung des Speichers'!$C$17:$C$300,'Beladung des Speichers'!$A$17:$A$300,A986)-SUMIFS('Entladung des Speichers'!$C$17:$C$300,'Entladung des Speichers'!$A$17:$A$300,A986)+SUMIFS(Füllstände!$B$17:$B$299,Füllstände!$A$17:$A$299,A986)-SUMIFS(Füllstände!$C$17:$C$299,Füllstände!$A$17:$A$299,A986))</f>
        <v/>
      </c>
      <c r="D986" s="164" t="str">
        <f>IF(ISBLANK('Beladung des Speichers'!A986),"",C986*'Beladung des Speichers'!C986/SUMIFS('Beladung des Speichers'!$C$17:$C$300,'Beladung des Speichers'!$A$17:$A$300,A986))</f>
        <v/>
      </c>
      <c r="E986" s="165" t="str">
        <f>IF(ISBLANK('Beladung des Speichers'!A986),"",1/SUMIFS('Beladung des Speichers'!$C$17:$C$300,'Beladung des Speichers'!$A$17:$A$300,A986)*C986*SUMIF($A$17:$A$300,A986,'Beladung des Speichers'!$E$17:$E$300))</f>
        <v/>
      </c>
      <c r="F986" s="166" t="str">
        <f>IF(ISBLANK('Beladung des Speichers'!A986),"",IF(C986=0,"0,00",D986/C986*E986))</f>
        <v/>
      </c>
      <c r="G986" s="167" t="str">
        <f>IF(ISBLANK('Beladung des Speichers'!A986),"",SUMIFS('Beladung des Speichers'!$C$17:$C$300,'Beladung des Speichers'!$A$17:$A$300,A986))</f>
        <v/>
      </c>
      <c r="H986" s="124" t="str">
        <f>IF(ISBLANK('Beladung des Speichers'!A986),"",'Beladung des Speichers'!C986)</f>
        <v/>
      </c>
      <c r="I986" s="168" t="str">
        <f>IF(ISBLANK('Beladung des Speichers'!A986),"",SUMIFS('Beladung des Speichers'!$E$17:$E$1001,'Beladung des Speichers'!$A$17:$A$1001,'Ergebnis (detailliert)'!A986))</f>
        <v/>
      </c>
      <c r="J986" s="125" t="str">
        <f>IF(ISBLANK('Beladung des Speichers'!A986),"",'Beladung des Speichers'!E986)</f>
        <v/>
      </c>
      <c r="K986" s="168" t="str">
        <f>IF(ISBLANK('Beladung des Speichers'!A986),"",SUMIFS('Entladung des Speichers'!$C$17:$C$1001,'Entladung des Speichers'!$A$17:$A$1001,'Ergebnis (detailliert)'!A986))</f>
        <v/>
      </c>
      <c r="L986" s="169" t="str">
        <f t="shared" si="62"/>
        <v/>
      </c>
      <c r="M986" s="169" t="str">
        <f>IF(ISBLANK('Entladung des Speichers'!A986),"",'Entladung des Speichers'!C986)</f>
        <v/>
      </c>
      <c r="N986" s="168" t="str">
        <f>IF(ISBLANK('Beladung des Speichers'!A986),"",SUMIFS('Entladung des Speichers'!$E$17:$E$1001,'Entladung des Speichers'!$A$17:$A$1001,'Ergebnis (detailliert)'!$A$17:$A$300))</f>
        <v/>
      </c>
      <c r="O986" s="125" t="str">
        <f t="shared" si="63"/>
        <v/>
      </c>
      <c r="P986" s="20" t="str">
        <f>IFERROR(IF(A986="","",N986*'Ergebnis (detailliert)'!J986/'Ergebnis (detailliert)'!I986),0)</f>
        <v/>
      </c>
      <c r="Q986" s="106" t="str">
        <f t="shared" si="64"/>
        <v/>
      </c>
      <c r="R986" s="107" t="str">
        <f t="shared" si="65"/>
        <v/>
      </c>
      <c r="S986" s="108" t="str">
        <f>IF(A986="","",IF(LOOKUP(A986,Stammdaten!$A$17:$A$1001,Stammdaten!$G$17:$G$1001)="Nein",0,IF(ISBLANK('Beladung des Speichers'!A986),"",ROUND(MIN(J986,Q986)*-1,2))))</f>
        <v/>
      </c>
    </row>
    <row r="987" spans="1:19" x14ac:dyDescent="0.2">
      <c r="A987" s="109" t="str">
        <f>IF('Beladung des Speichers'!A987="","",'Beladung des Speichers'!A987)</f>
        <v/>
      </c>
      <c r="B987" s="109" t="str">
        <f>IF('Beladung des Speichers'!B987="","",'Beladung des Speichers'!B987)</f>
        <v/>
      </c>
      <c r="C987" s="163" t="str">
        <f>IF(ISBLANK('Beladung des Speichers'!A987),"",SUMIFS('Beladung des Speichers'!$C$17:$C$300,'Beladung des Speichers'!$A$17:$A$300,A987)-SUMIFS('Entladung des Speichers'!$C$17:$C$300,'Entladung des Speichers'!$A$17:$A$300,A987)+SUMIFS(Füllstände!$B$17:$B$299,Füllstände!$A$17:$A$299,A987)-SUMIFS(Füllstände!$C$17:$C$299,Füllstände!$A$17:$A$299,A987))</f>
        <v/>
      </c>
      <c r="D987" s="164" t="str">
        <f>IF(ISBLANK('Beladung des Speichers'!A987),"",C987*'Beladung des Speichers'!C987/SUMIFS('Beladung des Speichers'!$C$17:$C$300,'Beladung des Speichers'!$A$17:$A$300,A987))</f>
        <v/>
      </c>
      <c r="E987" s="165" t="str">
        <f>IF(ISBLANK('Beladung des Speichers'!A987),"",1/SUMIFS('Beladung des Speichers'!$C$17:$C$300,'Beladung des Speichers'!$A$17:$A$300,A987)*C987*SUMIF($A$17:$A$300,A987,'Beladung des Speichers'!$E$17:$E$300))</f>
        <v/>
      </c>
      <c r="F987" s="166" t="str">
        <f>IF(ISBLANK('Beladung des Speichers'!A987),"",IF(C987=0,"0,00",D987/C987*E987))</f>
        <v/>
      </c>
      <c r="G987" s="167" t="str">
        <f>IF(ISBLANK('Beladung des Speichers'!A987),"",SUMIFS('Beladung des Speichers'!$C$17:$C$300,'Beladung des Speichers'!$A$17:$A$300,A987))</f>
        <v/>
      </c>
      <c r="H987" s="124" t="str">
        <f>IF(ISBLANK('Beladung des Speichers'!A987),"",'Beladung des Speichers'!C987)</f>
        <v/>
      </c>
      <c r="I987" s="168" t="str">
        <f>IF(ISBLANK('Beladung des Speichers'!A987),"",SUMIFS('Beladung des Speichers'!$E$17:$E$1001,'Beladung des Speichers'!$A$17:$A$1001,'Ergebnis (detailliert)'!A987))</f>
        <v/>
      </c>
      <c r="J987" s="125" t="str">
        <f>IF(ISBLANK('Beladung des Speichers'!A987),"",'Beladung des Speichers'!E987)</f>
        <v/>
      </c>
      <c r="K987" s="168" t="str">
        <f>IF(ISBLANK('Beladung des Speichers'!A987),"",SUMIFS('Entladung des Speichers'!$C$17:$C$1001,'Entladung des Speichers'!$A$17:$A$1001,'Ergebnis (detailliert)'!A987))</f>
        <v/>
      </c>
      <c r="L987" s="169" t="str">
        <f t="shared" si="62"/>
        <v/>
      </c>
      <c r="M987" s="169" t="str">
        <f>IF(ISBLANK('Entladung des Speichers'!A987),"",'Entladung des Speichers'!C987)</f>
        <v/>
      </c>
      <c r="N987" s="168" t="str">
        <f>IF(ISBLANK('Beladung des Speichers'!A987),"",SUMIFS('Entladung des Speichers'!$E$17:$E$1001,'Entladung des Speichers'!$A$17:$A$1001,'Ergebnis (detailliert)'!$A$17:$A$300))</f>
        <v/>
      </c>
      <c r="O987" s="125" t="str">
        <f t="shared" si="63"/>
        <v/>
      </c>
      <c r="P987" s="20" t="str">
        <f>IFERROR(IF(A987="","",N987*'Ergebnis (detailliert)'!J987/'Ergebnis (detailliert)'!I987),0)</f>
        <v/>
      </c>
      <c r="Q987" s="106" t="str">
        <f t="shared" si="64"/>
        <v/>
      </c>
      <c r="R987" s="107" t="str">
        <f t="shared" si="65"/>
        <v/>
      </c>
      <c r="S987" s="108" t="str">
        <f>IF(A987="","",IF(LOOKUP(A987,Stammdaten!$A$17:$A$1001,Stammdaten!$G$17:$G$1001)="Nein",0,IF(ISBLANK('Beladung des Speichers'!A987),"",ROUND(MIN(J987,Q987)*-1,2))))</f>
        <v/>
      </c>
    </row>
    <row r="988" spans="1:19" x14ac:dyDescent="0.2">
      <c r="A988" s="109" t="str">
        <f>IF('Beladung des Speichers'!A988="","",'Beladung des Speichers'!A988)</f>
        <v/>
      </c>
      <c r="B988" s="109" t="str">
        <f>IF('Beladung des Speichers'!B988="","",'Beladung des Speichers'!B988)</f>
        <v/>
      </c>
      <c r="C988" s="163" t="str">
        <f>IF(ISBLANK('Beladung des Speichers'!A988),"",SUMIFS('Beladung des Speichers'!$C$17:$C$300,'Beladung des Speichers'!$A$17:$A$300,A988)-SUMIFS('Entladung des Speichers'!$C$17:$C$300,'Entladung des Speichers'!$A$17:$A$300,A988)+SUMIFS(Füllstände!$B$17:$B$299,Füllstände!$A$17:$A$299,A988)-SUMIFS(Füllstände!$C$17:$C$299,Füllstände!$A$17:$A$299,A988))</f>
        <v/>
      </c>
      <c r="D988" s="164" t="str">
        <f>IF(ISBLANK('Beladung des Speichers'!A988),"",C988*'Beladung des Speichers'!C988/SUMIFS('Beladung des Speichers'!$C$17:$C$300,'Beladung des Speichers'!$A$17:$A$300,A988))</f>
        <v/>
      </c>
      <c r="E988" s="165" t="str">
        <f>IF(ISBLANK('Beladung des Speichers'!A988),"",1/SUMIFS('Beladung des Speichers'!$C$17:$C$300,'Beladung des Speichers'!$A$17:$A$300,A988)*C988*SUMIF($A$17:$A$300,A988,'Beladung des Speichers'!$E$17:$E$300))</f>
        <v/>
      </c>
      <c r="F988" s="166" t="str">
        <f>IF(ISBLANK('Beladung des Speichers'!A988),"",IF(C988=0,"0,00",D988/C988*E988))</f>
        <v/>
      </c>
      <c r="G988" s="167" t="str">
        <f>IF(ISBLANK('Beladung des Speichers'!A988),"",SUMIFS('Beladung des Speichers'!$C$17:$C$300,'Beladung des Speichers'!$A$17:$A$300,A988))</f>
        <v/>
      </c>
      <c r="H988" s="124" t="str">
        <f>IF(ISBLANK('Beladung des Speichers'!A988),"",'Beladung des Speichers'!C988)</f>
        <v/>
      </c>
      <c r="I988" s="168" t="str">
        <f>IF(ISBLANK('Beladung des Speichers'!A988),"",SUMIFS('Beladung des Speichers'!$E$17:$E$1001,'Beladung des Speichers'!$A$17:$A$1001,'Ergebnis (detailliert)'!A988))</f>
        <v/>
      </c>
      <c r="J988" s="125" t="str">
        <f>IF(ISBLANK('Beladung des Speichers'!A988),"",'Beladung des Speichers'!E988)</f>
        <v/>
      </c>
      <c r="K988" s="168" t="str">
        <f>IF(ISBLANK('Beladung des Speichers'!A988),"",SUMIFS('Entladung des Speichers'!$C$17:$C$1001,'Entladung des Speichers'!$A$17:$A$1001,'Ergebnis (detailliert)'!A988))</f>
        <v/>
      </c>
      <c r="L988" s="169" t="str">
        <f t="shared" si="62"/>
        <v/>
      </c>
      <c r="M988" s="169" t="str">
        <f>IF(ISBLANK('Entladung des Speichers'!A988),"",'Entladung des Speichers'!C988)</f>
        <v/>
      </c>
      <c r="N988" s="168" t="str">
        <f>IF(ISBLANK('Beladung des Speichers'!A988),"",SUMIFS('Entladung des Speichers'!$E$17:$E$1001,'Entladung des Speichers'!$A$17:$A$1001,'Ergebnis (detailliert)'!$A$17:$A$300))</f>
        <v/>
      </c>
      <c r="O988" s="125" t="str">
        <f t="shared" si="63"/>
        <v/>
      </c>
      <c r="P988" s="20" t="str">
        <f>IFERROR(IF(A988="","",N988*'Ergebnis (detailliert)'!J988/'Ergebnis (detailliert)'!I988),0)</f>
        <v/>
      </c>
      <c r="Q988" s="106" t="str">
        <f t="shared" si="64"/>
        <v/>
      </c>
      <c r="R988" s="107" t="str">
        <f t="shared" si="65"/>
        <v/>
      </c>
      <c r="S988" s="108" t="str">
        <f>IF(A988="","",IF(LOOKUP(A988,Stammdaten!$A$17:$A$1001,Stammdaten!$G$17:$G$1001)="Nein",0,IF(ISBLANK('Beladung des Speichers'!A988),"",ROUND(MIN(J988,Q988)*-1,2))))</f>
        <v/>
      </c>
    </row>
    <row r="989" spans="1:19" x14ac:dyDescent="0.2">
      <c r="A989" s="109" t="str">
        <f>IF('Beladung des Speichers'!A989="","",'Beladung des Speichers'!A989)</f>
        <v/>
      </c>
      <c r="B989" s="109" t="str">
        <f>IF('Beladung des Speichers'!B989="","",'Beladung des Speichers'!B989)</f>
        <v/>
      </c>
      <c r="C989" s="163" t="str">
        <f>IF(ISBLANK('Beladung des Speichers'!A989),"",SUMIFS('Beladung des Speichers'!$C$17:$C$300,'Beladung des Speichers'!$A$17:$A$300,A989)-SUMIFS('Entladung des Speichers'!$C$17:$C$300,'Entladung des Speichers'!$A$17:$A$300,A989)+SUMIFS(Füllstände!$B$17:$B$299,Füllstände!$A$17:$A$299,A989)-SUMIFS(Füllstände!$C$17:$C$299,Füllstände!$A$17:$A$299,A989))</f>
        <v/>
      </c>
      <c r="D989" s="164" t="str">
        <f>IF(ISBLANK('Beladung des Speichers'!A989),"",C989*'Beladung des Speichers'!C989/SUMIFS('Beladung des Speichers'!$C$17:$C$300,'Beladung des Speichers'!$A$17:$A$300,A989))</f>
        <v/>
      </c>
      <c r="E989" s="165" t="str">
        <f>IF(ISBLANK('Beladung des Speichers'!A989),"",1/SUMIFS('Beladung des Speichers'!$C$17:$C$300,'Beladung des Speichers'!$A$17:$A$300,A989)*C989*SUMIF($A$17:$A$300,A989,'Beladung des Speichers'!$E$17:$E$300))</f>
        <v/>
      </c>
      <c r="F989" s="166" t="str">
        <f>IF(ISBLANK('Beladung des Speichers'!A989),"",IF(C989=0,"0,00",D989/C989*E989))</f>
        <v/>
      </c>
      <c r="G989" s="167" t="str">
        <f>IF(ISBLANK('Beladung des Speichers'!A989),"",SUMIFS('Beladung des Speichers'!$C$17:$C$300,'Beladung des Speichers'!$A$17:$A$300,A989))</f>
        <v/>
      </c>
      <c r="H989" s="124" t="str">
        <f>IF(ISBLANK('Beladung des Speichers'!A989),"",'Beladung des Speichers'!C989)</f>
        <v/>
      </c>
      <c r="I989" s="168" t="str">
        <f>IF(ISBLANK('Beladung des Speichers'!A989),"",SUMIFS('Beladung des Speichers'!$E$17:$E$1001,'Beladung des Speichers'!$A$17:$A$1001,'Ergebnis (detailliert)'!A989))</f>
        <v/>
      </c>
      <c r="J989" s="125" t="str">
        <f>IF(ISBLANK('Beladung des Speichers'!A989),"",'Beladung des Speichers'!E989)</f>
        <v/>
      </c>
      <c r="K989" s="168" t="str">
        <f>IF(ISBLANK('Beladung des Speichers'!A989),"",SUMIFS('Entladung des Speichers'!$C$17:$C$1001,'Entladung des Speichers'!$A$17:$A$1001,'Ergebnis (detailliert)'!A989))</f>
        <v/>
      </c>
      <c r="L989" s="169" t="str">
        <f t="shared" si="62"/>
        <v/>
      </c>
      <c r="M989" s="169" t="str">
        <f>IF(ISBLANK('Entladung des Speichers'!A989),"",'Entladung des Speichers'!C989)</f>
        <v/>
      </c>
      <c r="N989" s="168" t="str">
        <f>IF(ISBLANK('Beladung des Speichers'!A989),"",SUMIFS('Entladung des Speichers'!$E$17:$E$1001,'Entladung des Speichers'!$A$17:$A$1001,'Ergebnis (detailliert)'!$A$17:$A$300))</f>
        <v/>
      </c>
      <c r="O989" s="125" t="str">
        <f t="shared" si="63"/>
        <v/>
      </c>
      <c r="P989" s="20" t="str">
        <f>IFERROR(IF(A989="","",N989*'Ergebnis (detailliert)'!J989/'Ergebnis (detailliert)'!I989),0)</f>
        <v/>
      </c>
      <c r="Q989" s="106" t="str">
        <f t="shared" si="64"/>
        <v/>
      </c>
      <c r="R989" s="107" t="str">
        <f t="shared" si="65"/>
        <v/>
      </c>
      <c r="S989" s="108" t="str">
        <f>IF(A989="","",IF(LOOKUP(A989,Stammdaten!$A$17:$A$1001,Stammdaten!$G$17:$G$1001)="Nein",0,IF(ISBLANK('Beladung des Speichers'!A989),"",ROUND(MIN(J989,Q989)*-1,2))))</f>
        <v/>
      </c>
    </row>
    <row r="990" spans="1:19" x14ac:dyDescent="0.2">
      <c r="A990" s="109" t="str">
        <f>IF('Beladung des Speichers'!A990="","",'Beladung des Speichers'!A990)</f>
        <v/>
      </c>
      <c r="B990" s="109" t="str">
        <f>IF('Beladung des Speichers'!B990="","",'Beladung des Speichers'!B990)</f>
        <v/>
      </c>
      <c r="C990" s="163" t="str">
        <f>IF(ISBLANK('Beladung des Speichers'!A990),"",SUMIFS('Beladung des Speichers'!$C$17:$C$300,'Beladung des Speichers'!$A$17:$A$300,A990)-SUMIFS('Entladung des Speichers'!$C$17:$C$300,'Entladung des Speichers'!$A$17:$A$300,A990)+SUMIFS(Füllstände!$B$17:$B$299,Füllstände!$A$17:$A$299,A990)-SUMIFS(Füllstände!$C$17:$C$299,Füllstände!$A$17:$A$299,A990))</f>
        <v/>
      </c>
      <c r="D990" s="164" t="str">
        <f>IF(ISBLANK('Beladung des Speichers'!A990),"",C990*'Beladung des Speichers'!C990/SUMIFS('Beladung des Speichers'!$C$17:$C$300,'Beladung des Speichers'!$A$17:$A$300,A990))</f>
        <v/>
      </c>
      <c r="E990" s="165" t="str">
        <f>IF(ISBLANK('Beladung des Speichers'!A990),"",1/SUMIFS('Beladung des Speichers'!$C$17:$C$300,'Beladung des Speichers'!$A$17:$A$300,A990)*C990*SUMIF($A$17:$A$300,A990,'Beladung des Speichers'!$E$17:$E$300))</f>
        <v/>
      </c>
      <c r="F990" s="166" t="str">
        <f>IF(ISBLANK('Beladung des Speichers'!A990),"",IF(C990=0,"0,00",D990/C990*E990))</f>
        <v/>
      </c>
      <c r="G990" s="167" t="str">
        <f>IF(ISBLANK('Beladung des Speichers'!A990),"",SUMIFS('Beladung des Speichers'!$C$17:$C$300,'Beladung des Speichers'!$A$17:$A$300,A990))</f>
        <v/>
      </c>
      <c r="H990" s="124" t="str">
        <f>IF(ISBLANK('Beladung des Speichers'!A990),"",'Beladung des Speichers'!C990)</f>
        <v/>
      </c>
      <c r="I990" s="168" t="str">
        <f>IF(ISBLANK('Beladung des Speichers'!A990),"",SUMIFS('Beladung des Speichers'!$E$17:$E$1001,'Beladung des Speichers'!$A$17:$A$1001,'Ergebnis (detailliert)'!A990))</f>
        <v/>
      </c>
      <c r="J990" s="125" t="str">
        <f>IF(ISBLANK('Beladung des Speichers'!A990),"",'Beladung des Speichers'!E990)</f>
        <v/>
      </c>
      <c r="K990" s="168" t="str">
        <f>IF(ISBLANK('Beladung des Speichers'!A990),"",SUMIFS('Entladung des Speichers'!$C$17:$C$1001,'Entladung des Speichers'!$A$17:$A$1001,'Ergebnis (detailliert)'!A990))</f>
        <v/>
      </c>
      <c r="L990" s="169" t="str">
        <f t="shared" si="62"/>
        <v/>
      </c>
      <c r="M990" s="169" t="str">
        <f>IF(ISBLANK('Entladung des Speichers'!A990),"",'Entladung des Speichers'!C990)</f>
        <v/>
      </c>
      <c r="N990" s="168" t="str">
        <f>IF(ISBLANK('Beladung des Speichers'!A990),"",SUMIFS('Entladung des Speichers'!$E$17:$E$1001,'Entladung des Speichers'!$A$17:$A$1001,'Ergebnis (detailliert)'!$A$17:$A$300))</f>
        <v/>
      </c>
      <c r="O990" s="125" t="str">
        <f t="shared" si="63"/>
        <v/>
      </c>
      <c r="P990" s="20" t="str">
        <f>IFERROR(IF(A990="","",N990*'Ergebnis (detailliert)'!J990/'Ergebnis (detailliert)'!I990),0)</f>
        <v/>
      </c>
      <c r="Q990" s="106" t="str">
        <f t="shared" si="64"/>
        <v/>
      </c>
      <c r="R990" s="107" t="str">
        <f t="shared" si="65"/>
        <v/>
      </c>
      <c r="S990" s="108" t="str">
        <f>IF(A990="","",IF(LOOKUP(A990,Stammdaten!$A$17:$A$1001,Stammdaten!$G$17:$G$1001)="Nein",0,IF(ISBLANK('Beladung des Speichers'!A990),"",ROUND(MIN(J990,Q990)*-1,2))))</f>
        <v/>
      </c>
    </row>
    <row r="991" spans="1:19" x14ac:dyDescent="0.2">
      <c r="A991" s="109" t="str">
        <f>IF('Beladung des Speichers'!A991="","",'Beladung des Speichers'!A991)</f>
        <v/>
      </c>
      <c r="B991" s="109" t="str">
        <f>IF('Beladung des Speichers'!B991="","",'Beladung des Speichers'!B991)</f>
        <v/>
      </c>
      <c r="C991" s="163" t="str">
        <f>IF(ISBLANK('Beladung des Speichers'!A991),"",SUMIFS('Beladung des Speichers'!$C$17:$C$300,'Beladung des Speichers'!$A$17:$A$300,A991)-SUMIFS('Entladung des Speichers'!$C$17:$C$300,'Entladung des Speichers'!$A$17:$A$300,A991)+SUMIFS(Füllstände!$B$17:$B$299,Füllstände!$A$17:$A$299,A991)-SUMIFS(Füllstände!$C$17:$C$299,Füllstände!$A$17:$A$299,A991))</f>
        <v/>
      </c>
      <c r="D991" s="164" t="str">
        <f>IF(ISBLANK('Beladung des Speichers'!A991),"",C991*'Beladung des Speichers'!C991/SUMIFS('Beladung des Speichers'!$C$17:$C$300,'Beladung des Speichers'!$A$17:$A$300,A991))</f>
        <v/>
      </c>
      <c r="E991" s="165" t="str">
        <f>IF(ISBLANK('Beladung des Speichers'!A991),"",1/SUMIFS('Beladung des Speichers'!$C$17:$C$300,'Beladung des Speichers'!$A$17:$A$300,A991)*C991*SUMIF($A$17:$A$300,A991,'Beladung des Speichers'!$E$17:$E$300))</f>
        <v/>
      </c>
      <c r="F991" s="166" t="str">
        <f>IF(ISBLANK('Beladung des Speichers'!A991),"",IF(C991=0,"0,00",D991/C991*E991))</f>
        <v/>
      </c>
      <c r="G991" s="167" t="str">
        <f>IF(ISBLANK('Beladung des Speichers'!A991),"",SUMIFS('Beladung des Speichers'!$C$17:$C$300,'Beladung des Speichers'!$A$17:$A$300,A991))</f>
        <v/>
      </c>
      <c r="H991" s="124" t="str">
        <f>IF(ISBLANK('Beladung des Speichers'!A991),"",'Beladung des Speichers'!C991)</f>
        <v/>
      </c>
      <c r="I991" s="168" t="str">
        <f>IF(ISBLANK('Beladung des Speichers'!A991),"",SUMIFS('Beladung des Speichers'!$E$17:$E$1001,'Beladung des Speichers'!$A$17:$A$1001,'Ergebnis (detailliert)'!A991))</f>
        <v/>
      </c>
      <c r="J991" s="125" t="str">
        <f>IF(ISBLANK('Beladung des Speichers'!A991),"",'Beladung des Speichers'!E991)</f>
        <v/>
      </c>
      <c r="K991" s="168" t="str">
        <f>IF(ISBLANK('Beladung des Speichers'!A991),"",SUMIFS('Entladung des Speichers'!$C$17:$C$1001,'Entladung des Speichers'!$A$17:$A$1001,'Ergebnis (detailliert)'!A991))</f>
        <v/>
      </c>
      <c r="L991" s="169" t="str">
        <f t="shared" si="62"/>
        <v/>
      </c>
      <c r="M991" s="169" t="str">
        <f>IF(ISBLANK('Entladung des Speichers'!A991),"",'Entladung des Speichers'!C991)</f>
        <v/>
      </c>
      <c r="N991" s="168" t="str">
        <f>IF(ISBLANK('Beladung des Speichers'!A991),"",SUMIFS('Entladung des Speichers'!$E$17:$E$1001,'Entladung des Speichers'!$A$17:$A$1001,'Ergebnis (detailliert)'!$A$17:$A$300))</f>
        <v/>
      </c>
      <c r="O991" s="125" t="str">
        <f t="shared" si="63"/>
        <v/>
      </c>
      <c r="P991" s="20" t="str">
        <f>IFERROR(IF(A991="","",N991*'Ergebnis (detailliert)'!J991/'Ergebnis (detailliert)'!I991),0)</f>
        <v/>
      </c>
      <c r="Q991" s="106" t="str">
        <f t="shared" si="64"/>
        <v/>
      </c>
      <c r="R991" s="107" t="str">
        <f t="shared" si="65"/>
        <v/>
      </c>
      <c r="S991" s="108" t="str">
        <f>IF(A991="","",IF(LOOKUP(A991,Stammdaten!$A$17:$A$1001,Stammdaten!$G$17:$G$1001)="Nein",0,IF(ISBLANK('Beladung des Speichers'!A991),"",ROUND(MIN(J991,Q991)*-1,2))))</f>
        <v/>
      </c>
    </row>
    <row r="992" spans="1:19" x14ac:dyDescent="0.2">
      <c r="A992" s="109" t="str">
        <f>IF('Beladung des Speichers'!A992="","",'Beladung des Speichers'!A992)</f>
        <v/>
      </c>
      <c r="B992" s="109" t="str">
        <f>IF('Beladung des Speichers'!B992="","",'Beladung des Speichers'!B992)</f>
        <v/>
      </c>
      <c r="C992" s="163" t="str">
        <f>IF(ISBLANK('Beladung des Speichers'!A992),"",SUMIFS('Beladung des Speichers'!$C$17:$C$300,'Beladung des Speichers'!$A$17:$A$300,A992)-SUMIFS('Entladung des Speichers'!$C$17:$C$300,'Entladung des Speichers'!$A$17:$A$300,A992)+SUMIFS(Füllstände!$B$17:$B$299,Füllstände!$A$17:$A$299,A992)-SUMIFS(Füllstände!$C$17:$C$299,Füllstände!$A$17:$A$299,A992))</f>
        <v/>
      </c>
      <c r="D992" s="164" t="str">
        <f>IF(ISBLANK('Beladung des Speichers'!A992),"",C992*'Beladung des Speichers'!C992/SUMIFS('Beladung des Speichers'!$C$17:$C$300,'Beladung des Speichers'!$A$17:$A$300,A992))</f>
        <v/>
      </c>
      <c r="E992" s="165" t="str">
        <f>IF(ISBLANK('Beladung des Speichers'!A992),"",1/SUMIFS('Beladung des Speichers'!$C$17:$C$300,'Beladung des Speichers'!$A$17:$A$300,A992)*C992*SUMIF($A$17:$A$300,A992,'Beladung des Speichers'!$E$17:$E$300))</f>
        <v/>
      </c>
      <c r="F992" s="166" t="str">
        <f>IF(ISBLANK('Beladung des Speichers'!A992),"",IF(C992=0,"0,00",D992/C992*E992))</f>
        <v/>
      </c>
      <c r="G992" s="167" t="str">
        <f>IF(ISBLANK('Beladung des Speichers'!A992),"",SUMIFS('Beladung des Speichers'!$C$17:$C$300,'Beladung des Speichers'!$A$17:$A$300,A992))</f>
        <v/>
      </c>
      <c r="H992" s="124" t="str">
        <f>IF(ISBLANK('Beladung des Speichers'!A992),"",'Beladung des Speichers'!C992)</f>
        <v/>
      </c>
      <c r="I992" s="168" t="str">
        <f>IF(ISBLANK('Beladung des Speichers'!A992),"",SUMIFS('Beladung des Speichers'!$E$17:$E$1001,'Beladung des Speichers'!$A$17:$A$1001,'Ergebnis (detailliert)'!A992))</f>
        <v/>
      </c>
      <c r="J992" s="125" t="str">
        <f>IF(ISBLANK('Beladung des Speichers'!A992),"",'Beladung des Speichers'!E992)</f>
        <v/>
      </c>
      <c r="K992" s="168" t="str">
        <f>IF(ISBLANK('Beladung des Speichers'!A992),"",SUMIFS('Entladung des Speichers'!$C$17:$C$1001,'Entladung des Speichers'!$A$17:$A$1001,'Ergebnis (detailliert)'!A992))</f>
        <v/>
      </c>
      <c r="L992" s="169" t="str">
        <f t="shared" si="62"/>
        <v/>
      </c>
      <c r="M992" s="169" t="str">
        <f>IF(ISBLANK('Entladung des Speichers'!A992),"",'Entladung des Speichers'!C992)</f>
        <v/>
      </c>
      <c r="N992" s="168" t="str">
        <f>IF(ISBLANK('Beladung des Speichers'!A992),"",SUMIFS('Entladung des Speichers'!$E$17:$E$1001,'Entladung des Speichers'!$A$17:$A$1001,'Ergebnis (detailliert)'!$A$17:$A$300))</f>
        <v/>
      </c>
      <c r="O992" s="125" t="str">
        <f t="shared" si="63"/>
        <v/>
      </c>
      <c r="P992" s="20" t="str">
        <f>IFERROR(IF(A992="","",N992*'Ergebnis (detailliert)'!J992/'Ergebnis (detailliert)'!I992),0)</f>
        <v/>
      </c>
      <c r="Q992" s="106" t="str">
        <f t="shared" si="64"/>
        <v/>
      </c>
      <c r="R992" s="107" t="str">
        <f t="shared" si="65"/>
        <v/>
      </c>
      <c r="S992" s="108" t="str">
        <f>IF(A992="","",IF(LOOKUP(A992,Stammdaten!$A$17:$A$1001,Stammdaten!$G$17:$G$1001)="Nein",0,IF(ISBLANK('Beladung des Speichers'!A992),"",ROUND(MIN(J992,Q992)*-1,2))))</f>
        <v/>
      </c>
    </row>
    <row r="993" spans="1:19" x14ac:dyDescent="0.2">
      <c r="A993" s="109" t="str">
        <f>IF('Beladung des Speichers'!A993="","",'Beladung des Speichers'!A993)</f>
        <v/>
      </c>
      <c r="B993" s="109" t="str">
        <f>IF('Beladung des Speichers'!B993="","",'Beladung des Speichers'!B993)</f>
        <v/>
      </c>
      <c r="C993" s="163" t="str">
        <f>IF(ISBLANK('Beladung des Speichers'!A993),"",SUMIFS('Beladung des Speichers'!$C$17:$C$300,'Beladung des Speichers'!$A$17:$A$300,A993)-SUMIFS('Entladung des Speichers'!$C$17:$C$300,'Entladung des Speichers'!$A$17:$A$300,A993)+SUMIFS(Füllstände!$B$17:$B$299,Füllstände!$A$17:$A$299,A993)-SUMIFS(Füllstände!$C$17:$C$299,Füllstände!$A$17:$A$299,A993))</f>
        <v/>
      </c>
      <c r="D993" s="164" t="str">
        <f>IF(ISBLANK('Beladung des Speichers'!A993),"",C993*'Beladung des Speichers'!C993/SUMIFS('Beladung des Speichers'!$C$17:$C$300,'Beladung des Speichers'!$A$17:$A$300,A993))</f>
        <v/>
      </c>
      <c r="E993" s="165" t="str">
        <f>IF(ISBLANK('Beladung des Speichers'!A993),"",1/SUMIFS('Beladung des Speichers'!$C$17:$C$300,'Beladung des Speichers'!$A$17:$A$300,A993)*C993*SUMIF($A$17:$A$300,A993,'Beladung des Speichers'!$E$17:$E$300))</f>
        <v/>
      </c>
      <c r="F993" s="166" t="str">
        <f>IF(ISBLANK('Beladung des Speichers'!A993),"",IF(C993=0,"0,00",D993/C993*E993))</f>
        <v/>
      </c>
      <c r="G993" s="167" t="str">
        <f>IF(ISBLANK('Beladung des Speichers'!A993),"",SUMIFS('Beladung des Speichers'!$C$17:$C$300,'Beladung des Speichers'!$A$17:$A$300,A993))</f>
        <v/>
      </c>
      <c r="H993" s="124" t="str">
        <f>IF(ISBLANK('Beladung des Speichers'!A993),"",'Beladung des Speichers'!C993)</f>
        <v/>
      </c>
      <c r="I993" s="168" t="str">
        <f>IF(ISBLANK('Beladung des Speichers'!A993),"",SUMIFS('Beladung des Speichers'!$E$17:$E$1001,'Beladung des Speichers'!$A$17:$A$1001,'Ergebnis (detailliert)'!A993))</f>
        <v/>
      </c>
      <c r="J993" s="125" t="str">
        <f>IF(ISBLANK('Beladung des Speichers'!A993),"",'Beladung des Speichers'!E993)</f>
        <v/>
      </c>
      <c r="K993" s="168" t="str">
        <f>IF(ISBLANK('Beladung des Speichers'!A993),"",SUMIFS('Entladung des Speichers'!$C$17:$C$1001,'Entladung des Speichers'!$A$17:$A$1001,'Ergebnis (detailliert)'!A993))</f>
        <v/>
      </c>
      <c r="L993" s="169" t="str">
        <f t="shared" si="62"/>
        <v/>
      </c>
      <c r="M993" s="169" t="str">
        <f>IF(ISBLANK('Entladung des Speichers'!A993),"",'Entladung des Speichers'!C993)</f>
        <v/>
      </c>
      <c r="N993" s="168" t="str">
        <f>IF(ISBLANK('Beladung des Speichers'!A993),"",SUMIFS('Entladung des Speichers'!$E$17:$E$1001,'Entladung des Speichers'!$A$17:$A$1001,'Ergebnis (detailliert)'!$A$17:$A$300))</f>
        <v/>
      </c>
      <c r="O993" s="125" t="str">
        <f t="shared" si="63"/>
        <v/>
      </c>
      <c r="P993" s="20" t="str">
        <f>IFERROR(IF(A993="","",N993*'Ergebnis (detailliert)'!J993/'Ergebnis (detailliert)'!I993),0)</f>
        <v/>
      </c>
      <c r="Q993" s="106" t="str">
        <f t="shared" si="64"/>
        <v/>
      </c>
      <c r="R993" s="107" t="str">
        <f t="shared" si="65"/>
        <v/>
      </c>
      <c r="S993" s="108" t="str">
        <f>IF(A993="","",IF(LOOKUP(A993,Stammdaten!$A$17:$A$1001,Stammdaten!$G$17:$G$1001)="Nein",0,IF(ISBLANK('Beladung des Speichers'!A993),"",ROUND(MIN(J993,Q993)*-1,2))))</f>
        <v/>
      </c>
    </row>
    <row r="994" spans="1:19" x14ac:dyDescent="0.2">
      <c r="A994" s="109" t="str">
        <f>IF('Beladung des Speichers'!A994="","",'Beladung des Speichers'!A994)</f>
        <v/>
      </c>
      <c r="B994" s="109" t="str">
        <f>IF('Beladung des Speichers'!B994="","",'Beladung des Speichers'!B994)</f>
        <v/>
      </c>
      <c r="C994" s="163" t="str">
        <f>IF(ISBLANK('Beladung des Speichers'!A994),"",SUMIFS('Beladung des Speichers'!$C$17:$C$300,'Beladung des Speichers'!$A$17:$A$300,A994)-SUMIFS('Entladung des Speichers'!$C$17:$C$300,'Entladung des Speichers'!$A$17:$A$300,A994)+SUMIFS(Füllstände!$B$17:$B$299,Füllstände!$A$17:$A$299,A994)-SUMIFS(Füllstände!$C$17:$C$299,Füllstände!$A$17:$A$299,A994))</f>
        <v/>
      </c>
      <c r="D994" s="164" t="str">
        <f>IF(ISBLANK('Beladung des Speichers'!A994),"",C994*'Beladung des Speichers'!C994/SUMIFS('Beladung des Speichers'!$C$17:$C$300,'Beladung des Speichers'!$A$17:$A$300,A994))</f>
        <v/>
      </c>
      <c r="E994" s="165" t="str">
        <f>IF(ISBLANK('Beladung des Speichers'!A994),"",1/SUMIFS('Beladung des Speichers'!$C$17:$C$300,'Beladung des Speichers'!$A$17:$A$300,A994)*C994*SUMIF($A$17:$A$300,A994,'Beladung des Speichers'!$E$17:$E$300))</f>
        <v/>
      </c>
      <c r="F994" s="166" t="str">
        <f>IF(ISBLANK('Beladung des Speichers'!A994),"",IF(C994=0,"0,00",D994/C994*E994))</f>
        <v/>
      </c>
      <c r="G994" s="167" t="str">
        <f>IF(ISBLANK('Beladung des Speichers'!A994),"",SUMIFS('Beladung des Speichers'!$C$17:$C$300,'Beladung des Speichers'!$A$17:$A$300,A994))</f>
        <v/>
      </c>
      <c r="H994" s="124" t="str">
        <f>IF(ISBLANK('Beladung des Speichers'!A994),"",'Beladung des Speichers'!C994)</f>
        <v/>
      </c>
      <c r="I994" s="168" t="str">
        <f>IF(ISBLANK('Beladung des Speichers'!A994),"",SUMIFS('Beladung des Speichers'!$E$17:$E$1001,'Beladung des Speichers'!$A$17:$A$1001,'Ergebnis (detailliert)'!A994))</f>
        <v/>
      </c>
      <c r="J994" s="125" t="str">
        <f>IF(ISBLANK('Beladung des Speichers'!A994),"",'Beladung des Speichers'!E994)</f>
        <v/>
      </c>
      <c r="K994" s="168" t="str">
        <f>IF(ISBLANK('Beladung des Speichers'!A994),"",SUMIFS('Entladung des Speichers'!$C$17:$C$1001,'Entladung des Speichers'!$A$17:$A$1001,'Ergebnis (detailliert)'!A994))</f>
        <v/>
      </c>
      <c r="L994" s="169" t="str">
        <f t="shared" si="62"/>
        <v/>
      </c>
      <c r="M994" s="169" t="str">
        <f>IF(ISBLANK('Entladung des Speichers'!A994),"",'Entladung des Speichers'!C994)</f>
        <v/>
      </c>
      <c r="N994" s="168" t="str">
        <f>IF(ISBLANK('Beladung des Speichers'!A994),"",SUMIFS('Entladung des Speichers'!$E$17:$E$1001,'Entladung des Speichers'!$A$17:$A$1001,'Ergebnis (detailliert)'!$A$17:$A$300))</f>
        <v/>
      </c>
      <c r="O994" s="125" t="str">
        <f t="shared" si="63"/>
        <v/>
      </c>
      <c r="P994" s="20" t="str">
        <f>IFERROR(IF(A994="","",N994*'Ergebnis (detailliert)'!J994/'Ergebnis (detailliert)'!I994),0)</f>
        <v/>
      </c>
      <c r="Q994" s="106" t="str">
        <f t="shared" si="64"/>
        <v/>
      </c>
      <c r="R994" s="107" t="str">
        <f t="shared" si="65"/>
        <v/>
      </c>
      <c r="S994" s="108" t="str">
        <f>IF(A994="","",IF(LOOKUP(A994,Stammdaten!$A$17:$A$1001,Stammdaten!$G$17:$G$1001)="Nein",0,IF(ISBLANK('Beladung des Speichers'!A994),"",ROUND(MIN(J994,Q994)*-1,2))))</f>
        <v/>
      </c>
    </row>
    <row r="995" spans="1:19" x14ac:dyDescent="0.2">
      <c r="A995" s="109" t="str">
        <f>IF('Beladung des Speichers'!A995="","",'Beladung des Speichers'!A995)</f>
        <v/>
      </c>
      <c r="B995" s="109" t="str">
        <f>IF('Beladung des Speichers'!B995="","",'Beladung des Speichers'!B995)</f>
        <v/>
      </c>
      <c r="C995" s="163" t="str">
        <f>IF(ISBLANK('Beladung des Speichers'!A995),"",SUMIFS('Beladung des Speichers'!$C$17:$C$300,'Beladung des Speichers'!$A$17:$A$300,A995)-SUMIFS('Entladung des Speichers'!$C$17:$C$300,'Entladung des Speichers'!$A$17:$A$300,A995)+SUMIFS(Füllstände!$B$17:$B$299,Füllstände!$A$17:$A$299,A995)-SUMIFS(Füllstände!$C$17:$C$299,Füllstände!$A$17:$A$299,A995))</f>
        <v/>
      </c>
      <c r="D995" s="164" t="str">
        <f>IF(ISBLANK('Beladung des Speichers'!A995),"",C995*'Beladung des Speichers'!C995/SUMIFS('Beladung des Speichers'!$C$17:$C$300,'Beladung des Speichers'!$A$17:$A$300,A995))</f>
        <v/>
      </c>
      <c r="E995" s="165" t="str">
        <f>IF(ISBLANK('Beladung des Speichers'!A995),"",1/SUMIFS('Beladung des Speichers'!$C$17:$C$300,'Beladung des Speichers'!$A$17:$A$300,A995)*C995*SUMIF($A$17:$A$300,A995,'Beladung des Speichers'!$E$17:$E$300))</f>
        <v/>
      </c>
      <c r="F995" s="166" t="str">
        <f>IF(ISBLANK('Beladung des Speichers'!A995),"",IF(C995=0,"0,00",D995/C995*E995))</f>
        <v/>
      </c>
      <c r="G995" s="167" t="str">
        <f>IF(ISBLANK('Beladung des Speichers'!A995),"",SUMIFS('Beladung des Speichers'!$C$17:$C$300,'Beladung des Speichers'!$A$17:$A$300,A995))</f>
        <v/>
      </c>
      <c r="H995" s="124" t="str">
        <f>IF(ISBLANK('Beladung des Speichers'!A995),"",'Beladung des Speichers'!C995)</f>
        <v/>
      </c>
      <c r="I995" s="168" t="str">
        <f>IF(ISBLANK('Beladung des Speichers'!A995),"",SUMIFS('Beladung des Speichers'!$E$17:$E$1001,'Beladung des Speichers'!$A$17:$A$1001,'Ergebnis (detailliert)'!A995))</f>
        <v/>
      </c>
      <c r="J995" s="125" t="str">
        <f>IF(ISBLANK('Beladung des Speichers'!A995),"",'Beladung des Speichers'!E995)</f>
        <v/>
      </c>
      <c r="K995" s="168" t="str">
        <f>IF(ISBLANK('Beladung des Speichers'!A995),"",SUMIFS('Entladung des Speichers'!$C$17:$C$1001,'Entladung des Speichers'!$A$17:$A$1001,'Ergebnis (detailliert)'!A995))</f>
        <v/>
      </c>
      <c r="L995" s="169" t="str">
        <f t="shared" si="62"/>
        <v/>
      </c>
      <c r="M995" s="169" t="str">
        <f>IF(ISBLANK('Entladung des Speichers'!A995),"",'Entladung des Speichers'!C995)</f>
        <v/>
      </c>
      <c r="N995" s="168" t="str">
        <f>IF(ISBLANK('Beladung des Speichers'!A995),"",SUMIFS('Entladung des Speichers'!$E$17:$E$1001,'Entladung des Speichers'!$A$17:$A$1001,'Ergebnis (detailliert)'!$A$17:$A$300))</f>
        <v/>
      </c>
      <c r="O995" s="125" t="str">
        <f t="shared" si="63"/>
        <v/>
      </c>
      <c r="P995" s="20" t="str">
        <f>IFERROR(IF(A995="","",N995*'Ergebnis (detailliert)'!J995/'Ergebnis (detailliert)'!I995),0)</f>
        <v/>
      </c>
      <c r="Q995" s="106" t="str">
        <f t="shared" si="64"/>
        <v/>
      </c>
      <c r="R995" s="107" t="str">
        <f t="shared" si="65"/>
        <v/>
      </c>
      <c r="S995" s="108" t="str">
        <f>IF(A995="","",IF(LOOKUP(A995,Stammdaten!$A$17:$A$1001,Stammdaten!$G$17:$G$1001)="Nein",0,IF(ISBLANK('Beladung des Speichers'!A995),"",ROUND(MIN(J995,Q995)*-1,2))))</f>
        <v/>
      </c>
    </row>
    <row r="996" spans="1:19" x14ac:dyDescent="0.2">
      <c r="A996" s="109" t="str">
        <f>IF('Beladung des Speichers'!A996="","",'Beladung des Speichers'!A996)</f>
        <v/>
      </c>
      <c r="B996" s="109" t="str">
        <f>IF('Beladung des Speichers'!B996="","",'Beladung des Speichers'!B996)</f>
        <v/>
      </c>
      <c r="C996" s="163" t="str">
        <f>IF(ISBLANK('Beladung des Speichers'!A996),"",SUMIFS('Beladung des Speichers'!$C$17:$C$300,'Beladung des Speichers'!$A$17:$A$300,A996)-SUMIFS('Entladung des Speichers'!$C$17:$C$300,'Entladung des Speichers'!$A$17:$A$300,A996)+SUMIFS(Füllstände!$B$17:$B$299,Füllstände!$A$17:$A$299,A996)-SUMIFS(Füllstände!$C$17:$C$299,Füllstände!$A$17:$A$299,A996))</f>
        <v/>
      </c>
      <c r="D996" s="164" t="str">
        <f>IF(ISBLANK('Beladung des Speichers'!A996),"",C996*'Beladung des Speichers'!C996/SUMIFS('Beladung des Speichers'!$C$17:$C$300,'Beladung des Speichers'!$A$17:$A$300,A996))</f>
        <v/>
      </c>
      <c r="E996" s="165" t="str">
        <f>IF(ISBLANK('Beladung des Speichers'!A996),"",1/SUMIFS('Beladung des Speichers'!$C$17:$C$300,'Beladung des Speichers'!$A$17:$A$300,A996)*C996*SUMIF($A$17:$A$300,A996,'Beladung des Speichers'!$E$17:$E$300))</f>
        <v/>
      </c>
      <c r="F996" s="166" t="str">
        <f>IF(ISBLANK('Beladung des Speichers'!A996),"",IF(C996=0,"0,00",D996/C996*E996))</f>
        <v/>
      </c>
      <c r="G996" s="167" t="str">
        <f>IF(ISBLANK('Beladung des Speichers'!A996),"",SUMIFS('Beladung des Speichers'!$C$17:$C$300,'Beladung des Speichers'!$A$17:$A$300,A996))</f>
        <v/>
      </c>
      <c r="H996" s="124" t="str">
        <f>IF(ISBLANK('Beladung des Speichers'!A996),"",'Beladung des Speichers'!C996)</f>
        <v/>
      </c>
      <c r="I996" s="168" t="str">
        <f>IF(ISBLANK('Beladung des Speichers'!A996),"",SUMIFS('Beladung des Speichers'!$E$17:$E$1001,'Beladung des Speichers'!$A$17:$A$1001,'Ergebnis (detailliert)'!A996))</f>
        <v/>
      </c>
      <c r="J996" s="125" t="str">
        <f>IF(ISBLANK('Beladung des Speichers'!A996),"",'Beladung des Speichers'!E996)</f>
        <v/>
      </c>
      <c r="K996" s="168" t="str">
        <f>IF(ISBLANK('Beladung des Speichers'!A996),"",SUMIFS('Entladung des Speichers'!$C$17:$C$1001,'Entladung des Speichers'!$A$17:$A$1001,'Ergebnis (detailliert)'!A996))</f>
        <v/>
      </c>
      <c r="L996" s="169" t="str">
        <f t="shared" si="62"/>
        <v/>
      </c>
      <c r="M996" s="169" t="str">
        <f>IF(ISBLANK('Entladung des Speichers'!A996),"",'Entladung des Speichers'!C996)</f>
        <v/>
      </c>
      <c r="N996" s="168" t="str">
        <f>IF(ISBLANK('Beladung des Speichers'!A996),"",SUMIFS('Entladung des Speichers'!$E$17:$E$1001,'Entladung des Speichers'!$A$17:$A$1001,'Ergebnis (detailliert)'!$A$17:$A$300))</f>
        <v/>
      </c>
      <c r="O996" s="125" t="str">
        <f t="shared" si="63"/>
        <v/>
      </c>
      <c r="P996" s="20" t="str">
        <f>IFERROR(IF(A996="","",N996*'Ergebnis (detailliert)'!J996/'Ergebnis (detailliert)'!I996),0)</f>
        <v/>
      </c>
      <c r="Q996" s="106" t="str">
        <f t="shared" si="64"/>
        <v/>
      </c>
      <c r="R996" s="107" t="str">
        <f t="shared" si="65"/>
        <v/>
      </c>
      <c r="S996" s="108" t="str">
        <f>IF(A996="","",IF(LOOKUP(A996,Stammdaten!$A$17:$A$1001,Stammdaten!$G$17:$G$1001)="Nein",0,IF(ISBLANK('Beladung des Speichers'!A996),"",ROUND(MIN(J996,Q996)*-1,2))))</f>
        <v/>
      </c>
    </row>
    <row r="997" spans="1:19" x14ac:dyDescent="0.2">
      <c r="A997" s="109" t="str">
        <f>IF('Beladung des Speichers'!A997="","",'Beladung des Speichers'!A997)</f>
        <v/>
      </c>
      <c r="B997" s="109" t="str">
        <f>IF('Beladung des Speichers'!B997="","",'Beladung des Speichers'!B997)</f>
        <v/>
      </c>
      <c r="C997" s="163" t="str">
        <f>IF(ISBLANK('Beladung des Speichers'!A997),"",SUMIFS('Beladung des Speichers'!$C$17:$C$300,'Beladung des Speichers'!$A$17:$A$300,A997)-SUMIFS('Entladung des Speichers'!$C$17:$C$300,'Entladung des Speichers'!$A$17:$A$300,A997)+SUMIFS(Füllstände!$B$17:$B$299,Füllstände!$A$17:$A$299,A997)-SUMIFS(Füllstände!$C$17:$C$299,Füllstände!$A$17:$A$299,A997))</f>
        <v/>
      </c>
      <c r="D997" s="164" t="str">
        <f>IF(ISBLANK('Beladung des Speichers'!A997),"",C997*'Beladung des Speichers'!C997/SUMIFS('Beladung des Speichers'!$C$17:$C$300,'Beladung des Speichers'!$A$17:$A$300,A997))</f>
        <v/>
      </c>
      <c r="E997" s="165" t="str">
        <f>IF(ISBLANK('Beladung des Speichers'!A997),"",1/SUMIFS('Beladung des Speichers'!$C$17:$C$300,'Beladung des Speichers'!$A$17:$A$300,A997)*C997*SUMIF($A$17:$A$300,A997,'Beladung des Speichers'!$E$17:$E$300))</f>
        <v/>
      </c>
      <c r="F997" s="166" t="str">
        <f>IF(ISBLANK('Beladung des Speichers'!A997),"",IF(C997=0,"0,00",D997/C997*E997))</f>
        <v/>
      </c>
      <c r="G997" s="167" t="str">
        <f>IF(ISBLANK('Beladung des Speichers'!A997),"",SUMIFS('Beladung des Speichers'!$C$17:$C$300,'Beladung des Speichers'!$A$17:$A$300,A997))</f>
        <v/>
      </c>
      <c r="H997" s="124" t="str">
        <f>IF(ISBLANK('Beladung des Speichers'!A997),"",'Beladung des Speichers'!C997)</f>
        <v/>
      </c>
      <c r="I997" s="168" t="str">
        <f>IF(ISBLANK('Beladung des Speichers'!A997),"",SUMIFS('Beladung des Speichers'!$E$17:$E$1001,'Beladung des Speichers'!$A$17:$A$1001,'Ergebnis (detailliert)'!A997))</f>
        <v/>
      </c>
      <c r="J997" s="125" t="str">
        <f>IF(ISBLANK('Beladung des Speichers'!A997),"",'Beladung des Speichers'!E997)</f>
        <v/>
      </c>
      <c r="K997" s="168" t="str">
        <f>IF(ISBLANK('Beladung des Speichers'!A997),"",SUMIFS('Entladung des Speichers'!$C$17:$C$1001,'Entladung des Speichers'!$A$17:$A$1001,'Ergebnis (detailliert)'!A997))</f>
        <v/>
      </c>
      <c r="L997" s="169" t="str">
        <f t="shared" si="62"/>
        <v/>
      </c>
      <c r="M997" s="169" t="str">
        <f>IF(ISBLANK('Entladung des Speichers'!A997),"",'Entladung des Speichers'!C997)</f>
        <v/>
      </c>
      <c r="N997" s="168" t="str">
        <f>IF(ISBLANK('Beladung des Speichers'!A997),"",SUMIFS('Entladung des Speichers'!$E$17:$E$1001,'Entladung des Speichers'!$A$17:$A$1001,'Ergebnis (detailliert)'!$A$17:$A$300))</f>
        <v/>
      </c>
      <c r="O997" s="125" t="str">
        <f t="shared" si="63"/>
        <v/>
      </c>
      <c r="P997" s="20" t="str">
        <f>IFERROR(IF(A997="","",N997*'Ergebnis (detailliert)'!J997/'Ergebnis (detailliert)'!I997),0)</f>
        <v/>
      </c>
      <c r="Q997" s="106" t="str">
        <f t="shared" si="64"/>
        <v/>
      </c>
      <c r="R997" s="107" t="str">
        <f t="shared" si="65"/>
        <v/>
      </c>
      <c r="S997" s="108" t="str">
        <f>IF(A997="","",IF(LOOKUP(A997,Stammdaten!$A$17:$A$1001,Stammdaten!$G$17:$G$1001)="Nein",0,IF(ISBLANK('Beladung des Speichers'!A997),"",ROUND(MIN(J997,Q997)*-1,2))))</f>
        <v/>
      </c>
    </row>
    <row r="998" spans="1:19" x14ac:dyDescent="0.2">
      <c r="A998" s="109" t="str">
        <f>IF('Beladung des Speichers'!A998="","",'Beladung des Speichers'!A998)</f>
        <v/>
      </c>
      <c r="B998" s="109" t="str">
        <f>IF('Beladung des Speichers'!B998="","",'Beladung des Speichers'!B998)</f>
        <v/>
      </c>
      <c r="C998" s="163" t="str">
        <f>IF(ISBLANK('Beladung des Speichers'!A998),"",SUMIFS('Beladung des Speichers'!$C$17:$C$300,'Beladung des Speichers'!$A$17:$A$300,A998)-SUMIFS('Entladung des Speichers'!$C$17:$C$300,'Entladung des Speichers'!$A$17:$A$300,A998)+SUMIFS(Füllstände!$B$17:$B$299,Füllstände!$A$17:$A$299,A998)-SUMIFS(Füllstände!$C$17:$C$299,Füllstände!$A$17:$A$299,A998))</f>
        <v/>
      </c>
      <c r="D998" s="164" t="str">
        <f>IF(ISBLANK('Beladung des Speichers'!A998),"",C998*'Beladung des Speichers'!C998/SUMIFS('Beladung des Speichers'!$C$17:$C$300,'Beladung des Speichers'!$A$17:$A$300,A998))</f>
        <v/>
      </c>
      <c r="E998" s="165" t="str">
        <f>IF(ISBLANK('Beladung des Speichers'!A998),"",1/SUMIFS('Beladung des Speichers'!$C$17:$C$300,'Beladung des Speichers'!$A$17:$A$300,A998)*C998*SUMIF($A$17:$A$300,A998,'Beladung des Speichers'!$E$17:$E$300))</f>
        <v/>
      </c>
      <c r="F998" s="166" t="str">
        <f>IF(ISBLANK('Beladung des Speichers'!A998),"",IF(C998=0,"0,00",D998/C998*E998))</f>
        <v/>
      </c>
      <c r="G998" s="167" t="str">
        <f>IF(ISBLANK('Beladung des Speichers'!A998),"",SUMIFS('Beladung des Speichers'!$C$17:$C$300,'Beladung des Speichers'!$A$17:$A$300,A998))</f>
        <v/>
      </c>
      <c r="H998" s="124" t="str">
        <f>IF(ISBLANK('Beladung des Speichers'!A998),"",'Beladung des Speichers'!C998)</f>
        <v/>
      </c>
      <c r="I998" s="168" t="str">
        <f>IF(ISBLANK('Beladung des Speichers'!A998),"",SUMIFS('Beladung des Speichers'!$E$17:$E$1001,'Beladung des Speichers'!$A$17:$A$1001,'Ergebnis (detailliert)'!A998))</f>
        <v/>
      </c>
      <c r="J998" s="125" t="str">
        <f>IF(ISBLANK('Beladung des Speichers'!A998),"",'Beladung des Speichers'!E998)</f>
        <v/>
      </c>
      <c r="K998" s="168" t="str">
        <f>IF(ISBLANK('Beladung des Speichers'!A998),"",SUMIFS('Entladung des Speichers'!$C$17:$C$1001,'Entladung des Speichers'!$A$17:$A$1001,'Ergebnis (detailliert)'!A998))</f>
        <v/>
      </c>
      <c r="L998" s="169" t="str">
        <f t="shared" si="62"/>
        <v/>
      </c>
      <c r="M998" s="169" t="str">
        <f>IF(ISBLANK('Entladung des Speichers'!A998),"",'Entladung des Speichers'!C998)</f>
        <v/>
      </c>
      <c r="N998" s="168" t="str">
        <f>IF(ISBLANK('Beladung des Speichers'!A998),"",SUMIFS('Entladung des Speichers'!$E$17:$E$1001,'Entladung des Speichers'!$A$17:$A$1001,'Ergebnis (detailliert)'!$A$17:$A$300))</f>
        <v/>
      </c>
      <c r="O998" s="125" t="str">
        <f t="shared" si="63"/>
        <v/>
      </c>
      <c r="P998" s="20" t="str">
        <f>IFERROR(IF(A998="","",N998*'Ergebnis (detailliert)'!J998/'Ergebnis (detailliert)'!I998),0)</f>
        <v/>
      </c>
      <c r="Q998" s="106" t="str">
        <f t="shared" si="64"/>
        <v/>
      </c>
      <c r="R998" s="107" t="str">
        <f t="shared" si="65"/>
        <v/>
      </c>
      <c r="S998" s="108" t="str">
        <f>IF(A998="","",IF(LOOKUP(A998,Stammdaten!$A$17:$A$1001,Stammdaten!$G$17:$G$1001)="Nein",0,IF(ISBLANK('Beladung des Speichers'!A998),"",ROUND(MIN(J998,Q998)*-1,2))))</f>
        <v/>
      </c>
    </row>
    <row r="999" spans="1:19" x14ac:dyDescent="0.2">
      <c r="A999" s="109" t="str">
        <f>IF('Beladung des Speichers'!A999="","",'Beladung des Speichers'!A999)</f>
        <v/>
      </c>
      <c r="B999" s="109" t="str">
        <f>IF('Beladung des Speichers'!B999="","",'Beladung des Speichers'!B999)</f>
        <v/>
      </c>
      <c r="C999" s="163" t="str">
        <f>IF(ISBLANK('Beladung des Speichers'!A999),"",SUMIFS('Beladung des Speichers'!$C$17:$C$300,'Beladung des Speichers'!$A$17:$A$300,A999)-SUMIFS('Entladung des Speichers'!$C$17:$C$300,'Entladung des Speichers'!$A$17:$A$300,A999)+SUMIFS(Füllstände!$B$17:$B$299,Füllstände!$A$17:$A$299,A999)-SUMIFS(Füllstände!$C$17:$C$299,Füllstände!$A$17:$A$299,A999))</f>
        <v/>
      </c>
      <c r="D999" s="164" t="str">
        <f>IF(ISBLANK('Beladung des Speichers'!A999),"",C999*'Beladung des Speichers'!C999/SUMIFS('Beladung des Speichers'!$C$17:$C$300,'Beladung des Speichers'!$A$17:$A$300,A999))</f>
        <v/>
      </c>
      <c r="E999" s="165" t="str">
        <f>IF(ISBLANK('Beladung des Speichers'!A999),"",1/SUMIFS('Beladung des Speichers'!$C$17:$C$300,'Beladung des Speichers'!$A$17:$A$300,A999)*C999*SUMIF($A$17:$A$300,A999,'Beladung des Speichers'!$E$17:$E$300))</f>
        <v/>
      </c>
      <c r="F999" s="166" t="str">
        <f>IF(ISBLANK('Beladung des Speichers'!A999),"",IF(C999=0,"0,00",D999/C999*E999))</f>
        <v/>
      </c>
      <c r="G999" s="167" t="str">
        <f>IF(ISBLANK('Beladung des Speichers'!A999),"",SUMIFS('Beladung des Speichers'!$C$17:$C$300,'Beladung des Speichers'!$A$17:$A$300,A999))</f>
        <v/>
      </c>
      <c r="H999" s="124" t="str">
        <f>IF(ISBLANK('Beladung des Speichers'!A999),"",'Beladung des Speichers'!C999)</f>
        <v/>
      </c>
      <c r="I999" s="168" t="str">
        <f>IF(ISBLANK('Beladung des Speichers'!A999),"",SUMIFS('Beladung des Speichers'!$E$17:$E$1001,'Beladung des Speichers'!$A$17:$A$1001,'Ergebnis (detailliert)'!A999))</f>
        <v/>
      </c>
      <c r="J999" s="125" t="str">
        <f>IF(ISBLANK('Beladung des Speichers'!A999),"",'Beladung des Speichers'!E999)</f>
        <v/>
      </c>
      <c r="K999" s="168" t="str">
        <f>IF(ISBLANK('Beladung des Speichers'!A999),"",SUMIFS('Entladung des Speichers'!$C$17:$C$1001,'Entladung des Speichers'!$A$17:$A$1001,'Ergebnis (detailliert)'!A999))</f>
        <v/>
      </c>
      <c r="L999" s="169" t="str">
        <f t="shared" si="62"/>
        <v/>
      </c>
      <c r="M999" s="169" t="str">
        <f>IF(ISBLANK('Entladung des Speichers'!A999),"",'Entladung des Speichers'!C999)</f>
        <v/>
      </c>
      <c r="N999" s="168" t="str">
        <f>IF(ISBLANK('Beladung des Speichers'!A999),"",SUMIFS('Entladung des Speichers'!$E$17:$E$1001,'Entladung des Speichers'!$A$17:$A$1001,'Ergebnis (detailliert)'!$A$17:$A$300))</f>
        <v/>
      </c>
      <c r="O999" s="125" t="str">
        <f t="shared" si="63"/>
        <v/>
      </c>
      <c r="P999" s="20" t="str">
        <f>IFERROR(IF(A999="","",N999*'Ergebnis (detailliert)'!J999/'Ergebnis (detailliert)'!I999),0)</f>
        <v/>
      </c>
      <c r="Q999" s="106" t="str">
        <f t="shared" si="64"/>
        <v/>
      </c>
      <c r="R999" s="107" t="str">
        <f t="shared" si="65"/>
        <v/>
      </c>
      <c r="S999" s="108" t="str">
        <f>IF(A999="","",IF(LOOKUP(A999,Stammdaten!$A$17:$A$1001,Stammdaten!$G$17:$G$1001)="Nein",0,IF(ISBLANK('Beladung des Speichers'!A999),"",ROUND(MIN(J999,Q999)*-1,2))))</f>
        <v/>
      </c>
    </row>
    <row r="1000" spans="1:19" x14ac:dyDescent="0.2">
      <c r="A1000" s="109" t="str">
        <f>IF('Beladung des Speichers'!A1000="","",'Beladung des Speichers'!A1000)</f>
        <v/>
      </c>
      <c r="B1000" s="109" t="str">
        <f>IF('Beladung des Speichers'!B1000="","",'Beladung des Speichers'!B1000)</f>
        <v/>
      </c>
      <c r="C1000" s="163" t="str">
        <f>IF(ISBLANK('Beladung des Speichers'!A1000),"",SUMIFS('Beladung des Speichers'!$C$17:$C$300,'Beladung des Speichers'!$A$17:$A$300,A1000)-SUMIFS('Entladung des Speichers'!$C$17:$C$300,'Entladung des Speichers'!$A$17:$A$300,A1000)+SUMIFS(Füllstände!$B$17:$B$299,Füllstände!$A$17:$A$299,A1000)-SUMIFS(Füllstände!$C$17:$C$299,Füllstände!$A$17:$A$299,A1000))</f>
        <v/>
      </c>
      <c r="D1000" s="164" t="str">
        <f>IF(ISBLANK('Beladung des Speichers'!A1000),"",C1000*'Beladung des Speichers'!C1000/SUMIFS('Beladung des Speichers'!$C$17:$C$300,'Beladung des Speichers'!$A$17:$A$300,A1000))</f>
        <v/>
      </c>
      <c r="E1000" s="165" t="str">
        <f>IF(ISBLANK('Beladung des Speichers'!A1000),"",1/SUMIFS('Beladung des Speichers'!$C$17:$C$300,'Beladung des Speichers'!$A$17:$A$300,A1000)*C1000*SUMIF($A$17:$A$300,A1000,'Beladung des Speichers'!$E$17:$E$300))</f>
        <v/>
      </c>
      <c r="F1000" s="166" t="str">
        <f>IF(ISBLANK('Beladung des Speichers'!A1000),"",IF(C1000=0,"0,00",D1000/C1000*E1000))</f>
        <v/>
      </c>
      <c r="G1000" s="167" t="str">
        <f>IF(ISBLANK('Beladung des Speichers'!A1000),"",SUMIFS('Beladung des Speichers'!$C$17:$C$300,'Beladung des Speichers'!$A$17:$A$300,A1000))</f>
        <v/>
      </c>
      <c r="H1000" s="124" t="str">
        <f>IF(ISBLANK('Beladung des Speichers'!A1000),"",'Beladung des Speichers'!C1000)</f>
        <v/>
      </c>
      <c r="I1000" s="168" t="str">
        <f>IF(ISBLANK('Beladung des Speichers'!A1000),"",SUMIFS('Beladung des Speichers'!$E$17:$E$1001,'Beladung des Speichers'!$A$17:$A$1001,'Ergebnis (detailliert)'!A1000))</f>
        <v/>
      </c>
      <c r="J1000" s="125" t="str">
        <f>IF(ISBLANK('Beladung des Speichers'!A1000),"",'Beladung des Speichers'!E1000)</f>
        <v/>
      </c>
      <c r="K1000" s="168" t="str">
        <f>IF(ISBLANK('Beladung des Speichers'!A1000),"",SUMIFS('Entladung des Speichers'!$C$17:$C$1001,'Entladung des Speichers'!$A$17:$A$1001,'Ergebnis (detailliert)'!A1000))</f>
        <v/>
      </c>
      <c r="L1000" s="169" t="str">
        <f t="shared" si="62"/>
        <v/>
      </c>
      <c r="M1000" s="169" t="str">
        <f>IF(ISBLANK('Entladung des Speichers'!A1000),"",'Entladung des Speichers'!C1000)</f>
        <v/>
      </c>
      <c r="N1000" s="168" t="str">
        <f>IF(ISBLANK('Beladung des Speichers'!A1000),"",SUMIFS('Entladung des Speichers'!$E$17:$E$1001,'Entladung des Speichers'!$A$17:$A$1001,'Ergebnis (detailliert)'!$A$17:$A$300))</f>
        <v/>
      </c>
      <c r="O1000" s="125" t="str">
        <f t="shared" si="63"/>
        <v/>
      </c>
      <c r="P1000" s="20" t="str">
        <f>IFERROR(IF(A1000="","",N1000*'Ergebnis (detailliert)'!J1000/'Ergebnis (detailliert)'!I1000),0)</f>
        <v/>
      </c>
      <c r="Q1000" s="106" t="str">
        <f t="shared" si="64"/>
        <v/>
      </c>
      <c r="R1000" s="107" t="str">
        <f t="shared" si="65"/>
        <v/>
      </c>
      <c r="S1000" s="108" t="str">
        <f>IF(A1000="","",IF(LOOKUP(A1000,Stammdaten!$A$17:$A$1001,Stammdaten!$G$17:$G$1001)="Nein",0,IF(ISBLANK('Beladung des Speichers'!A1000),"",ROUND(MIN(J1000,Q1000)*-1,2))))</f>
        <v/>
      </c>
    </row>
    <row r="1001" spans="1:19" ht="15" thickBot="1" x14ac:dyDescent="0.25">
      <c r="A1001" s="115" t="str">
        <f>IF('Beladung des Speichers'!A1001="","",'Beladung des Speichers'!A1001)</f>
        <v/>
      </c>
      <c r="B1001" s="109" t="str">
        <f>IF('Beladung des Speichers'!B1001="","",'Beladung des Speichers'!B1001)</f>
        <v/>
      </c>
      <c r="C1001" s="163" t="str">
        <f>IF(ISBLANK('Beladung des Speichers'!A1001),"",SUMIFS('Beladung des Speichers'!$C$17:$C$300,'Beladung des Speichers'!$A$17:$A$300,A1001)-SUMIFS('Entladung des Speichers'!$C$17:$C$300,'Entladung des Speichers'!$A$17:$A$300,A1001)+SUMIFS(Füllstände!$B$17:$B$299,Füllstände!$A$17:$A$299,A1001)-SUMIFS(Füllstände!$C$17:$C$299,Füllstände!$A$17:$A$299,A1001))</f>
        <v/>
      </c>
      <c r="D1001" s="164" t="str">
        <f>IF(ISBLANK('Beladung des Speichers'!A1001),"",C1001*'Beladung des Speichers'!C1001/SUMIFS('Beladung des Speichers'!$C$17:$C$300,'Beladung des Speichers'!$A$17:$A$300,A1001))</f>
        <v/>
      </c>
      <c r="E1001" s="165" t="str">
        <f>IF(ISBLANK('Beladung des Speichers'!A1001),"",1/SUMIFS('Beladung des Speichers'!$C$17:$C$300,'Beladung des Speichers'!$A$17:$A$300,A1001)*C1001*SUMIF($A$17:$A$300,A1001,'Beladung des Speichers'!$E$17:$E$300))</f>
        <v/>
      </c>
      <c r="F1001" s="166" t="str">
        <f>IF(ISBLANK('Beladung des Speichers'!A1001),"",IF(C1001=0,"0,00",D1001/C1001*E1001))</f>
        <v/>
      </c>
      <c r="G1001" s="167" t="str">
        <f>IF(ISBLANK('Beladung des Speichers'!A1001),"",SUMIFS('Beladung des Speichers'!$C$17:$C$300,'Beladung des Speichers'!$A$17:$A$300,A1001))</f>
        <v/>
      </c>
      <c r="H1001" s="124" t="str">
        <f>IF(ISBLANK('Beladung des Speichers'!A1001),"",'Beladung des Speichers'!C1001)</f>
        <v/>
      </c>
      <c r="I1001" s="168" t="str">
        <f>IF(ISBLANK('Beladung des Speichers'!A1001),"",SUMIFS('Beladung des Speichers'!$E$17:$E$1001,'Beladung des Speichers'!$A$17:$A$1001,'Ergebnis (detailliert)'!A1001))</f>
        <v/>
      </c>
      <c r="J1001" s="125" t="str">
        <f>IF(ISBLANK('Beladung des Speichers'!A1001),"",'Beladung des Speichers'!E1001)</f>
        <v/>
      </c>
      <c r="K1001" s="168" t="str">
        <f>IF(ISBLANK('Beladung des Speichers'!A1001),"",SUMIFS('Entladung des Speichers'!$C$17:$C$1001,'Entladung des Speichers'!$A$17:$A$1001,'Ergebnis (detailliert)'!A1001))</f>
        <v/>
      </c>
      <c r="L1001" s="169" t="str">
        <f t="shared" si="62"/>
        <v/>
      </c>
      <c r="M1001" s="169" t="str">
        <f>IF(ISBLANK('Entladung des Speichers'!A1001),"",'Entladung des Speichers'!C1001)</f>
        <v/>
      </c>
      <c r="N1001" s="168" t="str">
        <f>IF(ISBLANK('Beladung des Speichers'!A1001),"",SUMIFS('Entladung des Speichers'!$E$17:$E$1001,'Entladung des Speichers'!$A$17:$A$1001,'Ergebnis (detailliert)'!$A$17:$A$300))</f>
        <v/>
      </c>
      <c r="O1001" s="125" t="str">
        <f t="shared" si="63"/>
        <v/>
      </c>
      <c r="P1001" s="20" t="str">
        <f>IFERROR(IF(A1001="","",N1001*'Ergebnis (detailliert)'!J1001/'Ergebnis (detailliert)'!I1001),0)</f>
        <v/>
      </c>
      <c r="Q1001" s="106" t="str">
        <f t="shared" si="64"/>
        <v/>
      </c>
      <c r="R1001" s="107" t="str">
        <f t="shared" si="65"/>
        <v/>
      </c>
      <c r="S1001" s="108" t="str">
        <f>IF(A1001="","",IF(LOOKUP(A1001,Stammdaten!$A$17:$A$1001,Stammdaten!$G$17:$G$1001)="Nein",0,IF(ISBLANK('Beladung des Speichers'!A1001),"",ROUND(MIN(J1001,Q1001)*-1,2))))</f>
        <v/>
      </c>
    </row>
  </sheetData>
  <sheetProtection algorithmName="SHA-512" hashValue="YudWC53n3yYBj/2ADLSWRwvi/9nglYFIiXWhCFzPv9zESxKGNNGDZcsFzgduWPQ0mjJ4RjROvpLFVBgCZbygmw==" saltValue="BbT3f+JdID9wagdndsZjzQ==" spinCount="100000" sheet="1" objects="1" scenarios="1" selectLockedCells="1"/>
  <mergeCells count="6">
    <mergeCell ref="C14:F14"/>
    <mergeCell ref="R14:S14"/>
    <mergeCell ref="K14:M14"/>
    <mergeCell ref="N14:Q14"/>
    <mergeCell ref="G14:H14"/>
    <mergeCell ref="I14:J14"/>
  </mergeCells>
  <pageMargins left="0.7" right="0.7" top="0.78740157499999996" bottom="0.78740157499999996" header="0.3" footer="0.3"/>
  <pageSetup paperSize="9" orientation="portrait"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U602"/>
  <sheetViews>
    <sheetView workbookViewId="0">
      <selection activeCell="A3" sqref="A3"/>
    </sheetView>
  </sheetViews>
  <sheetFormatPr baseColWidth="10" defaultRowHeight="14.25" x14ac:dyDescent="0.2"/>
  <cols>
    <col min="1" max="1" width="34.75" customWidth="1"/>
    <col min="2" max="2" width="6.125" customWidth="1"/>
    <col min="3" max="3" width="27.375" customWidth="1"/>
    <col min="4" max="4" width="11" style="6" customWidth="1"/>
    <col min="5" max="5" width="17.75" customWidth="1"/>
    <col min="7" max="7" width="11.5" style="1"/>
    <col min="8" max="8" width="22.75" customWidth="1"/>
    <col min="10" max="10" width="40.375" style="3" customWidth="1"/>
    <col min="11" max="11" width="37.25" bestFit="1" customWidth="1"/>
    <col min="16" max="16" width="11" style="6"/>
  </cols>
  <sheetData>
    <row r="1" spans="1:21" ht="28.5" x14ac:dyDescent="0.2">
      <c r="A1" t="s">
        <v>76</v>
      </c>
      <c r="B1" t="s">
        <v>12</v>
      </c>
      <c r="C1" t="s">
        <v>21</v>
      </c>
      <c r="E1" t="s">
        <v>78</v>
      </c>
      <c r="F1">
        <v>2017</v>
      </c>
      <c r="G1" s="1">
        <v>0.438</v>
      </c>
      <c r="H1" s="1" t="s">
        <v>76</v>
      </c>
      <c r="J1" s="5" t="s">
        <v>79</v>
      </c>
      <c r="K1" s="2" t="str">
        <f>"Beladung aus dem Netz der "&amp;Stammdaten!F3</f>
        <v xml:space="preserve">Beladung aus dem Netz der </v>
      </c>
      <c r="L1" s="2"/>
      <c r="Q1" s="6"/>
      <c r="R1" s="6"/>
    </row>
    <row r="2" spans="1:21" x14ac:dyDescent="0.2">
      <c r="A2" t="s">
        <v>70</v>
      </c>
      <c r="B2" t="s">
        <v>13</v>
      </c>
      <c r="C2" t="s">
        <v>22</v>
      </c>
      <c r="F2">
        <v>2018</v>
      </c>
      <c r="G2" s="1">
        <v>0.34499999999999997</v>
      </c>
      <c r="H2" s="1" t="s">
        <v>70</v>
      </c>
      <c r="J2" s="4">
        <v>1.1000000000000001</v>
      </c>
      <c r="K2" s="2" t="s">
        <v>88</v>
      </c>
      <c r="L2" s="6"/>
      <c r="O2" s="6"/>
      <c r="Q2" s="6"/>
      <c r="R2" s="6"/>
      <c r="S2" s="6"/>
      <c r="U2" s="6"/>
    </row>
    <row r="3" spans="1:21" x14ac:dyDescent="0.2">
      <c r="A3" s="171" t="s">
        <v>99</v>
      </c>
      <c r="C3" t="s">
        <v>23</v>
      </c>
      <c r="E3" s="1" t="s">
        <v>25</v>
      </c>
      <c r="F3">
        <v>2019</v>
      </c>
      <c r="G3" s="132">
        <v>0.28000000000000003</v>
      </c>
      <c r="H3" s="1" t="s">
        <v>77</v>
      </c>
      <c r="K3" s="2" t="s">
        <v>84</v>
      </c>
      <c r="L3" s="6"/>
      <c r="O3" s="6"/>
      <c r="Q3" s="6"/>
      <c r="R3" s="6"/>
      <c r="S3" s="6"/>
      <c r="T3" s="6"/>
      <c r="U3" s="6"/>
    </row>
    <row r="4" spans="1:21" x14ac:dyDescent="0.2">
      <c r="C4" t="s">
        <v>24</v>
      </c>
      <c r="E4" s="1" t="s">
        <v>26</v>
      </c>
      <c r="F4">
        <v>2020</v>
      </c>
      <c r="G4" s="1">
        <v>0.22600000000000001</v>
      </c>
      <c r="H4" s="1"/>
      <c r="K4" s="2" t="str">
        <f>IF(Q4="","",IF(Q4=Stammdaten!#REF!,Q4,IF(Q4=Stammdaten!#REF!,Q4,"Beladung aus dem Netz der "&amp;Q4)))</f>
        <v/>
      </c>
      <c r="L4" s="6"/>
      <c r="O4" s="6"/>
      <c r="Q4" s="6"/>
      <c r="R4" s="6"/>
      <c r="S4" s="6"/>
      <c r="T4" s="6"/>
      <c r="U4" s="6"/>
    </row>
    <row r="5" spans="1:21" x14ac:dyDescent="0.2">
      <c r="E5" s="1" t="s">
        <v>27</v>
      </c>
      <c r="F5">
        <v>2021</v>
      </c>
      <c r="G5" s="1">
        <v>0.254</v>
      </c>
      <c r="K5" s="2" t="str">
        <f>IF(Q5="","",IF(Q5=Stammdaten!#REF!,Q5,IF(Q5=Stammdaten!#REF!,Q5,"Beladung aus dem Netz der "&amp;Q5)))</f>
        <v/>
      </c>
      <c r="L5" s="6"/>
      <c r="O5" s="6"/>
      <c r="Q5" s="6"/>
      <c r="R5" s="6"/>
      <c r="S5" s="6"/>
      <c r="T5" s="6"/>
      <c r="U5" s="6"/>
    </row>
    <row r="6" spans="1:21" x14ac:dyDescent="0.2">
      <c r="E6" s="1" t="s">
        <v>28</v>
      </c>
      <c r="F6">
        <v>2022</v>
      </c>
      <c r="G6" s="1">
        <v>0.378</v>
      </c>
      <c r="K6" s="2" t="str">
        <f>IF(Q6="","",IF(Q6=Stammdaten!#REF!,Q6,IF(Q6=Stammdaten!#REF!,Q6,"Beladung aus dem Netz der "&amp;Q6)))</f>
        <v/>
      </c>
      <c r="L6" s="6"/>
      <c r="O6" s="6"/>
      <c r="Q6" s="6"/>
      <c r="R6" s="6"/>
      <c r="S6" s="6"/>
      <c r="T6" s="6"/>
      <c r="U6" s="6"/>
    </row>
    <row r="7" spans="1:21" x14ac:dyDescent="0.2">
      <c r="E7" s="1" t="s">
        <v>29</v>
      </c>
      <c r="K7" s="2" t="str">
        <f>IF(Q7="","",IF(Q7=Stammdaten!#REF!,Q7,IF(Q7=Stammdaten!#REF!,Q7,"Beladung aus dem Netz der "&amp;Q7)))</f>
        <v/>
      </c>
      <c r="L7" s="6"/>
      <c r="O7" s="6"/>
      <c r="Q7" s="6"/>
      <c r="R7" s="6"/>
      <c r="S7" s="6"/>
      <c r="T7" s="6"/>
      <c r="U7" s="6"/>
    </row>
    <row r="8" spans="1:21" s="1" customFormat="1" x14ac:dyDescent="0.2">
      <c r="D8" s="6"/>
      <c r="E8" s="1" t="s">
        <v>30</v>
      </c>
      <c r="H8"/>
      <c r="J8" s="3"/>
      <c r="K8" s="2" t="str">
        <f>IF(Q8="","",IF(Q8=Stammdaten!#REF!,Q8,IF(Q8=Stammdaten!#REF!,Q8,"Beladung aus dem Netz der "&amp;Q8)))</f>
        <v/>
      </c>
      <c r="L8" s="6"/>
      <c r="O8" s="6"/>
      <c r="P8" s="6"/>
      <c r="Q8" s="6"/>
      <c r="R8" s="6"/>
      <c r="S8" s="6"/>
      <c r="T8" s="6"/>
      <c r="U8" s="6"/>
    </row>
    <row r="9" spans="1:21" x14ac:dyDescent="0.2">
      <c r="E9" s="1" t="s">
        <v>31</v>
      </c>
      <c r="K9" s="2" t="str">
        <f>IF(Q9="","",IF(Q9=Stammdaten!#REF!,Q9,IF(Q9=Stammdaten!#REF!,Q9,"Beladung aus dem Netz der "&amp;Q9)))</f>
        <v/>
      </c>
      <c r="L9" s="6"/>
      <c r="O9" s="6"/>
      <c r="Q9" s="6"/>
      <c r="R9" s="6"/>
      <c r="S9" s="6"/>
      <c r="T9" s="6"/>
      <c r="U9" s="6"/>
    </row>
    <row r="10" spans="1:21" x14ac:dyDescent="0.2">
      <c r="E10" s="1" t="s">
        <v>32</v>
      </c>
      <c r="K10" s="2" t="str">
        <f>IF(Q10="","",IF(Q10=Stammdaten!#REF!,Q10,IF(Q10=Stammdaten!#REF!,Q10,"Beladung aus dem Netz der "&amp;Q10)))</f>
        <v/>
      </c>
      <c r="L10" s="6"/>
      <c r="O10" s="6"/>
      <c r="Q10" s="6"/>
      <c r="R10" s="6"/>
      <c r="S10" s="6"/>
      <c r="T10" s="6"/>
      <c r="U10" s="6"/>
    </row>
    <row r="11" spans="1:21" x14ac:dyDescent="0.2">
      <c r="E11" s="1" t="s">
        <v>33</v>
      </c>
      <c r="K11" s="2" t="str">
        <f>IF(Q11="","",IF(Q11=Stammdaten!#REF!,Q11,IF(Q11=Stammdaten!#REF!,Q11,"Beladung aus dem Netz der "&amp;Q11)))</f>
        <v/>
      </c>
      <c r="L11" s="6"/>
      <c r="O11" s="6"/>
      <c r="Q11" s="6"/>
      <c r="R11" s="6"/>
      <c r="S11" s="6"/>
      <c r="T11" s="6"/>
      <c r="U11" s="6"/>
    </row>
    <row r="12" spans="1:21" x14ac:dyDescent="0.2">
      <c r="E12" s="1" t="s">
        <v>34</v>
      </c>
      <c r="K12" s="2" t="str">
        <f>IF(Q12="","",IF(Q12=Stammdaten!#REF!,Q12,IF(Q12=Stammdaten!#REF!,Q12,"Beladung aus dem Netz der "&amp;Q12)))</f>
        <v/>
      </c>
      <c r="O12" s="6"/>
      <c r="Q12" s="6"/>
      <c r="R12" s="6"/>
      <c r="S12" s="6"/>
      <c r="T12" s="6"/>
      <c r="U12" s="6"/>
    </row>
    <row r="13" spans="1:21" x14ac:dyDescent="0.2">
      <c r="E13" s="1" t="s">
        <v>35</v>
      </c>
      <c r="K13" s="2" t="str">
        <f>IF(Q13="","",IF(Q13=Stammdaten!#REF!,Q13,IF(Q13=Stammdaten!#REF!,Q13,"Beladung aus dem Netz der "&amp;Q13)))</f>
        <v/>
      </c>
      <c r="O13" s="6"/>
      <c r="Q13" s="6"/>
      <c r="R13" s="6"/>
      <c r="S13" s="6"/>
      <c r="T13" s="6"/>
      <c r="U13" s="6"/>
    </row>
    <row r="14" spans="1:21" x14ac:dyDescent="0.2">
      <c r="E14" s="1" t="s">
        <v>36</v>
      </c>
      <c r="K14" s="2" t="str">
        <f>IF(Q14="","",IF(Q14=Stammdaten!#REF!,Q14,IF(Q14=Stammdaten!#REF!,Q14,"Beladung aus dem Netz der "&amp;Q14)))</f>
        <v/>
      </c>
      <c r="O14" s="6"/>
      <c r="Q14" s="6"/>
      <c r="R14" s="6"/>
      <c r="S14" s="6"/>
      <c r="T14" s="6"/>
      <c r="U14" s="6"/>
    </row>
    <row r="15" spans="1:21" x14ac:dyDescent="0.2">
      <c r="K15" s="2" t="str">
        <f>IF(Q15="","",IF(Q15=Stammdaten!#REF!,Q15,IF(Q15=Stammdaten!#REF!,Q15,"Beladung aus dem Netz der "&amp;Q15)))</f>
        <v/>
      </c>
      <c r="O15" s="6"/>
      <c r="Q15" s="6"/>
      <c r="R15" s="6"/>
      <c r="S15" s="6"/>
      <c r="T15" s="6"/>
      <c r="U15" s="6"/>
    </row>
    <row r="16" spans="1:21" x14ac:dyDescent="0.2">
      <c r="K16" s="2" t="str">
        <f>IF(Q16="","",IF(Q16=Stammdaten!#REF!,Q16,IF(Q16=Stammdaten!#REF!,Q16,"Beladung aus dem Netz der "&amp;Q16)))</f>
        <v/>
      </c>
      <c r="O16" s="6"/>
      <c r="Q16" s="6"/>
      <c r="R16" s="6"/>
      <c r="S16" s="6"/>
      <c r="T16" s="6"/>
      <c r="U16" s="6"/>
    </row>
    <row r="17" spans="11:21" x14ac:dyDescent="0.2">
      <c r="K17" s="2" t="str">
        <f>IF(Q17="","",IF(Q17=Stammdaten!#REF!,Q17,IF(Q17=Stammdaten!#REF!,Q17,"Beladung aus dem Netz der "&amp;Q17)))</f>
        <v/>
      </c>
      <c r="O17" s="6"/>
      <c r="Q17" s="6"/>
      <c r="R17" s="6"/>
      <c r="S17" s="6"/>
      <c r="T17" s="6"/>
      <c r="U17" s="6"/>
    </row>
    <row r="18" spans="11:21" x14ac:dyDescent="0.2">
      <c r="K18" s="2" t="str">
        <f>IF(Q18="","",IF(Q18=Stammdaten!#REF!,Q18,IF(Q18=Stammdaten!#REF!,Q18,"Beladung aus dem Netz der "&amp;Q18)))</f>
        <v/>
      </c>
      <c r="O18" s="6"/>
      <c r="Q18" s="6"/>
      <c r="R18" s="6"/>
      <c r="S18" s="6"/>
      <c r="T18" s="6"/>
      <c r="U18" s="6"/>
    </row>
    <row r="19" spans="11:21" x14ac:dyDescent="0.2">
      <c r="K19" s="2" t="str">
        <f>IF(Q19="","",IF(Q19=Stammdaten!#REF!,Q19,IF(Q19=Stammdaten!#REF!,Q19,"Beladung aus dem Netz der "&amp;Q19)))</f>
        <v/>
      </c>
      <c r="O19" s="6"/>
      <c r="Q19" s="6"/>
      <c r="R19" s="6"/>
      <c r="S19" s="6"/>
      <c r="T19" s="6"/>
      <c r="U19" s="6"/>
    </row>
    <row r="20" spans="11:21" x14ac:dyDescent="0.2">
      <c r="K20" s="2" t="str">
        <f>IF(Q20="","",IF(Q20=Stammdaten!#REF!,Q20,IF(Q20=Stammdaten!#REF!,Q20,"Beladung aus dem Netz der "&amp;Q20)))</f>
        <v/>
      </c>
      <c r="O20" s="6"/>
      <c r="Q20" s="6"/>
      <c r="R20" s="6"/>
      <c r="S20" s="6"/>
      <c r="T20" s="6"/>
      <c r="U20" s="6"/>
    </row>
    <row r="21" spans="11:21" x14ac:dyDescent="0.2">
      <c r="K21" s="2" t="str">
        <f>IF(Q21="","",IF(Q21=Stammdaten!#REF!,Q21,IF(Q21=Stammdaten!#REF!,Q21,"Beladung aus dem Netz der "&amp;Q21)))</f>
        <v/>
      </c>
      <c r="O21" s="6"/>
      <c r="Q21" s="6"/>
      <c r="R21" s="6"/>
      <c r="S21" s="6"/>
      <c r="T21" s="6"/>
      <c r="U21" s="6"/>
    </row>
    <row r="22" spans="11:21" x14ac:dyDescent="0.2">
      <c r="K22" s="2" t="str">
        <f>IF(Q22="","",IF(Q22=Stammdaten!#REF!,Q22,IF(Q22=Stammdaten!#REF!,Q22,"Beladung aus dem Netz der "&amp;Q22)))</f>
        <v/>
      </c>
      <c r="O22" s="6"/>
      <c r="Q22" s="6"/>
      <c r="R22" s="6"/>
      <c r="S22" s="6"/>
      <c r="T22" s="6"/>
      <c r="U22" s="6"/>
    </row>
    <row r="23" spans="11:21" x14ac:dyDescent="0.2">
      <c r="K23" s="2" t="str">
        <f>IF(Q23="","",IF(Q23=Stammdaten!#REF!,Q23,IF(Q23=Stammdaten!#REF!,Q23,"Beladung aus dem Netz der "&amp;Q23)))</f>
        <v/>
      </c>
      <c r="O23" s="6"/>
      <c r="Q23" s="6"/>
      <c r="R23" s="6"/>
      <c r="S23" s="6"/>
      <c r="T23" s="6"/>
      <c r="U23" s="6"/>
    </row>
    <row r="24" spans="11:21" x14ac:dyDescent="0.2">
      <c r="K24" s="2" t="str">
        <f>IF(Q24="","",IF(Q24=Stammdaten!#REF!,Q24,IF(Q24=Stammdaten!#REF!,Q24,"Beladung aus dem Netz der "&amp;Q24)))</f>
        <v/>
      </c>
      <c r="O24" s="6"/>
      <c r="Q24" s="6"/>
      <c r="R24" s="6"/>
      <c r="S24" s="6"/>
      <c r="T24" s="6"/>
      <c r="U24" s="6"/>
    </row>
    <row r="25" spans="11:21" x14ac:dyDescent="0.2">
      <c r="K25" s="2" t="str">
        <f>IF(Q25="","",IF(Q25=Stammdaten!#REF!,Q25,IF(Q25=Stammdaten!#REF!,Q25,"Beladung aus dem Netz der "&amp;Q25)))</f>
        <v/>
      </c>
      <c r="O25" s="6"/>
      <c r="Q25" s="6"/>
      <c r="R25" s="6"/>
      <c r="S25" s="6"/>
      <c r="T25" s="6"/>
      <c r="U25" s="6"/>
    </row>
    <row r="26" spans="11:21" x14ac:dyDescent="0.2">
      <c r="K26" s="2" t="str">
        <f>IF(Q26="","",IF(Q26=Stammdaten!#REF!,Q26,IF(Q26=Stammdaten!#REF!,Q26,"Beladung aus dem Netz der "&amp;Q26)))</f>
        <v/>
      </c>
      <c r="O26" s="6"/>
      <c r="Q26" s="6"/>
      <c r="R26" s="6"/>
      <c r="S26" s="6"/>
      <c r="T26" s="6"/>
      <c r="U26" s="6"/>
    </row>
    <row r="27" spans="11:21" x14ac:dyDescent="0.2">
      <c r="K27" s="2" t="str">
        <f>IF(Q27="","",IF(Q27=Stammdaten!#REF!,Q27,IF(Q27=Stammdaten!#REF!,Q27,"Beladung aus dem Netz der "&amp;Q27)))</f>
        <v/>
      </c>
      <c r="O27" s="6"/>
      <c r="Q27" s="6"/>
      <c r="R27" s="6"/>
      <c r="S27" s="6"/>
      <c r="T27" s="6"/>
      <c r="U27" s="6"/>
    </row>
    <row r="28" spans="11:21" x14ac:dyDescent="0.2">
      <c r="K28" s="2" t="str">
        <f>IF(Q28="","",IF(Q28=Stammdaten!#REF!,Q28,IF(Q28=Stammdaten!#REF!,Q28,"Beladung aus dem Netz der "&amp;Q28)))</f>
        <v/>
      </c>
      <c r="O28" s="6"/>
      <c r="Q28" s="6"/>
      <c r="R28" s="6"/>
      <c r="S28" s="6"/>
      <c r="T28" s="6"/>
      <c r="U28" s="6"/>
    </row>
    <row r="29" spans="11:21" x14ac:dyDescent="0.2">
      <c r="K29" s="2" t="str">
        <f>IF(Q29="","",IF(Q29=Stammdaten!#REF!,Q29,IF(Q29=Stammdaten!#REF!,Q29,"Beladung aus dem Netz der "&amp;Q29)))</f>
        <v/>
      </c>
      <c r="O29" s="6"/>
      <c r="Q29" s="6"/>
      <c r="R29" s="6"/>
      <c r="S29" s="6"/>
      <c r="T29" s="6"/>
      <c r="U29" s="6"/>
    </row>
    <row r="30" spans="11:21" x14ac:dyDescent="0.2">
      <c r="K30" s="2" t="str">
        <f>IF(Q30="","",IF(Q30=Stammdaten!#REF!,Q30,IF(Q30=Stammdaten!#REF!,Q30,"Beladung aus dem Netz der "&amp;Q30)))</f>
        <v/>
      </c>
      <c r="O30" s="6"/>
      <c r="Q30" s="6"/>
      <c r="R30" s="6"/>
      <c r="S30" s="6"/>
      <c r="T30" s="6"/>
      <c r="U30" s="6"/>
    </row>
    <row r="31" spans="11:21" x14ac:dyDescent="0.2">
      <c r="K31" s="2" t="str">
        <f>IF(Q31="","",IF(Q31=Stammdaten!#REF!,Q31,IF(Q31=Stammdaten!#REF!,Q31,"Beladung aus dem Netz der "&amp;Q31)))</f>
        <v/>
      </c>
      <c r="O31" s="6"/>
      <c r="Q31" s="6"/>
      <c r="S31" s="6"/>
      <c r="T31" s="6"/>
      <c r="U31" s="6"/>
    </row>
    <row r="32" spans="11:21" x14ac:dyDescent="0.2">
      <c r="K32" s="2" t="str">
        <f>IF(Q32="","",IF(Q32=Stammdaten!#REF!,Q32,IF(Q32=Stammdaten!#REF!,Q32,"Beladung aus dem Netz der "&amp;Q32)))</f>
        <v/>
      </c>
      <c r="O32" s="6"/>
      <c r="Q32" s="6"/>
      <c r="S32" s="6"/>
      <c r="T32" s="6"/>
      <c r="U32" s="6"/>
    </row>
    <row r="33" spans="11:21" x14ac:dyDescent="0.2">
      <c r="K33" s="2" t="str">
        <f>IF(Q33="","",IF(Q33=Stammdaten!#REF!,Q33,IF(Q33=Stammdaten!#REF!,Q33,"Beladung aus dem Netz der "&amp;Q33)))</f>
        <v/>
      </c>
      <c r="O33" s="6"/>
      <c r="Q33" s="6"/>
      <c r="S33" s="6"/>
      <c r="T33" s="6"/>
      <c r="U33" s="6"/>
    </row>
    <row r="34" spans="11:21" x14ac:dyDescent="0.2">
      <c r="K34" s="2" t="str">
        <f>IF(Q34="","",IF(Q34=Stammdaten!#REF!,Q34,IF(Q34=Stammdaten!#REF!,Q34,"Beladung aus dem Netz der "&amp;Q34)))</f>
        <v/>
      </c>
      <c r="O34" s="6"/>
      <c r="Q34" s="6"/>
      <c r="S34" s="6"/>
      <c r="T34" s="6"/>
      <c r="U34" s="6"/>
    </row>
    <row r="35" spans="11:21" x14ac:dyDescent="0.2">
      <c r="K35" s="2" t="str">
        <f>IF(Q35="","",IF(Q35=Stammdaten!#REF!,Q35,IF(Q35=Stammdaten!#REF!,Q35,"Beladung aus dem Netz der "&amp;Q35)))</f>
        <v/>
      </c>
      <c r="O35" s="6"/>
      <c r="Q35" s="6"/>
      <c r="S35" s="6"/>
      <c r="T35" s="6"/>
      <c r="U35" s="6"/>
    </row>
    <row r="36" spans="11:21" x14ac:dyDescent="0.2">
      <c r="K36" s="2" t="str">
        <f>IF(Q36="","",IF(Q36=Stammdaten!#REF!,Q36,IF(Q36=Stammdaten!#REF!,Q36,"Beladung aus dem Netz der "&amp;Q36)))</f>
        <v/>
      </c>
      <c r="O36" s="6"/>
      <c r="Q36" s="6"/>
      <c r="S36" s="6"/>
      <c r="T36" s="6"/>
      <c r="U36" s="6"/>
    </row>
    <row r="37" spans="11:21" x14ac:dyDescent="0.2">
      <c r="K37" s="2" t="str">
        <f>IF(Q37="","",IF(Q37=Stammdaten!#REF!,Q37,IF(Q37=Stammdaten!#REF!,Q37,"Beladung aus dem Netz der "&amp;Q37)))</f>
        <v/>
      </c>
      <c r="O37" s="6"/>
      <c r="Q37" s="6"/>
      <c r="S37" s="6"/>
      <c r="T37" s="6"/>
      <c r="U37" s="6"/>
    </row>
    <row r="38" spans="11:21" x14ac:dyDescent="0.2">
      <c r="K38" s="2" t="str">
        <f>IF(Q38="","",IF(Q38=Stammdaten!#REF!,Q38,IF(Q38=Stammdaten!#REF!,Q38,"Beladung aus dem Netz der "&amp;Q38)))</f>
        <v/>
      </c>
      <c r="O38" s="6"/>
      <c r="Q38" s="6"/>
      <c r="S38" s="6"/>
      <c r="T38" s="6"/>
      <c r="U38" s="6"/>
    </row>
    <row r="39" spans="11:21" x14ac:dyDescent="0.2">
      <c r="K39" s="2" t="str">
        <f>IF(Q39="","",IF(Q39=Stammdaten!#REF!,Q39,IF(Q39=Stammdaten!#REF!,Q39,"Beladung aus dem Netz der "&amp;Q39)))</f>
        <v/>
      </c>
      <c r="O39" s="6"/>
      <c r="Q39" s="6"/>
      <c r="S39" s="6"/>
      <c r="T39" s="6"/>
      <c r="U39" s="6"/>
    </row>
    <row r="40" spans="11:21" x14ac:dyDescent="0.2">
      <c r="K40" s="2" t="str">
        <f>IF(Q40="","",IF(Q40=Stammdaten!#REF!,Q40,IF(Q40=Stammdaten!#REF!,Q40,"Beladung aus dem Netz der "&amp;Q40)))</f>
        <v/>
      </c>
      <c r="O40" s="6"/>
      <c r="Q40" s="6"/>
      <c r="S40" s="6"/>
      <c r="T40" s="6"/>
      <c r="U40" s="6"/>
    </row>
    <row r="41" spans="11:21" x14ac:dyDescent="0.2">
      <c r="K41" s="2" t="str">
        <f>IF(Q41="","",IF(Q41=Stammdaten!#REF!,Q41,IF(Q41=Stammdaten!#REF!,Q41,"Beladung aus dem Netz der "&amp;Q41)))</f>
        <v/>
      </c>
      <c r="O41" s="6"/>
      <c r="Q41" s="6"/>
      <c r="S41" s="6"/>
      <c r="T41" s="6"/>
      <c r="U41" s="6"/>
    </row>
    <row r="42" spans="11:21" x14ac:dyDescent="0.2">
      <c r="K42" s="2" t="str">
        <f>IF(Q42="","",IF(Q42=Stammdaten!#REF!,Q42,IF(Q42=Stammdaten!#REF!,Q42,"Beladung aus dem Netz der "&amp;Q42)))</f>
        <v/>
      </c>
      <c r="O42" s="6"/>
      <c r="Q42" s="6"/>
      <c r="S42" s="6"/>
      <c r="T42" s="6"/>
      <c r="U42" s="6"/>
    </row>
    <row r="43" spans="11:21" x14ac:dyDescent="0.2">
      <c r="K43" s="2" t="str">
        <f>IF(Q43="","",IF(Q43=Stammdaten!#REF!,Q43,IF(Q43=Stammdaten!#REF!,Q43,"Beladung aus dem Netz der "&amp;Q43)))</f>
        <v/>
      </c>
      <c r="O43" s="6"/>
      <c r="Q43" s="6"/>
      <c r="S43" s="6"/>
      <c r="T43" s="6"/>
      <c r="U43" s="6"/>
    </row>
    <row r="44" spans="11:21" x14ac:dyDescent="0.2">
      <c r="K44" s="2" t="str">
        <f>IF(Q44="","",IF(Q44=Stammdaten!#REF!,Q44,IF(Q44=Stammdaten!#REF!,Q44,"Beladung aus dem Netz der "&amp;Q44)))</f>
        <v/>
      </c>
      <c r="O44" s="6"/>
      <c r="Q44" s="6"/>
      <c r="S44" s="6"/>
      <c r="T44" s="6"/>
      <c r="U44" s="6"/>
    </row>
    <row r="45" spans="11:21" x14ac:dyDescent="0.2">
      <c r="K45" s="2" t="str">
        <f>IF(Q45="","",IF(Q45=Stammdaten!#REF!,Q45,IF(Q45=Stammdaten!#REF!,Q45,"Beladung aus dem Netz der "&amp;Q45)))</f>
        <v/>
      </c>
      <c r="O45" s="6"/>
      <c r="Q45" s="6"/>
      <c r="S45" s="6"/>
      <c r="T45" s="6"/>
      <c r="U45" s="6"/>
    </row>
    <row r="46" spans="11:21" x14ac:dyDescent="0.2">
      <c r="K46" s="2" t="str">
        <f>IF(Q46="","",IF(Q46=Stammdaten!#REF!,Q46,IF(Q46=Stammdaten!#REF!,Q46,"Beladung aus dem Netz der "&amp;Q46)))</f>
        <v/>
      </c>
      <c r="O46" s="6"/>
      <c r="Q46" s="6"/>
      <c r="S46" s="6"/>
      <c r="T46" s="6"/>
      <c r="U46" s="6"/>
    </row>
    <row r="47" spans="11:21" x14ac:dyDescent="0.2">
      <c r="K47" s="2" t="str">
        <f>IF(Q47="","",IF(Q47=Stammdaten!#REF!,Q47,IF(Q47=Stammdaten!#REF!,Q47,"Beladung aus dem Netz der "&amp;Q47)))</f>
        <v/>
      </c>
      <c r="O47" s="6"/>
      <c r="Q47" s="6"/>
      <c r="S47" s="6"/>
      <c r="T47" s="6"/>
      <c r="U47" s="6"/>
    </row>
    <row r="48" spans="11:21" x14ac:dyDescent="0.2">
      <c r="K48" s="2" t="str">
        <f>IF(Q48="","",IF(Q48=Stammdaten!#REF!,Q48,IF(Q48=Stammdaten!#REF!,Q48,"Beladung aus dem Netz der "&amp;Q48)))</f>
        <v/>
      </c>
      <c r="O48" s="6"/>
      <c r="Q48" s="6"/>
      <c r="S48" s="6"/>
      <c r="T48" s="6"/>
      <c r="U48" s="6"/>
    </row>
    <row r="49" spans="11:21" x14ac:dyDescent="0.2">
      <c r="K49" s="2" t="str">
        <f>IF(Q49="","",IF(Q49=Stammdaten!#REF!,Q49,IF(Q49=Stammdaten!#REF!,Q49,"Beladung aus dem Netz der "&amp;Q49)))</f>
        <v/>
      </c>
      <c r="O49" s="6"/>
      <c r="Q49" s="6"/>
      <c r="S49" s="6"/>
      <c r="T49" s="6"/>
      <c r="U49" s="6"/>
    </row>
    <row r="50" spans="11:21" x14ac:dyDescent="0.2">
      <c r="K50" s="2" t="str">
        <f>IF(Q50="","",IF(Q50=Stammdaten!#REF!,Q50,IF(Q50=Stammdaten!#REF!,Q50,"Beladung aus dem Netz der "&amp;Q50)))</f>
        <v/>
      </c>
      <c r="O50" s="6"/>
      <c r="Q50" s="6"/>
      <c r="S50" s="6"/>
      <c r="T50" s="6"/>
      <c r="U50" s="6"/>
    </row>
    <row r="51" spans="11:21" x14ac:dyDescent="0.2">
      <c r="K51" s="2" t="str">
        <f>IF(Q51="","",IF(Q51=Stammdaten!#REF!,Q51,IF(Q51=Stammdaten!#REF!,Q51,"Beladung aus dem Netz der "&amp;Q51)))</f>
        <v/>
      </c>
      <c r="O51" s="6"/>
      <c r="Q51" s="6"/>
      <c r="S51" s="6"/>
      <c r="T51" s="6"/>
      <c r="U51" s="6"/>
    </row>
    <row r="52" spans="11:21" x14ac:dyDescent="0.2">
      <c r="K52" s="2" t="str">
        <f>IF(Q52="","",IF(Q52=Stammdaten!#REF!,Q52,IF(Q52=Stammdaten!#REF!,Q52,"Beladung aus dem Netz der "&amp;Q52)))</f>
        <v/>
      </c>
      <c r="O52" s="6"/>
      <c r="Q52" s="6"/>
      <c r="S52" s="6"/>
      <c r="T52" s="6"/>
      <c r="U52" s="6"/>
    </row>
    <row r="53" spans="11:21" x14ac:dyDescent="0.2">
      <c r="K53" s="2" t="str">
        <f>IF(Q53="","",IF(Q53=Stammdaten!#REF!,Q53,IF(Q53=Stammdaten!#REF!,Q53,"Beladung aus dem Netz der "&amp;Q53)))</f>
        <v/>
      </c>
      <c r="O53" s="6"/>
      <c r="Q53" s="6"/>
      <c r="S53" s="6"/>
      <c r="T53" s="6"/>
      <c r="U53" s="6"/>
    </row>
    <row r="54" spans="11:21" x14ac:dyDescent="0.2">
      <c r="K54" s="2" t="str">
        <f>IF(Q54="","",IF(Q54=Stammdaten!#REF!,Q54,IF(Q54=Stammdaten!#REF!,Q54,"Beladung aus dem Netz der "&amp;Q54)))</f>
        <v/>
      </c>
      <c r="O54" s="6"/>
      <c r="Q54" s="6"/>
      <c r="S54" s="6"/>
      <c r="T54" s="6"/>
      <c r="U54" s="6"/>
    </row>
    <row r="55" spans="11:21" x14ac:dyDescent="0.2">
      <c r="K55" s="2" t="str">
        <f>IF(Q55="","",IF(Q55=Stammdaten!#REF!,Q55,IF(Q55=Stammdaten!#REF!,Q55,"Beladung aus dem Netz der "&amp;Q55)))</f>
        <v/>
      </c>
      <c r="O55" s="6"/>
      <c r="Q55" s="6"/>
      <c r="S55" s="6"/>
      <c r="T55" s="6"/>
      <c r="U55" s="6"/>
    </row>
    <row r="56" spans="11:21" x14ac:dyDescent="0.2">
      <c r="K56" s="2" t="str">
        <f>IF(Q56="","",IF(Q56=Stammdaten!#REF!,Q56,IF(Q56=Stammdaten!#REF!,Q56,"Beladung aus dem Netz der "&amp;Q56)))</f>
        <v/>
      </c>
      <c r="O56" s="6"/>
      <c r="Q56" s="6"/>
      <c r="S56" s="6"/>
      <c r="T56" s="6"/>
      <c r="U56" s="6"/>
    </row>
    <row r="57" spans="11:21" x14ac:dyDescent="0.2">
      <c r="K57" s="2" t="str">
        <f>IF(Q57="","",IF(Q57=Stammdaten!#REF!,Q57,IF(Q57=Stammdaten!#REF!,Q57,"Beladung aus dem Netz der "&amp;Q57)))</f>
        <v/>
      </c>
      <c r="O57" s="6"/>
      <c r="Q57" s="6"/>
      <c r="S57" s="6"/>
      <c r="T57" s="6"/>
      <c r="U57" s="6"/>
    </row>
    <row r="58" spans="11:21" x14ac:dyDescent="0.2">
      <c r="K58" s="2" t="str">
        <f>IF(Q58="","",IF(Q58=Stammdaten!#REF!,Q58,IF(Q58=Stammdaten!#REF!,Q58,"Beladung aus dem Netz der "&amp;Q58)))</f>
        <v/>
      </c>
      <c r="O58" s="6"/>
      <c r="Q58" s="6"/>
      <c r="S58" s="6"/>
      <c r="T58" s="6"/>
      <c r="U58" s="6"/>
    </row>
    <row r="59" spans="11:21" x14ac:dyDescent="0.2">
      <c r="K59" s="2" t="str">
        <f>IF(Q59="","",IF(Q59=Stammdaten!#REF!,Q59,IF(Q59=Stammdaten!#REF!,Q59,"Beladung aus dem Netz der "&amp;Q59)))</f>
        <v/>
      </c>
      <c r="O59" s="6"/>
      <c r="Q59" s="6"/>
      <c r="S59" s="6"/>
      <c r="T59" s="6"/>
      <c r="U59" s="6"/>
    </row>
    <row r="60" spans="11:21" x14ac:dyDescent="0.2">
      <c r="K60" s="2" t="str">
        <f>IF(Q60="","",IF(Q60=Stammdaten!#REF!,Q60,IF(Q60=Stammdaten!#REF!,Q60,"Beladung aus dem Netz der "&amp;Q60)))</f>
        <v/>
      </c>
      <c r="O60" s="6"/>
      <c r="Q60" s="6"/>
      <c r="S60" s="6"/>
      <c r="T60" s="6"/>
      <c r="U60" s="6"/>
    </row>
    <row r="61" spans="11:21" x14ac:dyDescent="0.2">
      <c r="K61" s="2" t="str">
        <f>IF(Q61="","",IF(Q61=Stammdaten!#REF!,Q61,IF(Q61=Stammdaten!#REF!,Q61,"Beladung aus dem Netz der "&amp;Q61)))</f>
        <v/>
      </c>
      <c r="O61" s="6"/>
      <c r="Q61" s="6"/>
      <c r="S61" s="6"/>
      <c r="T61" s="6"/>
      <c r="U61" s="6"/>
    </row>
    <row r="62" spans="11:21" x14ac:dyDescent="0.2">
      <c r="K62" s="2" t="str">
        <f>IF(Q62="","",IF(Q62=Stammdaten!#REF!,Q62,IF(Q62=Stammdaten!#REF!,Q62,"Beladung aus dem Netz der "&amp;Q62)))</f>
        <v/>
      </c>
      <c r="O62" s="6"/>
      <c r="Q62" s="6"/>
      <c r="S62" s="6"/>
      <c r="T62" s="6"/>
      <c r="U62" s="6"/>
    </row>
    <row r="63" spans="11:21" x14ac:dyDescent="0.2">
      <c r="K63" s="2" t="str">
        <f>IF(Q63="","",IF(Q63=Stammdaten!#REF!,Q63,IF(Q63=Stammdaten!#REF!,Q63,"Beladung aus dem Netz der "&amp;Q63)))</f>
        <v/>
      </c>
      <c r="O63" s="6"/>
      <c r="Q63" s="6"/>
      <c r="S63" s="6"/>
      <c r="T63" s="6"/>
      <c r="U63" s="6"/>
    </row>
    <row r="64" spans="11:21" x14ac:dyDescent="0.2">
      <c r="K64" s="2" t="str">
        <f>IF(Q64="","",IF(Q64=Stammdaten!#REF!,Q64,IF(Q64=Stammdaten!#REF!,Q64,"Beladung aus dem Netz der "&amp;Q64)))</f>
        <v/>
      </c>
      <c r="O64" s="6"/>
      <c r="Q64" s="6"/>
      <c r="S64" s="6"/>
      <c r="T64" s="6"/>
      <c r="U64" s="6"/>
    </row>
    <row r="65" spans="11:21" x14ac:dyDescent="0.2">
      <c r="K65" s="2" t="str">
        <f>IF(Q65="","",IF(Q65=Stammdaten!#REF!,Q65,IF(Q65=Stammdaten!#REF!,Q65,"Beladung aus dem Netz der "&amp;Q65)))</f>
        <v/>
      </c>
      <c r="O65" s="6"/>
      <c r="Q65" s="6"/>
      <c r="S65" s="6"/>
      <c r="T65" s="6"/>
      <c r="U65" s="6"/>
    </row>
    <row r="66" spans="11:21" x14ac:dyDescent="0.2">
      <c r="K66" s="2" t="str">
        <f>IF(Q66="","",IF(Q66=Stammdaten!#REF!,Q66,IF(Q66=Stammdaten!#REF!,Q66,"Beladung aus dem Netz der "&amp;Q66)))</f>
        <v/>
      </c>
      <c r="O66" s="6"/>
      <c r="Q66" s="6"/>
      <c r="S66" s="6"/>
      <c r="T66" s="6"/>
      <c r="U66" s="6"/>
    </row>
    <row r="67" spans="11:21" x14ac:dyDescent="0.2">
      <c r="K67" s="2" t="str">
        <f>IF(Q67="","",IF(Q67=Stammdaten!#REF!,Q67,IF(Q67=Stammdaten!#REF!,Q67,"Beladung aus dem Netz der "&amp;Q67)))</f>
        <v/>
      </c>
      <c r="O67" s="6"/>
      <c r="Q67" s="6"/>
      <c r="S67" s="6"/>
      <c r="T67" s="6"/>
      <c r="U67" s="6"/>
    </row>
    <row r="68" spans="11:21" x14ac:dyDescent="0.2">
      <c r="K68" s="2" t="str">
        <f>IF(Q68="","",IF(Q68=Stammdaten!#REF!,Q68,IF(Q68=Stammdaten!#REF!,Q68,"Beladung aus dem Netz der "&amp;Q68)))</f>
        <v/>
      </c>
      <c r="O68" s="6"/>
      <c r="Q68" s="6"/>
      <c r="S68" s="6"/>
      <c r="T68" s="6"/>
      <c r="U68" s="6"/>
    </row>
    <row r="69" spans="11:21" x14ac:dyDescent="0.2">
      <c r="K69" s="2" t="str">
        <f>IF(Q69="","",IF(Q69=Stammdaten!#REF!,Q69,IF(Q69=Stammdaten!#REF!,Q69,"Beladung aus dem Netz der "&amp;Q69)))</f>
        <v/>
      </c>
      <c r="O69" s="6"/>
      <c r="Q69" s="6"/>
      <c r="S69" s="6"/>
      <c r="T69" s="6"/>
      <c r="U69" s="6"/>
    </row>
    <row r="70" spans="11:21" x14ac:dyDescent="0.2">
      <c r="K70" s="2" t="str">
        <f>IF(Q70="","",IF(Q70=Stammdaten!#REF!,Q70,IF(Q70=Stammdaten!#REF!,Q70,"Beladung aus dem Netz der "&amp;Q70)))</f>
        <v/>
      </c>
      <c r="O70" s="6"/>
      <c r="Q70" s="6"/>
      <c r="S70" s="6"/>
      <c r="T70" s="6"/>
      <c r="U70" s="6"/>
    </row>
    <row r="71" spans="11:21" x14ac:dyDescent="0.2">
      <c r="K71" s="2" t="str">
        <f>IF(Q71="","",IF(Q71=Stammdaten!#REF!,Q71,IF(Q71=Stammdaten!#REF!,Q71,"Beladung aus dem Netz der "&amp;Q71)))</f>
        <v/>
      </c>
      <c r="O71" s="6"/>
      <c r="Q71" s="6"/>
      <c r="S71" s="6"/>
      <c r="T71" s="6"/>
      <c r="U71" s="6"/>
    </row>
    <row r="72" spans="11:21" x14ac:dyDescent="0.2">
      <c r="K72" s="2" t="str">
        <f>IF(Q72="","",IF(Q72=Stammdaten!#REF!,Q72,IF(Q72=Stammdaten!#REF!,Q72,"Beladung aus dem Netz der "&amp;Q72)))</f>
        <v/>
      </c>
      <c r="O72" s="6"/>
      <c r="Q72" s="6"/>
      <c r="S72" s="6"/>
      <c r="T72" s="6"/>
      <c r="U72" s="6"/>
    </row>
    <row r="73" spans="11:21" x14ac:dyDescent="0.2">
      <c r="K73" s="2" t="str">
        <f>IF(Q73="","",IF(Q73=Stammdaten!#REF!,Q73,IF(Q73=Stammdaten!#REF!,Q73,"Beladung aus dem Netz der "&amp;Q73)))</f>
        <v/>
      </c>
      <c r="O73" s="6"/>
      <c r="Q73" s="6"/>
      <c r="S73" s="6"/>
      <c r="T73" s="6"/>
      <c r="U73" s="6"/>
    </row>
    <row r="74" spans="11:21" x14ac:dyDescent="0.2">
      <c r="K74" s="2" t="str">
        <f>IF(Q74="","",IF(Q74=Stammdaten!#REF!,Q74,IF(Q74=Stammdaten!#REF!,Q74,"Beladung aus dem Netz der "&amp;Q74)))</f>
        <v/>
      </c>
      <c r="O74" s="6"/>
      <c r="Q74" s="6"/>
      <c r="S74" s="6"/>
      <c r="T74" s="6"/>
      <c r="U74" s="6"/>
    </row>
    <row r="75" spans="11:21" x14ac:dyDescent="0.2">
      <c r="K75" s="2" t="str">
        <f>IF(Q75="","",IF(Q75=Stammdaten!#REF!,Q75,IF(Q75=Stammdaten!#REF!,Q75,"Beladung aus dem Netz der "&amp;Q75)))</f>
        <v/>
      </c>
      <c r="O75" s="6"/>
      <c r="Q75" s="6"/>
      <c r="S75" s="6"/>
      <c r="T75" s="6"/>
      <c r="U75" s="6"/>
    </row>
    <row r="76" spans="11:21" x14ac:dyDescent="0.2">
      <c r="K76" s="2" t="str">
        <f>IF(Q76="","",IF(Q76=Stammdaten!#REF!,Q76,IF(Q76=Stammdaten!#REF!,Q76,"Beladung aus dem Netz der "&amp;Q76)))</f>
        <v/>
      </c>
      <c r="O76" s="6"/>
      <c r="Q76" s="6"/>
      <c r="S76" s="6"/>
      <c r="T76" s="6"/>
      <c r="U76" s="6"/>
    </row>
    <row r="77" spans="11:21" x14ac:dyDescent="0.2">
      <c r="K77" s="2" t="str">
        <f>IF(Q77="","",IF(Q77=Stammdaten!#REF!,Q77,IF(Q77=Stammdaten!#REF!,Q77,"Beladung aus dem Netz der "&amp;Q77)))</f>
        <v/>
      </c>
      <c r="O77" s="6"/>
      <c r="Q77" s="6"/>
      <c r="S77" s="6"/>
      <c r="T77" s="6"/>
      <c r="U77" s="6"/>
    </row>
    <row r="78" spans="11:21" x14ac:dyDescent="0.2">
      <c r="K78" s="2" t="str">
        <f>IF(Q78="","",IF(Q78=Stammdaten!#REF!,Q78,IF(Q78=Stammdaten!#REF!,Q78,"Beladung aus dem Netz der "&amp;Q78)))</f>
        <v/>
      </c>
      <c r="O78" s="6"/>
      <c r="Q78" s="6"/>
      <c r="S78" s="6"/>
      <c r="T78" s="6"/>
      <c r="U78" s="6"/>
    </row>
    <row r="79" spans="11:21" x14ac:dyDescent="0.2">
      <c r="K79" s="2" t="str">
        <f>IF(Q79="","",IF(Q79=Stammdaten!#REF!,Q79,IF(Q79=Stammdaten!#REF!,Q79,"Beladung aus dem Netz der "&amp;Q79)))</f>
        <v/>
      </c>
      <c r="O79" s="6"/>
      <c r="Q79" s="6"/>
      <c r="S79" s="6"/>
      <c r="T79" s="6"/>
      <c r="U79" s="6"/>
    </row>
    <row r="80" spans="11:21" x14ac:dyDescent="0.2">
      <c r="K80" s="2" t="str">
        <f>IF(Q80="","",IF(Q80=Stammdaten!#REF!,Q80,IF(Q80=Stammdaten!#REF!,Q80,"Beladung aus dem Netz der "&amp;Q80)))</f>
        <v/>
      </c>
      <c r="O80" s="6"/>
      <c r="Q80" s="6"/>
      <c r="S80" s="6"/>
      <c r="T80" s="6"/>
      <c r="U80" s="6"/>
    </row>
    <row r="81" spans="11:21" x14ac:dyDescent="0.2">
      <c r="K81" s="2" t="str">
        <f>IF(Q81="","",IF(Q81=Stammdaten!#REF!,Q81,IF(Q81=Stammdaten!#REF!,Q81,"Beladung aus dem Netz der "&amp;Q81)))</f>
        <v/>
      </c>
      <c r="O81" s="6"/>
      <c r="Q81" s="6"/>
      <c r="S81" s="6"/>
      <c r="T81" s="6"/>
      <c r="U81" s="6"/>
    </row>
    <row r="82" spans="11:21" x14ac:dyDescent="0.2">
      <c r="K82" s="2" t="str">
        <f>IF(Q82="","",IF(Q82=Stammdaten!#REF!,Q82,IF(Q82=Stammdaten!#REF!,Q82,"Beladung aus dem Netz der "&amp;Q82)))</f>
        <v/>
      </c>
      <c r="O82" s="6"/>
      <c r="Q82" s="6"/>
      <c r="S82" s="6"/>
      <c r="T82" s="6"/>
      <c r="U82" s="6"/>
    </row>
    <row r="83" spans="11:21" x14ac:dyDescent="0.2">
      <c r="K83" s="2" t="str">
        <f>IF(Q83="","",IF(Q83=Stammdaten!#REF!,Q83,IF(Q83=Stammdaten!#REF!,Q83,"Beladung aus dem Netz der "&amp;Q83)))</f>
        <v/>
      </c>
      <c r="O83" s="6"/>
      <c r="Q83" s="6"/>
      <c r="S83" s="6"/>
      <c r="T83" s="6"/>
      <c r="U83" s="6"/>
    </row>
    <row r="84" spans="11:21" x14ac:dyDescent="0.2">
      <c r="K84" s="2" t="str">
        <f>IF(Q84="","",IF(Q84=Stammdaten!#REF!,Q84,IF(Q84=Stammdaten!#REF!,Q84,"Beladung aus dem Netz der "&amp;Q84)))</f>
        <v/>
      </c>
      <c r="O84" s="6"/>
      <c r="Q84" s="6"/>
      <c r="S84" s="6"/>
      <c r="T84" s="6"/>
      <c r="U84" s="6"/>
    </row>
    <row r="85" spans="11:21" x14ac:dyDescent="0.2">
      <c r="K85" s="2" t="str">
        <f>IF(Q85="","",IF(Q85=Stammdaten!#REF!,Q85,IF(Q85=Stammdaten!#REF!,Q85,"Beladung aus dem Netz der "&amp;Q85)))</f>
        <v/>
      </c>
      <c r="O85" s="6"/>
      <c r="Q85" s="6"/>
      <c r="S85" s="6"/>
      <c r="T85" s="6"/>
      <c r="U85" s="6"/>
    </row>
    <row r="86" spans="11:21" x14ac:dyDescent="0.2">
      <c r="K86" s="2" t="str">
        <f>IF(Q86="","",IF(Q86=Stammdaten!#REF!,Q86,IF(Q86=Stammdaten!#REF!,Q86,"Beladung aus dem Netz der "&amp;Q86)))</f>
        <v/>
      </c>
      <c r="O86" s="6"/>
      <c r="Q86" s="6"/>
      <c r="S86" s="6"/>
      <c r="T86" s="6"/>
      <c r="U86" s="6"/>
    </row>
    <row r="87" spans="11:21" x14ac:dyDescent="0.2">
      <c r="K87" s="2" t="str">
        <f>IF(Q87="","",IF(Q87=Stammdaten!#REF!,Q87,IF(Q87=Stammdaten!#REF!,Q87,"Beladung aus dem Netz der "&amp;Q87)))</f>
        <v/>
      </c>
      <c r="O87" s="6"/>
      <c r="Q87" s="6"/>
      <c r="S87" s="6"/>
      <c r="T87" s="6"/>
      <c r="U87" s="6"/>
    </row>
    <row r="88" spans="11:21" x14ac:dyDescent="0.2">
      <c r="K88" s="2" t="str">
        <f>IF(Q88="","",IF(Q88=Stammdaten!#REF!,Q88,IF(Q88=Stammdaten!#REF!,Q88,"Beladung aus dem Netz der "&amp;Q88)))</f>
        <v/>
      </c>
      <c r="O88" s="6"/>
      <c r="Q88" s="6"/>
      <c r="S88" s="6"/>
      <c r="T88" s="6"/>
      <c r="U88" s="6"/>
    </row>
    <row r="89" spans="11:21" x14ac:dyDescent="0.2">
      <c r="K89" s="2" t="str">
        <f>IF(Q89="","",IF(Q89=Stammdaten!#REF!,Q89,IF(Q89=Stammdaten!#REF!,Q89,"Beladung aus dem Netz der "&amp;Q89)))</f>
        <v/>
      </c>
      <c r="O89" s="6"/>
      <c r="Q89" s="6"/>
      <c r="S89" s="6"/>
      <c r="T89" s="6"/>
      <c r="U89" s="6"/>
    </row>
    <row r="90" spans="11:21" x14ac:dyDescent="0.2">
      <c r="K90" s="2" t="str">
        <f>IF(Q90="","",IF(Q90=Stammdaten!#REF!,Q90,IF(Q90=Stammdaten!#REF!,Q90,"Beladung aus dem Netz der "&amp;Q90)))</f>
        <v/>
      </c>
      <c r="O90" s="6"/>
      <c r="Q90" s="6"/>
      <c r="S90" s="6"/>
      <c r="T90" s="6"/>
      <c r="U90" s="6"/>
    </row>
    <row r="91" spans="11:21" x14ac:dyDescent="0.2">
      <c r="K91" s="2" t="str">
        <f>IF(Q91="","",IF(Q91=Stammdaten!#REF!,Q91,IF(Q91=Stammdaten!#REF!,Q91,"Beladung aus dem Netz der "&amp;Q91)))</f>
        <v/>
      </c>
      <c r="O91" s="6"/>
      <c r="Q91" s="6"/>
      <c r="S91" s="6"/>
      <c r="T91" s="6"/>
      <c r="U91" s="6"/>
    </row>
    <row r="92" spans="11:21" x14ac:dyDescent="0.2">
      <c r="K92" s="2" t="str">
        <f>IF(Q92="","",IF(Q92=Stammdaten!#REF!,Q92,IF(Q92=Stammdaten!#REF!,Q92,"Beladung aus dem Netz der "&amp;Q92)))</f>
        <v/>
      </c>
      <c r="O92" s="6"/>
      <c r="Q92" s="6"/>
      <c r="S92" s="6"/>
      <c r="T92" s="6"/>
      <c r="U92" s="6"/>
    </row>
    <row r="93" spans="11:21" x14ac:dyDescent="0.2">
      <c r="K93" s="2" t="str">
        <f>IF(Q93="","",IF(Q93=Stammdaten!#REF!,Q93,IF(Q93=Stammdaten!#REF!,Q93,"Beladung aus dem Netz der "&amp;Q93)))</f>
        <v/>
      </c>
      <c r="O93" s="6"/>
      <c r="Q93" s="6"/>
      <c r="S93" s="6"/>
      <c r="T93" s="6"/>
      <c r="U93" s="6"/>
    </row>
    <row r="94" spans="11:21" x14ac:dyDescent="0.2">
      <c r="K94" s="2" t="str">
        <f>IF(Q94="","",IF(Q94=Stammdaten!#REF!,Q94,IF(Q94=Stammdaten!#REF!,Q94,"Beladung aus dem Netz der "&amp;Q94)))</f>
        <v/>
      </c>
      <c r="O94" s="6"/>
      <c r="Q94" s="6"/>
      <c r="S94" s="6"/>
      <c r="T94" s="6"/>
      <c r="U94" s="6"/>
    </row>
    <row r="95" spans="11:21" x14ac:dyDescent="0.2">
      <c r="K95" s="2" t="str">
        <f>IF(Q95="","",IF(Q95=Stammdaten!#REF!,Q95,IF(Q95=Stammdaten!#REF!,Q95,"Beladung aus dem Netz der "&amp;Q95)))</f>
        <v/>
      </c>
      <c r="O95" s="6"/>
      <c r="Q95" s="6"/>
      <c r="S95" s="6"/>
      <c r="T95" s="6"/>
      <c r="U95" s="6"/>
    </row>
    <row r="96" spans="11:21" x14ac:dyDescent="0.2">
      <c r="K96" s="2" t="str">
        <f>IF(Q96="","",IF(Q96=Stammdaten!#REF!,Q96,IF(Q96=Stammdaten!#REF!,Q96,"Beladung aus dem Netz der "&amp;Q96)))</f>
        <v/>
      </c>
      <c r="O96" s="6"/>
      <c r="Q96" s="6"/>
      <c r="S96" s="6"/>
      <c r="T96" s="6"/>
      <c r="U96" s="6"/>
    </row>
    <row r="97" spans="11:21" x14ac:dyDescent="0.2">
      <c r="K97" s="2" t="str">
        <f>IF(Q97="","",IF(Q97=Stammdaten!#REF!,Q97,IF(Q97=Stammdaten!#REF!,Q97,"Beladung aus dem Netz der "&amp;Q97)))</f>
        <v/>
      </c>
      <c r="O97" s="6"/>
      <c r="Q97" s="6"/>
      <c r="S97" s="6"/>
      <c r="T97" s="6"/>
      <c r="U97" s="6"/>
    </row>
    <row r="98" spans="11:21" x14ac:dyDescent="0.2">
      <c r="K98" s="2" t="str">
        <f>IF(Q98="","",IF(Q98=Stammdaten!#REF!,Q98,IF(Q98=Stammdaten!#REF!,Q98,"Beladung aus dem Netz der "&amp;Q98)))</f>
        <v/>
      </c>
      <c r="O98" s="6"/>
      <c r="Q98" s="6"/>
      <c r="S98" s="6"/>
      <c r="T98" s="6"/>
      <c r="U98" s="6"/>
    </row>
    <row r="99" spans="11:21" x14ac:dyDescent="0.2">
      <c r="K99" s="2" t="str">
        <f>IF(Q99="","",IF(Q99=Stammdaten!#REF!,Q99,IF(Q99=Stammdaten!#REF!,Q99,"Beladung aus dem Netz der "&amp;Q99)))</f>
        <v/>
      </c>
      <c r="O99" s="6"/>
      <c r="Q99" s="6"/>
      <c r="S99" s="6"/>
      <c r="T99" s="6"/>
      <c r="U99" s="6"/>
    </row>
    <row r="100" spans="11:21" x14ac:dyDescent="0.2">
      <c r="K100" s="2" t="str">
        <f>IF(Q100="","",IF(Q100=Stammdaten!#REF!,Q100,IF(Q100=Stammdaten!#REF!,Q100,"Beladung aus dem Netz der "&amp;Q100)))</f>
        <v/>
      </c>
      <c r="O100" s="6"/>
      <c r="Q100" s="6"/>
      <c r="S100" s="6"/>
      <c r="T100" s="6"/>
      <c r="U100" s="6"/>
    </row>
    <row r="101" spans="11:21" x14ac:dyDescent="0.2">
      <c r="K101" s="2" t="str">
        <f>IF(Q101="","",IF(Q101=Stammdaten!#REF!,Q101,IF(Q101=Stammdaten!#REF!,Q101,"Beladung aus dem Netz der "&amp;Q101)))</f>
        <v/>
      </c>
      <c r="O101" s="6"/>
      <c r="Q101" s="6"/>
      <c r="S101" s="6"/>
      <c r="T101" s="6"/>
      <c r="U101" s="6"/>
    </row>
    <row r="102" spans="11:21" x14ac:dyDescent="0.2">
      <c r="K102" s="2" t="str">
        <f>IF(Q102="","",IF(Q102=Stammdaten!#REF!,Q102,IF(Q102=Stammdaten!#REF!,Q102,"Beladung aus dem Netz der "&amp;Q102)))</f>
        <v/>
      </c>
      <c r="O102" s="6"/>
      <c r="Q102" s="6"/>
      <c r="S102" s="6"/>
      <c r="T102" s="6"/>
      <c r="U102" s="6"/>
    </row>
    <row r="103" spans="11:21" x14ac:dyDescent="0.2">
      <c r="K103" s="2" t="str">
        <f>IF(Q103="","",IF(Q103=Stammdaten!#REF!,Q103,IF(Q103=Stammdaten!#REF!,Q103,"Beladung aus dem Netz der "&amp;Q103)))</f>
        <v/>
      </c>
      <c r="O103" s="6"/>
      <c r="Q103" s="6"/>
      <c r="S103" s="6"/>
      <c r="T103" s="6"/>
      <c r="U103" s="6"/>
    </row>
    <row r="104" spans="11:21" x14ac:dyDescent="0.2">
      <c r="K104" s="2" t="str">
        <f>IF(Q104="","",IF(Q104=Stammdaten!#REF!,Q104,IF(Q104=Stammdaten!#REF!,Q104,"Beladung aus dem Netz der "&amp;Q104)))</f>
        <v/>
      </c>
      <c r="O104" s="6"/>
      <c r="Q104" s="6"/>
      <c r="S104" s="6"/>
      <c r="T104" s="6"/>
      <c r="U104" s="6"/>
    </row>
    <row r="105" spans="11:21" x14ac:dyDescent="0.2">
      <c r="K105" s="2" t="str">
        <f>IF(Q105="","",IF(Q105=Stammdaten!#REF!,Q105,IF(Q105=Stammdaten!#REF!,Q105,"Beladung aus dem Netz der "&amp;Q105)))</f>
        <v/>
      </c>
      <c r="O105" s="6"/>
      <c r="Q105" s="6"/>
      <c r="S105" s="6"/>
      <c r="T105" s="6"/>
      <c r="U105" s="6"/>
    </row>
    <row r="106" spans="11:21" x14ac:dyDescent="0.2">
      <c r="K106" s="2" t="str">
        <f>IF(Q106="","",IF(Q106=Stammdaten!#REF!,Q106,IF(Q106=Stammdaten!#REF!,Q106,"Beladung aus dem Netz der "&amp;Q106)))</f>
        <v/>
      </c>
      <c r="O106" s="6"/>
      <c r="Q106" s="6"/>
      <c r="S106" s="6"/>
      <c r="T106" s="6"/>
      <c r="U106" s="6"/>
    </row>
    <row r="107" spans="11:21" x14ac:dyDescent="0.2">
      <c r="K107" s="2" t="str">
        <f>IF(Q107="","",IF(Q107=Stammdaten!#REF!,Q107,IF(Q107=Stammdaten!#REF!,Q107,"Beladung aus dem Netz der "&amp;Q107)))</f>
        <v/>
      </c>
      <c r="O107" s="6"/>
      <c r="Q107" s="6"/>
      <c r="S107" s="6"/>
      <c r="T107" s="6"/>
      <c r="U107" s="6"/>
    </row>
    <row r="108" spans="11:21" x14ac:dyDescent="0.2">
      <c r="K108" s="2" t="str">
        <f>IF(Q108="","",IF(Q108=Stammdaten!#REF!,Q108,IF(Q108=Stammdaten!#REF!,Q108,"Beladung aus dem Netz der "&amp;Q108)))</f>
        <v/>
      </c>
      <c r="O108" s="6"/>
      <c r="Q108" s="6"/>
      <c r="S108" s="6"/>
      <c r="T108" s="6"/>
      <c r="U108" s="6"/>
    </row>
    <row r="109" spans="11:21" x14ac:dyDescent="0.2">
      <c r="K109" s="2" t="str">
        <f>IF(Q109="","",IF(Q109=Stammdaten!#REF!,Q109,IF(Q109=Stammdaten!#REF!,Q109,"Beladung aus dem Netz der "&amp;Q109)))</f>
        <v/>
      </c>
      <c r="O109" s="6"/>
      <c r="Q109" s="6"/>
      <c r="S109" s="6"/>
      <c r="T109" s="6"/>
      <c r="U109" s="6"/>
    </row>
    <row r="110" spans="11:21" x14ac:dyDescent="0.2">
      <c r="K110" s="2" t="str">
        <f>IF(Q110="","",IF(Q110=Stammdaten!#REF!,Q110,IF(Q110=Stammdaten!#REF!,Q110,"Beladung aus dem Netz der "&amp;Q110)))</f>
        <v/>
      </c>
      <c r="O110" s="6"/>
      <c r="Q110" s="6"/>
      <c r="S110" s="6"/>
      <c r="T110" s="6"/>
      <c r="U110" s="6"/>
    </row>
    <row r="111" spans="11:21" x14ac:dyDescent="0.2">
      <c r="K111" s="2" t="str">
        <f>IF(Q111="","",IF(Q111=Stammdaten!#REF!,Q111,IF(Q111=Stammdaten!#REF!,Q111,"Beladung aus dem Netz der "&amp;Q111)))</f>
        <v/>
      </c>
      <c r="O111" s="6"/>
      <c r="Q111" s="6"/>
      <c r="S111" s="6"/>
      <c r="T111" s="6"/>
      <c r="U111" s="6"/>
    </row>
    <row r="112" spans="11:21" x14ac:dyDescent="0.2">
      <c r="K112" s="2" t="str">
        <f>IF(Q112="","",IF(Q112=Stammdaten!#REF!,Q112,IF(Q112=Stammdaten!#REF!,Q112,"Beladung aus dem Netz der "&amp;Q112)))</f>
        <v/>
      </c>
      <c r="O112" s="6"/>
      <c r="Q112" s="6"/>
      <c r="S112" s="6"/>
      <c r="T112" s="6"/>
      <c r="U112" s="6"/>
    </row>
    <row r="113" spans="11:21" x14ac:dyDescent="0.2">
      <c r="K113" s="2" t="str">
        <f>IF(Q113="","",IF(Q113=Stammdaten!#REF!,Q113,IF(Q113=Stammdaten!#REF!,Q113,"Beladung aus dem Netz der "&amp;Q113)))</f>
        <v/>
      </c>
      <c r="O113" s="6"/>
      <c r="Q113" s="6"/>
      <c r="S113" s="6"/>
      <c r="T113" s="6"/>
      <c r="U113" s="6"/>
    </row>
    <row r="114" spans="11:21" x14ac:dyDescent="0.2">
      <c r="K114" s="2" t="str">
        <f>IF(Q114="","",IF(Q114=Stammdaten!#REF!,Q114,IF(Q114=Stammdaten!#REF!,Q114,"Beladung aus dem Netz der "&amp;Q114)))</f>
        <v/>
      </c>
      <c r="O114" s="6"/>
      <c r="Q114" s="6"/>
      <c r="S114" s="6"/>
      <c r="T114" s="6"/>
      <c r="U114" s="6"/>
    </row>
    <row r="115" spans="11:21" x14ac:dyDescent="0.2">
      <c r="K115" s="2" t="str">
        <f>IF(Q115="","",IF(Q115=Stammdaten!#REF!,Q115,IF(Q115=Stammdaten!#REF!,Q115,"Beladung aus dem Netz der "&amp;Q115)))</f>
        <v/>
      </c>
      <c r="O115" s="6"/>
      <c r="Q115" s="6"/>
      <c r="S115" s="6"/>
      <c r="T115" s="6"/>
      <c r="U115" s="6"/>
    </row>
    <row r="116" spans="11:21" x14ac:dyDescent="0.2">
      <c r="K116" s="2" t="str">
        <f>IF(Q116="","",IF(Q116=Stammdaten!#REF!,Q116,IF(Q116=Stammdaten!#REF!,Q116,"Beladung aus dem Netz der "&amp;Q116)))</f>
        <v/>
      </c>
      <c r="O116" s="6"/>
      <c r="Q116" s="6"/>
      <c r="S116" s="6"/>
      <c r="T116" s="6"/>
      <c r="U116" s="6"/>
    </row>
    <row r="117" spans="11:21" x14ac:dyDescent="0.2">
      <c r="K117" s="2" t="str">
        <f>IF(Q117="","",IF(Q117=Stammdaten!#REF!,Q117,IF(Q117=Stammdaten!#REF!,Q117,"Beladung aus dem Netz der "&amp;Q117)))</f>
        <v/>
      </c>
      <c r="O117" s="6"/>
      <c r="Q117" s="6"/>
      <c r="S117" s="6"/>
      <c r="T117" s="6"/>
      <c r="U117" s="6"/>
    </row>
    <row r="118" spans="11:21" x14ac:dyDescent="0.2">
      <c r="K118" s="2" t="str">
        <f>IF(Q118="","",IF(Q118=Stammdaten!#REF!,Q118,IF(Q118=Stammdaten!#REF!,Q118,"Beladung aus dem Netz der "&amp;Q118)))</f>
        <v/>
      </c>
      <c r="O118" s="6"/>
      <c r="Q118" s="6"/>
      <c r="S118" s="6"/>
      <c r="T118" s="6"/>
      <c r="U118" s="6"/>
    </row>
    <row r="119" spans="11:21" x14ac:dyDescent="0.2">
      <c r="K119" s="2" t="str">
        <f>IF(Q119="","",IF(Q119=Stammdaten!#REF!,Q119,IF(Q119=Stammdaten!#REF!,Q119,"Beladung aus dem Netz der "&amp;Q119)))</f>
        <v/>
      </c>
      <c r="O119" s="6"/>
      <c r="Q119" s="6"/>
      <c r="S119" s="6"/>
      <c r="T119" s="6"/>
      <c r="U119" s="6"/>
    </row>
    <row r="120" spans="11:21" x14ac:dyDescent="0.2">
      <c r="K120" s="2" t="str">
        <f>IF(Q120="","",IF(Q120=Stammdaten!#REF!,Q120,IF(Q120=Stammdaten!#REF!,Q120,"Beladung aus dem Netz der "&amp;Q120)))</f>
        <v/>
      </c>
      <c r="O120" s="6"/>
      <c r="Q120" s="6"/>
      <c r="S120" s="6"/>
      <c r="T120" s="6"/>
      <c r="U120" s="6"/>
    </row>
    <row r="121" spans="11:21" x14ac:dyDescent="0.2">
      <c r="K121" s="2" t="str">
        <f>IF(Q121="","",IF(Q121=Stammdaten!#REF!,Q121,IF(Q121=Stammdaten!#REF!,Q121,"Beladung aus dem Netz der "&amp;Q121)))</f>
        <v/>
      </c>
      <c r="O121" s="6"/>
      <c r="Q121" s="6"/>
      <c r="S121" s="6"/>
      <c r="T121" s="6"/>
      <c r="U121" s="6"/>
    </row>
    <row r="122" spans="11:21" x14ac:dyDescent="0.2">
      <c r="K122" s="2" t="str">
        <f>IF(Q122="","",IF(Q122=Stammdaten!#REF!,Q122,IF(Q122=Stammdaten!#REF!,Q122,"Beladung aus dem Netz der "&amp;Q122)))</f>
        <v/>
      </c>
      <c r="O122" s="6"/>
      <c r="Q122" s="6"/>
      <c r="S122" s="6"/>
      <c r="T122" s="6"/>
      <c r="U122" s="6"/>
    </row>
    <row r="123" spans="11:21" x14ac:dyDescent="0.2">
      <c r="K123" s="2" t="str">
        <f>IF(Q123="","",IF(Q123=Stammdaten!#REF!,Q123,IF(Q123=Stammdaten!#REF!,Q123,"Beladung aus dem Netz der "&amp;Q123)))</f>
        <v/>
      </c>
      <c r="O123" s="6"/>
      <c r="Q123" s="6"/>
      <c r="S123" s="6"/>
      <c r="T123" s="6"/>
      <c r="U123" s="6"/>
    </row>
    <row r="124" spans="11:21" x14ac:dyDescent="0.2">
      <c r="K124" s="2" t="str">
        <f>IF(Q124="","",IF(Q124=Stammdaten!#REF!,Q124,IF(Q124=Stammdaten!#REF!,Q124,"Beladung aus dem Netz der "&amp;Q124)))</f>
        <v/>
      </c>
      <c r="O124" s="6"/>
      <c r="Q124" s="6"/>
      <c r="S124" s="6"/>
      <c r="T124" s="6"/>
      <c r="U124" s="6"/>
    </row>
    <row r="125" spans="11:21" x14ac:dyDescent="0.2">
      <c r="K125" s="2" t="str">
        <f>IF(Q125="","",IF(Q125=Stammdaten!#REF!,Q125,IF(Q125=Stammdaten!#REF!,Q125,"Beladung aus dem Netz der "&amp;Q125)))</f>
        <v/>
      </c>
      <c r="O125" s="6"/>
      <c r="Q125" s="6"/>
      <c r="S125" s="6"/>
      <c r="T125" s="6"/>
      <c r="U125" s="6"/>
    </row>
    <row r="126" spans="11:21" x14ac:dyDescent="0.2">
      <c r="K126" s="2" t="str">
        <f>IF(Q126="","",IF(Q126=Stammdaten!#REF!,Q126,IF(Q126=Stammdaten!#REF!,Q126,"Beladung aus dem Netz der "&amp;Q126)))</f>
        <v/>
      </c>
      <c r="O126" s="6"/>
      <c r="Q126" s="6"/>
      <c r="S126" s="6"/>
      <c r="T126" s="6"/>
      <c r="U126" s="6"/>
    </row>
    <row r="127" spans="11:21" x14ac:dyDescent="0.2">
      <c r="K127" s="2" t="str">
        <f>IF(Q127="","",IF(Q127=Stammdaten!#REF!,Q127,IF(Q127=Stammdaten!#REF!,Q127,"Beladung aus dem Netz der "&amp;Q127)))</f>
        <v/>
      </c>
      <c r="O127" s="6"/>
      <c r="Q127" s="6"/>
      <c r="S127" s="6"/>
      <c r="T127" s="6"/>
      <c r="U127" s="6"/>
    </row>
    <row r="128" spans="11:21" x14ac:dyDescent="0.2">
      <c r="K128" s="2" t="str">
        <f>IF(Q128="","",IF(Q128=Stammdaten!#REF!,Q128,IF(Q128=Stammdaten!#REF!,Q128,"Beladung aus dem Netz der "&amp;Q128)))</f>
        <v/>
      </c>
      <c r="O128" s="6"/>
      <c r="Q128" s="6"/>
      <c r="S128" s="6"/>
      <c r="T128" s="6"/>
      <c r="U128" s="6"/>
    </row>
    <row r="129" spans="11:21" x14ac:dyDescent="0.2">
      <c r="K129" s="2" t="str">
        <f>IF(Q129="","",IF(Q129=Stammdaten!#REF!,Q129,IF(Q129=Stammdaten!#REF!,Q129,"Beladung aus dem Netz der "&amp;Q129)))</f>
        <v/>
      </c>
      <c r="O129" s="6"/>
      <c r="Q129" s="6"/>
      <c r="S129" s="6"/>
      <c r="T129" s="6"/>
      <c r="U129" s="6"/>
    </row>
    <row r="130" spans="11:21" x14ac:dyDescent="0.2">
      <c r="K130" s="2" t="str">
        <f>IF(Q130="","",IF(Q130=Stammdaten!#REF!,Q130,IF(Q130=Stammdaten!#REF!,Q130,"Beladung aus dem Netz der "&amp;Q130)))</f>
        <v/>
      </c>
      <c r="O130" s="6"/>
      <c r="Q130" s="6"/>
      <c r="S130" s="6"/>
      <c r="T130" s="6"/>
      <c r="U130" s="6"/>
    </row>
    <row r="131" spans="11:21" x14ac:dyDescent="0.2">
      <c r="K131" s="2" t="str">
        <f>IF(Q131="","",IF(Q131=Stammdaten!#REF!,Q131,IF(Q131=Stammdaten!#REF!,Q131,"Beladung aus dem Netz der "&amp;Q131)))</f>
        <v/>
      </c>
      <c r="O131" s="6"/>
      <c r="Q131" s="6"/>
      <c r="S131" s="6"/>
      <c r="T131" s="6"/>
      <c r="U131" s="6"/>
    </row>
    <row r="132" spans="11:21" x14ac:dyDescent="0.2">
      <c r="K132" s="2" t="str">
        <f>IF(Q132="","",IF(Q132=Stammdaten!#REF!,Q132,IF(Q132=Stammdaten!#REF!,Q132,"Beladung aus dem Netz der "&amp;Q132)))</f>
        <v/>
      </c>
      <c r="O132" s="6"/>
      <c r="Q132" s="6"/>
      <c r="S132" s="6"/>
      <c r="T132" s="6"/>
      <c r="U132" s="6"/>
    </row>
    <row r="133" spans="11:21" x14ac:dyDescent="0.2">
      <c r="K133" s="2" t="str">
        <f>IF(Q133="","",IF(Q133=Stammdaten!#REF!,Q133,IF(Q133=Stammdaten!#REF!,Q133,"Beladung aus dem Netz der "&amp;Q133)))</f>
        <v/>
      </c>
      <c r="O133" s="6"/>
      <c r="Q133" s="6"/>
      <c r="S133" s="6"/>
      <c r="T133" s="6"/>
      <c r="U133" s="6"/>
    </row>
    <row r="134" spans="11:21" x14ac:dyDescent="0.2">
      <c r="K134" s="2" t="str">
        <f>IF(Q134="","",IF(Q134=Stammdaten!#REF!,Q134,IF(Q134=Stammdaten!#REF!,Q134,"Beladung aus dem Netz der "&amp;Q134)))</f>
        <v/>
      </c>
      <c r="O134" s="6"/>
      <c r="Q134" s="6"/>
      <c r="S134" s="6"/>
      <c r="T134" s="6"/>
      <c r="U134" s="6"/>
    </row>
    <row r="135" spans="11:21" x14ac:dyDescent="0.2">
      <c r="K135" s="2" t="str">
        <f>IF(Q135="","",IF(Q135=Stammdaten!#REF!,Q135,IF(Q135=Stammdaten!#REF!,Q135,"Beladung aus dem Netz der "&amp;Q135)))</f>
        <v/>
      </c>
      <c r="O135" s="6"/>
      <c r="Q135" s="6"/>
      <c r="S135" s="6"/>
      <c r="T135" s="6"/>
      <c r="U135" s="6"/>
    </row>
    <row r="136" spans="11:21" x14ac:dyDescent="0.2">
      <c r="K136" s="2" t="str">
        <f>IF(Q136="","",IF(Q136=Stammdaten!#REF!,Q136,IF(Q136=Stammdaten!#REF!,Q136,"Beladung aus dem Netz der "&amp;Q136)))</f>
        <v/>
      </c>
      <c r="O136" s="6"/>
      <c r="Q136" s="6"/>
      <c r="S136" s="6"/>
      <c r="T136" s="6"/>
      <c r="U136" s="6"/>
    </row>
    <row r="137" spans="11:21" x14ac:dyDescent="0.2">
      <c r="K137" s="2" t="str">
        <f>IF(Q137="","",IF(Q137=Stammdaten!#REF!,Q137,IF(Q137=Stammdaten!#REF!,Q137,"Beladung aus dem Netz der "&amp;Q137)))</f>
        <v/>
      </c>
      <c r="O137" s="6"/>
      <c r="Q137" s="6"/>
      <c r="S137" s="6"/>
      <c r="T137" s="6"/>
      <c r="U137" s="6"/>
    </row>
    <row r="138" spans="11:21" x14ac:dyDescent="0.2">
      <c r="K138" s="2" t="str">
        <f>IF(Q138="","",IF(Q138=Stammdaten!#REF!,Q138,IF(Q138=Stammdaten!#REF!,Q138,"Beladung aus dem Netz der "&amp;Q138)))</f>
        <v/>
      </c>
      <c r="O138" s="6"/>
      <c r="Q138" s="6"/>
      <c r="S138" s="6"/>
      <c r="T138" s="6"/>
      <c r="U138" s="6"/>
    </row>
    <row r="139" spans="11:21" x14ac:dyDescent="0.2">
      <c r="K139" s="2" t="str">
        <f>IF(Q139="","",IF(Q139=Stammdaten!#REF!,Q139,IF(Q139=Stammdaten!#REF!,Q139,"Beladung aus dem Netz der "&amp;Q139)))</f>
        <v/>
      </c>
      <c r="O139" s="6"/>
      <c r="Q139" s="6"/>
      <c r="S139" s="6"/>
      <c r="T139" s="6"/>
      <c r="U139" s="6"/>
    </row>
    <row r="140" spans="11:21" x14ac:dyDescent="0.2">
      <c r="K140" s="2" t="str">
        <f>IF(Q140="","",IF(Q140=Stammdaten!#REF!,Q140,IF(Q140=Stammdaten!#REF!,Q140,"Beladung aus dem Netz der "&amp;Q140)))</f>
        <v/>
      </c>
      <c r="O140" s="6"/>
      <c r="Q140" s="6"/>
      <c r="S140" s="6"/>
      <c r="T140" s="6"/>
      <c r="U140" s="6"/>
    </row>
    <row r="141" spans="11:21" x14ac:dyDescent="0.2">
      <c r="K141" s="2" t="str">
        <f>IF(Q141="","",IF(Q141=Stammdaten!#REF!,Q141,IF(Q141=Stammdaten!#REF!,Q141,"Beladung aus dem Netz der "&amp;Q141)))</f>
        <v/>
      </c>
      <c r="O141" s="6"/>
      <c r="Q141" s="6"/>
      <c r="S141" s="6"/>
      <c r="T141" s="6"/>
      <c r="U141" s="6"/>
    </row>
    <row r="142" spans="11:21" x14ac:dyDescent="0.2">
      <c r="K142" s="2" t="str">
        <f>IF(Q142="","",IF(Q142=Stammdaten!#REF!,Q142,IF(Q142=Stammdaten!#REF!,Q142,"Beladung aus dem Netz der "&amp;Q142)))</f>
        <v/>
      </c>
      <c r="O142" s="6"/>
      <c r="Q142" s="6"/>
      <c r="S142" s="6"/>
      <c r="T142" s="6"/>
      <c r="U142" s="6"/>
    </row>
    <row r="143" spans="11:21" x14ac:dyDescent="0.2">
      <c r="K143" s="2" t="str">
        <f>IF(Q143="","",IF(Q143=Stammdaten!#REF!,Q143,IF(Q143=Stammdaten!#REF!,Q143,"Beladung aus dem Netz der "&amp;Q143)))</f>
        <v/>
      </c>
      <c r="O143" s="6"/>
      <c r="Q143" s="6"/>
      <c r="S143" s="6"/>
      <c r="T143" s="6"/>
      <c r="U143" s="6"/>
    </row>
    <row r="144" spans="11:21" x14ac:dyDescent="0.2">
      <c r="K144" s="2" t="str">
        <f>IF(Q144="","",IF(Q144=Stammdaten!#REF!,Q144,IF(Q144=Stammdaten!#REF!,Q144,"Beladung aus dem Netz der "&amp;Q144)))</f>
        <v/>
      </c>
      <c r="O144" s="6"/>
      <c r="Q144" s="6"/>
      <c r="S144" s="6"/>
      <c r="T144" s="6"/>
      <c r="U144" s="6"/>
    </row>
    <row r="145" spans="11:21" x14ac:dyDescent="0.2">
      <c r="K145" s="2" t="str">
        <f>IF(Q145="","",IF(Q145=Stammdaten!#REF!,Q145,IF(Q145=Stammdaten!#REF!,Q145,"Beladung aus dem Netz der "&amp;Q145)))</f>
        <v/>
      </c>
      <c r="O145" s="6"/>
      <c r="Q145" s="6"/>
      <c r="S145" s="6"/>
      <c r="T145" s="6"/>
      <c r="U145" s="6"/>
    </row>
    <row r="146" spans="11:21" x14ac:dyDescent="0.2">
      <c r="K146" s="2" t="str">
        <f>IF(Q146="","",IF(Q146=Stammdaten!#REF!,Q146,IF(Q146=Stammdaten!#REF!,Q146,"Beladung aus dem Netz der "&amp;Q146)))</f>
        <v/>
      </c>
      <c r="O146" s="6"/>
      <c r="Q146" s="6"/>
      <c r="S146" s="6"/>
      <c r="T146" s="6"/>
      <c r="U146" s="6"/>
    </row>
    <row r="147" spans="11:21" x14ac:dyDescent="0.2">
      <c r="K147" s="2" t="str">
        <f>IF(Q147="","",IF(Q147=Stammdaten!#REF!,Q147,IF(Q147=Stammdaten!#REF!,Q147,"Beladung aus dem Netz der "&amp;Q147)))</f>
        <v/>
      </c>
      <c r="O147" s="6"/>
      <c r="Q147" s="6"/>
      <c r="S147" s="6"/>
      <c r="T147" s="6"/>
      <c r="U147" s="6"/>
    </row>
    <row r="148" spans="11:21" x14ac:dyDescent="0.2">
      <c r="K148" s="2" t="str">
        <f>IF(Q148="","",IF(Q148=Stammdaten!#REF!,Q148,IF(Q148=Stammdaten!#REF!,Q148,"Beladung aus dem Netz der "&amp;Q148)))</f>
        <v/>
      </c>
      <c r="O148" s="6"/>
      <c r="Q148" s="6"/>
      <c r="S148" s="6"/>
      <c r="T148" s="6"/>
      <c r="U148" s="6"/>
    </row>
    <row r="149" spans="11:21" x14ac:dyDescent="0.2">
      <c r="K149" s="2" t="str">
        <f>IF(Q149="","",IF(Q149=Stammdaten!#REF!,Q149,IF(Q149=Stammdaten!#REF!,Q149,"Beladung aus dem Netz der "&amp;Q149)))</f>
        <v/>
      </c>
      <c r="O149" s="6"/>
      <c r="Q149" s="6"/>
      <c r="S149" s="6"/>
      <c r="T149" s="6"/>
      <c r="U149" s="6"/>
    </row>
    <row r="150" spans="11:21" x14ac:dyDescent="0.2">
      <c r="K150" s="2" t="str">
        <f>IF(Q150="","",IF(Q150=Stammdaten!#REF!,Q150,IF(Q150=Stammdaten!#REF!,Q150,"Beladung aus dem Netz der "&amp;Q150)))</f>
        <v/>
      </c>
      <c r="O150" s="6"/>
      <c r="Q150" s="6"/>
      <c r="S150" s="6"/>
      <c r="T150" s="6"/>
      <c r="U150" s="6"/>
    </row>
    <row r="151" spans="11:21" x14ac:dyDescent="0.2">
      <c r="K151" s="2" t="str">
        <f>IF(Q151="","",IF(Q151=Stammdaten!#REF!,Q151,IF(Q151=Stammdaten!#REF!,Q151,"Beladung aus dem Netz der "&amp;Q151)))</f>
        <v/>
      </c>
      <c r="O151" s="6"/>
      <c r="Q151" s="6"/>
      <c r="S151" s="6"/>
      <c r="T151" s="6"/>
      <c r="U151" s="6"/>
    </row>
    <row r="152" spans="11:21" x14ac:dyDescent="0.2">
      <c r="K152" s="2" t="str">
        <f>IF(Q152="","",IF(Q152=Stammdaten!#REF!,Q152,IF(Q152=Stammdaten!#REF!,Q152,"Beladung aus dem Netz der "&amp;Q152)))</f>
        <v/>
      </c>
      <c r="O152" s="6"/>
      <c r="Q152" s="6"/>
      <c r="S152" s="6"/>
      <c r="T152" s="6"/>
      <c r="U152" s="6"/>
    </row>
    <row r="153" spans="11:21" x14ac:dyDescent="0.2">
      <c r="K153" s="2" t="str">
        <f>IF(Q153="","",IF(Q153=Stammdaten!#REF!,Q153,IF(Q153=Stammdaten!#REF!,Q153,"Beladung aus dem Netz der "&amp;Q153)))</f>
        <v/>
      </c>
      <c r="O153" s="6"/>
      <c r="Q153" s="6"/>
      <c r="S153" s="6"/>
      <c r="T153" s="6"/>
      <c r="U153" s="6"/>
    </row>
    <row r="154" spans="11:21" x14ac:dyDescent="0.2">
      <c r="K154" s="2" t="str">
        <f>IF(Q154="","",IF(Q154=Stammdaten!#REF!,Q154,IF(Q154=Stammdaten!#REF!,Q154,"Beladung aus dem Netz der "&amp;Q154)))</f>
        <v/>
      </c>
      <c r="O154" s="6"/>
      <c r="Q154" s="6"/>
      <c r="S154" s="6"/>
      <c r="T154" s="6"/>
      <c r="U154" s="6"/>
    </row>
    <row r="155" spans="11:21" x14ac:dyDescent="0.2">
      <c r="K155" s="2" t="str">
        <f>IF(Q155="","",IF(Q155=Stammdaten!#REF!,Q155,IF(Q155=Stammdaten!#REF!,Q155,"Beladung aus dem Netz der "&amp;Q155)))</f>
        <v/>
      </c>
      <c r="O155" s="6"/>
      <c r="Q155" s="6"/>
      <c r="S155" s="6"/>
      <c r="T155" s="6"/>
      <c r="U155" s="6"/>
    </row>
    <row r="156" spans="11:21" x14ac:dyDescent="0.2">
      <c r="K156" s="2" t="str">
        <f>IF(Q156="","",IF(Q156=Stammdaten!#REF!,Q156,IF(Q156=Stammdaten!#REF!,Q156,"Beladung aus dem Netz der "&amp;Q156)))</f>
        <v/>
      </c>
      <c r="O156" s="6"/>
      <c r="Q156" s="6"/>
      <c r="S156" s="6"/>
      <c r="T156" s="6"/>
      <c r="U156" s="6"/>
    </row>
    <row r="157" spans="11:21" x14ac:dyDescent="0.2">
      <c r="K157" s="2" t="str">
        <f>IF(Q157="","",IF(Q157=Stammdaten!#REF!,Q157,IF(Q157=Stammdaten!#REF!,Q157,"Beladung aus dem Netz der "&amp;Q157)))</f>
        <v/>
      </c>
      <c r="O157" s="6"/>
      <c r="Q157" s="6"/>
      <c r="S157" s="6"/>
      <c r="T157" s="6"/>
      <c r="U157" s="6"/>
    </row>
    <row r="158" spans="11:21" x14ac:dyDescent="0.2">
      <c r="K158" s="2" t="str">
        <f>IF(Q158="","",IF(Q158=Stammdaten!#REF!,Q158,IF(Q158=Stammdaten!#REF!,Q158,"Beladung aus dem Netz der "&amp;Q158)))</f>
        <v/>
      </c>
      <c r="O158" s="6"/>
      <c r="Q158" s="6"/>
      <c r="S158" s="6"/>
      <c r="T158" s="6"/>
      <c r="U158" s="6"/>
    </row>
    <row r="159" spans="11:21" x14ac:dyDescent="0.2">
      <c r="K159" s="2" t="str">
        <f>IF(Q159="","",IF(Q159=Stammdaten!#REF!,Q159,IF(Q159=Stammdaten!#REF!,Q159,"Beladung aus dem Netz der "&amp;Q159)))</f>
        <v/>
      </c>
      <c r="O159" s="6"/>
      <c r="Q159" s="6"/>
      <c r="S159" s="6"/>
      <c r="T159" s="6"/>
      <c r="U159" s="6"/>
    </row>
    <row r="160" spans="11:21" x14ac:dyDescent="0.2">
      <c r="K160" s="2" t="str">
        <f>IF(Q160="","",IF(Q160=Stammdaten!#REF!,Q160,IF(Q160=Stammdaten!#REF!,Q160,"Beladung aus dem Netz der "&amp;Q160)))</f>
        <v/>
      </c>
      <c r="O160" s="6"/>
      <c r="Q160" s="6"/>
      <c r="S160" s="6"/>
      <c r="T160" s="6"/>
      <c r="U160" s="6"/>
    </row>
    <row r="161" spans="11:21" x14ac:dyDescent="0.2">
      <c r="K161" s="2" t="str">
        <f>IF(Q161="","",IF(Q161=Stammdaten!#REF!,Q161,IF(Q161=Stammdaten!#REF!,Q161,"Beladung aus dem Netz der "&amp;Q161)))</f>
        <v/>
      </c>
      <c r="O161" s="6"/>
      <c r="Q161" s="6"/>
      <c r="S161" s="6"/>
      <c r="T161" s="6"/>
      <c r="U161" s="6"/>
    </row>
    <row r="162" spans="11:21" x14ac:dyDescent="0.2">
      <c r="K162" s="2" t="str">
        <f>IF(Q162="","",IF(Q162=Stammdaten!#REF!,Q162,IF(Q162=Stammdaten!#REF!,Q162,"Beladung aus dem Netz der "&amp;Q162)))</f>
        <v/>
      </c>
      <c r="O162" s="6"/>
      <c r="Q162" s="6"/>
      <c r="S162" s="6"/>
      <c r="T162" s="6"/>
      <c r="U162" s="6"/>
    </row>
    <row r="163" spans="11:21" x14ac:dyDescent="0.2">
      <c r="K163" s="2" t="str">
        <f>IF(Q163="","",IF(Q163=Stammdaten!#REF!,Q163,IF(Q163=Stammdaten!#REF!,Q163,"Beladung aus dem Netz der "&amp;Q163)))</f>
        <v/>
      </c>
      <c r="O163" s="6"/>
      <c r="Q163" s="6"/>
      <c r="S163" s="6"/>
      <c r="T163" s="6"/>
      <c r="U163" s="6"/>
    </row>
    <row r="164" spans="11:21" x14ac:dyDescent="0.2">
      <c r="K164" s="2" t="str">
        <f>IF(Q164="","",IF(Q164=Stammdaten!#REF!,Q164,IF(Q164=Stammdaten!#REF!,Q164,"Beladung aus dem Netz der "&amp;Q164)))</f>
        <v/>
      </c>
      <c r="O164" s="6"/>
      <c r="Q164" s="6"/>
      <c r="S164" s="6"/>
      <c r="T164" s="6"/>
      <c r="U164" s="6"/>
    </row>
    <row r="165" spans="11:21" x14ac:dyDescent="0.2">
      <c r="K165" s="2" t="str">
        <f>IF(Q165="","",IF(Q165=Stammdaten!#REF!,Q165,IF(Q165=Stammdaten!#REF!,Q165,"Beladung aus dem Netz der "&amp;Q165)))</f>
        <v/>
      </c>
      <c r="O165" s="6"/>
      <c r="Q165" s="6"/>
      <c r="S165" s="6"/>
      <c r="T165" s="6"/>
      <c r="U165" s="6"/>
    </row>
    <row r="166" spans="11:21" x14ac:dyDescent="0.2">
      <c r="K166" s="2" t="str">
        <f>IF(Q166="","",IF(Q166=Stammdaten!#REF!,Q166,IF(Q166=Stammdaten!#REF!,Q166,"Beladung aus dem Netz der "&amp;Q166)))</f>
        <v/>
      </c>
      <c r="O166" s="6"/>
      <c r="Q166" s="6"/>
      <c r="S166" s="6"/>
      <c r="T166" s="6"/>
      <c r="U166" s="6"/>
    </row>
    <row r="167" spans="11:21" x14ac:dyDescent="0.2">
      <c r="K167" s="2" t="str">
        <f>IF(Q167="","",IF(Q167=Stammdaten!#REF!,Q167,IF(Q167=Stammdaten!#REF!,Q167,"Beladung aus dem Netz der "&amp;Q167)))</f>
        <v/>
      </c>
      <c r="O167" s="6"/>
      <c r="Q167" s="6"/>
      <c r="S167" s="6"/>
      <c r="T167" s="6"/>
      <c r="U167" s="6"/>
    </row>
    <row r="168" spans="11:21" x14ac:dyDescent="0.2">
      <c r="K168" s="2" t="str">
        <f>IF(Q168="","",IF(Q168=Stammdaten!#REF!,Q168,IF(Q168=Stammdaten!#REF!,Q168,"Beladung aus dem Netz der "&amp;Q168)))</f>
        <v/>
      </c>
      <c r="O168" s="6"/>
      <c r="Q168" s="6"/>
      <c r="S168" s="6"/>
      <c r="T168" s="6"/>
      <c r="U168" s="6"/>
    </row>
    <row r="169" spans="11:21" x14ac:dyDescent="0.2">
      <c r="K169" s="2" t="str">
        <f>IF(Q169="","",IF(Q169=Stammdaten!#REF!,Q169,IF(Q169=Stammdaten!#REF!,Q169,"Beladung aus dem Netz der "&amp;Q169)))</f>
        <v/>
      </c>
      <c r="O169" s="6"/>
      <c r="Q169" s="6"/>
      <c r="S169" s="6"/>
      <c r="T169" s="6"/>
      <c r="U169" s="6"/>
    </row>
    <row r="170" spans="11:21" x14ac:dyDescent="0.2">
      <c r="K170" s="2" t="str">
        <f>IF(Q170="","",IF(Q170=Stammdaten!#REF!,Q170,IF(Q170=Stammdaten!#REF!,Q170,"Beladung aus dem Netz der "&amp;Q170)))</f>
        <v/>
      </c>
      <c r="O170" s="6"/>
      <c r="Q170" s="6"/>
      <c r="S170" s="6"/>
      <c r="T170" s="6"/>
      <c r="U170" s="6"/>
    </row>
    <row r="171" spans="11:21" x14ac:dyDescent="0.2">
      <c r="K171" s="2" t="str">
        <f>IF(Q171="","",IF(Q171=Stammdaten!#REF!,Q171,IF(Q171=Stammdaten!#REF!,Q171,"Beladung aus dem Netz der "&amp;Q171)))</f>
        <v/>
      </c>
      <c r="O171" s="6"/>
      <c r="Q171" s="6"/>
      <c r="S171" s="6"/>
      <c r="T171" s="6"/>
      <c r="U171" s="6"/>
    </row>
    <row r="172" spans="11:21" x14ac:dyDescent="0.2">
      <c r="K172" s="2" t="str">
        <f>IF(Q172="","",IF(Q172=Stammdaten!#REF!,Q172,IF(Q172=Stammdaten!#REF!,Q172,"Beladung aus dem Netz der "&amp;Q172)))</f>
        <v/>
      </c>
      <c r="O172" s="6"/>
      <c r="Q172" s="6"/>
      <c r="S172" s="6"/>
      <c r="T172" s="6"/>
      <c r="U172" s="6"/>
    </row>
    <row r="173" spans="11:21" x14ac:dyDescent="0.2">
      <c r="K173" s="2" t="str">
        <f>IF(Q173="","",IF(Q173=Stammdaten!#REF!,Q173,IF(Q173=Stammdaten!#REF!,Q173,"Beladung aus dem Netz der "&amp;Q173)))</f>
        <v/>
      </c>
      <c r="O173" s="6"/>
      <c r="Q173" s="6"/>
      <c r="S173" s="6"/>
      <c r="T173" s="6"/>
      <c r="U173" s="6"/>
    </row>
    <row r="174" spans="11:21" x14ac:dyDescent="0.2">
      <c r="K174" s="2" t="str">
        <f>IF(Q174="","",IF(Q174=Stammdaten!#REF!,Q174,IF(Q174=Stammdaten!#REF!,Q174,"Beladung aus dem Netz der "&amp;Q174)))</f>
        <v/>
      </c>
      <c r="O174" s="6"/>
      <c r="Q174" s="6"/>
      <c r="S174" s="6"/>
      <c r="T174" s="6"/>
      <c r="U174" s="6"/>
    </row>
    <row r="175" spans="11:21" x14ac:dyDescent="0.2">
      <c r="K175" s="2" t="str">
        <f>IF(Q175="","",IF(Q175=Stammdaten!#REF!,Q175,IF(Q175=Stammdaten!#REF!,Q175,"Beladung aus dem Netz der "&amp;Q175)))</f>
        <v/>
      </c>
      <c r="O175" s="6"/>
      <c r="Q175" s="6"/>
      <c r="S175" s="6"/>
      <c r="T175" s="6"/>
      <c r="U175" s="6"/>
    </row>
    <row r="176" spans="11:21" x14ac:dyDescent="0.2">
      <c r="K176" s="2" t="str">
        <f>IF(Q176="","",IF(Q176=Stammdaten!#REF!,Q176,IF(Q176=Stammdaten!#REF!,Q176,"Beladung aus dem Netz der "&amp;Q176)))</f>
        <v/>
      </c>
      <c r="O176" s="6"/>
      <c r="Q176" s="6"/>
      <c r="S176" s="6"/>
      <c r="T176" s="6"/>
      <c r="U176" s="6"/>
    </row>
    <row r="177" spans="11:21" x14ac:dyDescent="0.2">
      <c r="K177" s="2" t="str">
        <f>IF(Q177="","",IF(Q177=Stammdaten!#REF!,Q177,IF(Q177=Stammdaten!#REF!,Q177,"Beladung aus dem Netz der "&amp;Q177)))</f>
        <v/>
      </c>
      <c r="O177" s="6"/>
      <c r="Q177" s="6"/>
      <c r="S177" s="6"/>
      <c r="T177" s="6"/>
      <c r="U177" s="6"/>
    </row>
    <row r="178" spans="11:21" x14ac:dyDescent="0.2">
      <c r="K178" s="2" t="str">
        <f>IF(Q178="","",IF(Q178=Stammdaten!#REF!,Q178,IF(Q178=Stammdaten!#REF!,Q178,"Beladung aus dem Netz der "&amp;Q178)))</f>
        <v/>
      </c>
      <c r="O178" s="6"/>
      <c r="Q178" s="6"/>
      <c r="S178" s="6"/>
      <c r="T178" s="6"/>
      <c r="U178" s="6"/>
    </row>
    <row r="179" spans="11:21" x14ac:dyDescent="0.2">
      <c r="K179" s="2" t="str">
        <f>IF(Q179="","",IF(Q179=Stammdaten!#REF!,Q179,IF(Q179=Stammdaten!#REF!,Q179,"Beladung aus dem Netz der "&amp;Q179)))</f>
        <v/>
      </c>
      <c r="O179" s="6"/>
      <c r="Q179" s="6"/>
      <c r="S179" s="6"/>
      <c r="T179" s="6"/>
      <c r="U179" s="6"/>
    </row>
    <row r="180" spans="11:21" x14ac:dyDescent="0.2">
      <c r="K180" s="2" t="str">
        <f>IF(Q180="","",IF(Q180=Stammdaten!#REF!,Q180,IF(Q180=Stammdaten!#REF!,Q180,"Beladung aus dem Netz der "&amp;Q180)))</f>
        <v/>
      </c>
      <c r="O180" s="6"/>
      <c r="Q180" s="6"/>
      <c r="S180" s="6"/>
      <c r="T180" s="6"/>
      <c r="U180" s="6"/>
    </row>
    <row r="181" spans="11:21" x14ac:dyDescent="0.2">
      <c r="K181" s="2" t="str">
        <f>IF(Q181="","",IF(Q181=Stammdaten!#REF!,Q181,IF(Q181=Stammdaten!#REF!,Q181,"Beladung aus dem Netz der "&amp;Q181)))</f>
        <v/>
      </c>
      <c r="O181" s="6"/>
      <c r="Q181" s="6"/>
      <c r="S181" s="6"/>
      <c r="T181" s="6"/>
      <c r="U181" s="6"/>
    </row>
    <row r="182" spans="11:21" x14ac:dyDescent="0.2">
      <c r="K182" s="2" t="str">
        <f>IF(Q182="","",IF(Q182=Stammdaten!#REF!,Q182,IF(Q182=Stammdaten!#REF!,Q182,"Beladung aus dem Netz der "&amp;Q182)))</f>
        <v/>
      </c>
      <c r="O182" s="6"/>
      <c r="Q182" s="6"/>
      <c r="S182" s="6"/>
      <c r="T182" s="6"/>
      <c r="U182" s="6"/>
    </row>
    <row r="183" spans="11:21" x14ac:dyDescent="0.2">
      <c r="K183" s="2" t="str">
        <f>IF(Q183="","",IF(Q183=Stammdaten!#REF!,Q183,IF(Q183=Stammdaten!#REF!,Q183,"Beladung aus dem Netz der "&amp;Q183)))</f>
        <v/>
      </c>
      <c r="O183" s="6"/>
      <c r="Q183" s="6"/>
      <c r="S183" s="6"/>
      <c r="T183" s="6"/>
      <c r="U183" s="6"/>
    </row>
    <row r="184" spans="11:21" x14ac:dyDescent="0.2">
      <c r="K184" s="2" t="str">
        <f>IF(Q184="","",IF(Q184=Stammdaten!#REF!,Q184,IF(Q184=Stammdaten!#REF!,Q184,"Beladung aus dem Netz der "&amp;Q184)))</f>
        <v/>
      </c>
      <c r="O184" s="6"/>
      <c r="Q184" s="6"/>
      <c r="S184" s="6"/>
      <c r="T184" s="6"/>
      <c r="U184" s="6"/>
    </row>
    <row r="185" spans="11:21" x14ac:dyDescent="0.2">
      <c r="K185" s="2" t="str">
        <f>IF(Q185="","",IF(Q185=Stammdaten!#REF!,Q185,IF(Q185=Stammdaten!#REF!,Q185,"Beladung aus dem Netz der "&amp;Q185)))</f>
        <v/>
      </c>
      <c r="O185" s="6"/>
      <c r="Q185" s="6"/>
      <c r="S185" s="6"/>
      <c r="T185" s="6"/>
      <c r="U185" s="6"/>
    </row>
    <row r="186" spans="11:21" x14ac:dyDescent="0.2">
      <c r="K186" s="2" t="str">
        <f>IF(Q186="","",IF(Q186=Stammdaten!#REF!,Q186,IF(Q186=Stammdaten!#REF!,Q186,"Beladung aus dem Netz der "&amp;Q186)))</f>
        <v/>
      </c>
      <c r="O186" s="6"/>
      <c r="Q186" s="6"/>
      <c r="S186" s="6"/>
      <c r="T186" s="6"/>
      <c r="U186" s="6"/>
    </row>
    <row r="187" spans="11:21" x14ac:dyDescent="0.2">
      <c r="K187" s="2" t="str">
        <f>IF(Q187="","",IF(Q187=Stammdaten!#REF!,Q187,IF(Q187=Stammdaten!#REF!,Q187,"Beladung aus dem Netz der "&amp;Q187)))</f>
        <v/>
      </c>
      <c r="O187" s="6"/>
      <c r="Q187" s="6"/>
      <c r="S187" s="6"/>
      <c r="T187" s="6"/>
      <c r="U187" s="6"/>
    </row>
    <row r="188" spans="11:21" x14ac:dyDescent="0.2">
      <c r="K188" s="2" t="str">
        <f>IF(Q188="","",IF(Q188=Stammdaten!#REF!,Q188,IF(Q188=Stammdaten!#REF!,Q188,"Beladung aus dem Netz der "&amp;Q188)))</f>
        <v/>
      </c>
      <c r="O188" s="6"/>
      <c r="Q188" s="6"/>
      <c r="S188" s="6"/>
      <c r="T188" s="6"/>
      <c r="U188" s="6"/>
    </row>
    <row r="189" spans="11:21" x14ac:dyDescent="0.2">
      <c r="K189" s="2" t="str">
        <f>IF(Q189="","",IF(Q189=Stammdaten!#REF!,Q189,IF(Q189=Stammdaten!#REF!,Q189,"Beladung aus dem Netz der "&amp;Q189)))</f>
        <v/>
      </c>
      <c r="O189" s="6"/>
      <c r="Q189" s="6"/>
      <c r="S189" s="6"/>
      <c r="T189" s="6"/>
      <c r="U189" s="6"/>
    </row>
    <row r="190" spans="11:21" x14ac:dyDescent="0.2">
      <c r="K190" s="2" t="str">
        <f>IF(Q190="","",IF(Q190=Stammdaten!#REF!,Q190,IF(Q190=Stammdaten!#REF!,Q190,"Beladung aus dem Netz der "&amp;Q190)))</f>
        <v/>
      </c>
      <c r="O190" s="6"/>
      <c r="Q190" s="6"/>
      <c r="S190" s="6"/>
      <c r="T190" s="6"/>
      <c r="U190" s="6"/>
    </row>
    <row r="191" spans="11:21" x14ac:dyDescent="0.2">
      <c r="K191" s="2" t="str">
        <f>IF(Q191="","",IF(Q191=Stammdaten!#REF!,Q191,IF(Q191=Stammdaten!#REF!,Q191,"Beladung aus dem Netz der "&amp;Q191)))</f>
        <v/>
      </c>
      <c r="O191" s="6"/>
      <c r="Q191" s="6"/>
      <c r="S191" s="6"/>
      <c r="T191" s="6"/>
      <c r="U191" s="6"/>
    </row>
    <row r="192" spans="11:21" x14ac:dyDescent="0.2">
      <c r="K192" s="2" t="str">
        <f>IF(Q192="","",IF(Q192=Stammdaten!#REF!,Q192,IF(Q192=Stammdaten!#REF!,Q192,"Beladung aus dem Netz der "&amp;Q192)))</f>
        <v/>
      </c>
      <c r="O192" s="6"/>
      <c r="Q192" s="6"/>
      <c r="S192" s="6"/>
      <c r="T192" s="6"/>
      <c r="U192" s="6"/>
    </row>
    <row r="193" spans="11:21" x14ac:dyDescent="0.2">
      <c r="K193" s="2" t="str">
        <f>IF(Q193="","",IF(Q193=Stammdaten!#REF!,Q193,IF(Q193=Stammdaten!#REF!,Q193,"Beladung aus dem Netz der "&amp;Q193)))</f>
        <v/>
      </c>
      <c r="O193" s="6"/>
      <c r="Q193" s="6"/>
      <c r="S193" s="6"/>
      <c r="T193" s="6"/>
      <c r="U193" s="6"/>
    </row>
    <row r="194" spans="11:21" x14ac:dyDescent="0.2">
      <c r="K194" s="2" t="str">
        <f>IF(Q194="","",IF(Q194=Stammdaten!#REF!,Q194,IF(Q194=Stammdaten!#REF!,Q194,"Beladung aus dem Netz der "&amp;Q194)))</f>
        <v/>
      </c>
      <c r="O194" s="6"/>
      <c r="Q194" s="6"/>
      <c r="S194" s="6"/>
      <c r="T194" s="6"/>
      <c r="U194" s="6"/>
    </row>
    <row r="195" spans="11:21" x14ac:dyDescent="0.2">
      <c r="K195" s="2" t="str">
        <f>IF(Q195="","",IF(Q195=Stammdaten!#REF!,Q195,IF(Q195=Stammdaten!#REF!,Q195,"Beladung aus dem Netz der "&amp;Q195)))</f>
        <v/>
      </c>
      <c r="O195" s="6"/>
      <c r="Q195" s="6"/>
      <c r="S195" s="6"/>
      <c r="T195" s="6"/>
      <c r="U195" s="6"/>
    </row>
    <row r="196" spans="11:21" x14ac:dyDescent="0.2">
      <c r="K196" s="2" t="str">
        <f>IF(Q196="","",IF(Q196=Stammdaten!#REF!,Q196,IF(Q196=Stammdaten!#REF!,Q196,"Beladung aus dem Netz der "&amp;Q196)))</f>
        <v/>
      </c>
      <c r="O196" s="6"/>
      <c r="Q196" s="6"/>
      <c r="S196" s="6"/>
      <c r="T196" s="6"/>
      <c r="U196" s="6"/>
    </row>
    <row r="197" spans="11:21" x14ac:dyDescent="0.2">
      <c r="K197" s="2" t="str">
        <f>IF(Q197="","",IF(Q197=Stammdaten!#REF!,Q197,IF(Q197=Stammdaten!#REF!,Q197,"Beladung aus dem Netz der "&amp;Q197)))</f>
        <v/>
      </c>
      <c r="O197" s="6"/>
      <c r="Q197" s="6"/>
      <c r="S197" s="6"/>
      <c r="T197" s="6"/>
      <c r="U197" s="6"/>
    </row>
    <row r="198" spans="11:21" x14ac:dyDescent="0.2">
      <c r="K198" s="2" t="str">
        <f>IF(Q198="","",IF(Q198=Stammdaten!#REF!,Q198,IF(Q198=Stammdaten!#REF!,Q198,"Beladung aus dem Netz der "&amp;Q198)))</f>
        <v/>
      </c>
      <c r="O198" s="6"/>
      <c r="Q198" s="6"/>
      <c r="S198" s="6"/>
      <c r="T198" s="6"/>
      <c r="U198" s="6"/>
    </row>
    <row r="199" spans="11:21" x14ac:dyDescent="0.2">
      <c r="K199" s="2" t="str">
        <f>IF(Q199="","",IF(Q199=Stammdaten!#REF!,Q199,IF(Q199=Stammdaten!#REF!,Q199,"Beladung aus dem Netz der "&amp;Q199)))</f>
        <v/>
      </c>
      <c r="O199" s="6"/>
      <c r="Q199" s="6"/>
      <c r="S199" s="6"/>
      <c r="T199" s="6"/>
      <c r="U199" s="6"/>
    </row>
    <row r="200" spans="11:21" x14ac:dyDescent="0.2">
      <c r="K200" s="2" t="str">
        <f>IF(Q200="","",IF(Q200=Stammdaten!#REF!,Q200,IF(Q200=Stammdaten!#REF!,Q200,"Beladung aus dem Netz der "&amp;Q200)))</f>
        <v/>
      </c>
      <c r="O200" s="6"/>
      <c r="Q200" s="6"/>
      <c r="S200" s="6"/>
      <c r="T200" s="6"/>
      <c r="U200" s="6"/>
    </row>
    <row r="201" spans="11:21" x14ac:dyDescent="0.2">
      <c r="K201" s="2" t="str">
        <f>IF(Q201="","",IF(Q201=Stammdaten!#REF!,Q201,IF(Q201=Stammdaten!#REF!,Q201,"Beladung aus dem Netz der "&amp;Q201)))</f>
        <v/>
      </c>
      <c r="O201" s="6"/>
      <c r="Q201" s="6"/>
      <c r="S201" s="6"/>
      <c r="T201" s="6"/>
      <c r="U201" s="6"/>
    </row>
    <row r="202" spans="11:21" x14ac:dyDescent="0.2">
      <c r="K202" s="2" t="str">
        <f>IF(Q202="","",IF(Q202=Stammdaten!#REF!,Q202,IF(Q202=Stammdaten!#REF!,Q202,"Beladung aus dem Netz der "&amp;Q202)))</f>
        <v/>
      </c>
      <c r="O202" s="6"/>
      <c r="Q202" s="6"/>
      <c r="S202" s="6"/>
      <c r="T202" s="6"/>
      <c r="U202" s="6"/>
    </row>
    <row r="203" spans="11:21" x14ac:dyDescent="0.2">
      <c r="K203" s="2" t="str">
        <f>IF(Q203="","",IF(Q203=Stammdaten!#REF!,Q203,IF(Q203=Stammdaten!#REF!,Q203,"Beladung aus dem Netz der "&amp;Q203)))</f>
        <v/>
      </c>
      <c r="O203" s="6"/>
      <c r="Q203" s="6"/>
      <c r="S203" s="6"/>
      <c r="T203" s="6"/>
      <c r="U203" s="6"/>
    </row>
    <row r="204" spans="11:21" x14ac:dyDescent="0.2">
      <c r="K204" s="2" t="str">
        <f>IF(Q204="","",IF(Q204=Stammdaten!#REF!,Q204,IF(Q204=Stammdaten!#REF!,Q204,"Beladung aus dem Netz der "&amp;Q204)))</f>
        <v/>
      </c>
      <c r="O204" s="6"/>
      <c r="Q204" s="6"/>
      <c r="S204" s="6"/>
      <c r="T204" s="6"/>
      <c r="U204" s="6"/>
    </row>
    <row r="205" spans="11:21" x14ac:dyDescent="0.2">
      <c r="K205" s="2" t="str">
        <f>IF(Q205="","",IF(Q205=Stammdaten!#REF!,Q205,IF(Q205=Stammdaten!#REF!,Q205,"Beladung aus dem Netz der "&amp;Q205)))</f>
        <v/>
      </c>
      <c r="O205" s="6"/>
      <c r="Q205" s="6"/>
      <c r="S205" s="6"/>
      <c r="T205" s="6"/>
      <c r="U205" s="6"/>
    </row>
    <row r="206" spans="11:21" x14ac:dyDescent="0.2">
      <c r="K206" s="2" t="str">
        <f>IF(Q206="","",IF(Q206=Stammdaten!#REF!,Q206,IF(Q206=Stammdaten!#REF!,Q206,"Beladung aus dem Netz der "&amp;Q206)))</f>
        <v/>
      </c>
      <c r="O206" s="6"/>
      <c r="Q206" s="6"/>
      <c r="S206" s="6"/>
      <c r="T206" s="6"/>
      <c r="U206" s="6"/>
    </row>
    <row r="207" spans="11:21" x14ac:dyDescent="0.2">
      <c r="K207" s="2" t="str">
        <f>IF(Q207="","",IF(Q207=Stammdaten!#REF!,Q207,IF(Q207=Stammdaten!#REF!,Q207,"Beladung aus dem Netz der "&amp;Q207)))</f>
        <v/>
      </c>
      <c r="O207" s="6"/>
      <c r="Q207" s="6"/>
      <c r="S207" s="6"/>
      <c r="T207" s="6"/>
      <c r="U207" s="6"/>
    </row>
    <row r="208" spans="11:21" x14ac:dyDescent="0.2">
      <c r="K208" s="2" t="str">
        <f>IF(Q208="","",IF(Q208=Stammdaten!#REF!,Q208,IF(Q208=Stammdaten!#REF!,Q208,"Beladung aus dem Netz der "&amp;Q208)))</f>
        <v/>
      </c>
      <c r="O208" s="6"/>
      <c r="Q208" s="6"/>
      <c r="S208" s="6"/>
      <c r="T208" s="6"/>
      <c r="U208" s="6"/>
    </row>
    <row r="209" spans="11:21" x14ac:dyDescent="0.2">
      <c r="K209" s="2" t="str">
        <f>IF(Q209="","",IF(Q209=Stammdaten!#REF!,Q209,IF(Q209=Stammdaten!#REF!,Q209,"Beladung aus dem Netz der "&amp;Q209)))</f>
        <v/>
      </c>
      <c r="O209" s="6"/>
      <c r="Q209" s="6"/>
      <c r="S209" s="6"/>
      <c r="T209" s="6"/>
      <c r="U209" s="6"/>
    </row>
    <row r="210" spans="11:21" x14ac:dyDescent="0.2">
      <c r="K210" s="2" t="str">
        <f>IF(Q210="","",IF(Q210=Stammdaten!#REF!,Q210,IF(Q210=Stammdaten!#REF!,Q210,"Beladung aus dem Netz der "&amp;Q210)))</f>
        <v/>
      </c>
      <c r="O210" s="6"/>
      <c r="Q210" s="6"/>
      <c r="S210" s="6"/>
      <c r="T210" s="6"/>
      <c r="U210" s="6"/>
    </row>
    <row r="211" spans="11:21" x14ac:dyDescent="0.2">
      <c r="K211" s="2" t="str">
        <f>IF(Q211="","",IF(Q211=Stammdaten!#REF!,Q211,IF(Q211=Stammdaten!#REF!,Q211,"Beladung aus dem Netz der "&amp;Q211)))</f>
        <v/>
      </c>
      <c r="O211" s="6"/>
      <c r="Q211" s="6"/>
      <c r="S211" s="6"/>
      <c r="T211" s="6"/>
      <c r="U211" s="6"/>
    </row>
    <row r="212" spans="11:21" x14ac:dyDescent="0.2">
      <c r="K212" s="2" t="str">
        <f>IF(Q212="","",IF(Q212=Stammdaten!#REF!,Q212,IF(Q212=Stammdaten!#REF!,Q212,"Beladung aus dem Netz der "&amp;Q212)))</f>
        <v/>
      </c>
      <c r="O212" s="6"/>
      <c r="Q212" s="6"/>
      <c r="S212" s="6"/>
      <c r="T212" s="6"/>
      <c r="U212" s="6"/>
    </row>
    <row r="213" spans="11:21" x14ac:dyDescent="0.2">
      <c r="K213" s="2" t="str">
        <f>IF(Q213="","",IF(Q213=Stammdaten!#REF!,Q213,IF(Q213=Stammdaten!#REF!,Q213,"Beladung aus dem Netz der "&amp;Q213)))</f>
        <v/>
      </c>
      <c r="O213" s="6"/>
      <c r="Q213" s="6"/>
      <c r="S213" s="6"/>
      <c r="T213" s="6"/>
      <c r="U213" s="6"/>
    </row>
    <row r="214" spans="11:21" x14ac:dyDescent="0.2">
      <c r="K214" s="2" t="str">
        <f>IF(Q214="","",IF(Q214=Stammdaten!#REF!,Q214,IF(Q214=Stammdaten!#REF!,Q214,"Beladung aus dem Netz der "&amp;Q214)))</f>
        <v/>
      </c>
      <c r="O214" s="6"/>
      <c r="Q214" s="6"/>
      <c r="S214" s="6"/>
      <c r="T214" s="6"/>
      <c r="U214" s="6"/>
    </row>
    <row r="215" spans="11:21" x14ac:dyDescent="0.2">
      <c r="K215" s="2" t="str">
        <f>IF(Q215="","",IF(Q215=Stammdaten!#REF!,Q215,IF(Q215=Stammdaten!#REF!,Q215,"Beladung aus dem Netz der "&amp;Q215)))</f>
        <v/>
      </c>
      <c r="O215" s="6"/>
      <c r="Q215" s="6"/>
      <c r="S215" s="6"/>
      <c r="T215" s="6"/>
      <c r="U215" s="6"/>
    </row>
    <row r="216" spans="11:21" x14ac:dyDescent="0.2">
      <c r="K216" s="2" t="str">
        <f>IF(Q216="","",IF(Q216=Stammdaten!#REF!,Q216,IF(Q216=Stammdaten!#REF!,Q216,"Beladung aus dem Netz der "&amp;Q216)))</f>
        <v/>
      </c>
      <c r="O216" s="6"/>
      <c r="Q216" s="6"/>
      <c r="S216" s="6"/>
      <c r="T216" s="6"/>
      <c r="U216" s="6"/>
    </row>
    <row r="217" spans="11:21" x14ac:dyDescent="0.2">
      <c r="K217" s="2" t="str">
        <f>IF(Q217="","",IF(Q217=Stammdaten!#REF!,Q217,IF(Q217=Stammdaten!#REF!,Q217,"Beladung aus dem Netz der "&amp;Q217)))</f>
        <v/>
      </c>
      <c r="O217" s="6"/>
      <c r="Q217" s="6"/>
      <c r="S217" s="6"/>
      <c r="T217" s="6"/>
      <c r="U217" s="6"/>
    </row>
    <row r="218" spans="11:21" x14ac:dyDescent="0.2">
      <c r="K218" s="2" t="str">
        <f>IF(Q218="","",IF(Q218=Stammdaten!#REF!,Q218,IF(Q218=Stammdaten!#REF!,Q218,"Beladung aus dem Netz der "&amp;Q218)))</f>
        <v/>
      </c>
      <c r="O218" s="6"/>
      <c r="Q218" s="6"/>
      <c r="S218" s="6"/>
      <c r="T218" s="6"/>
      <c r="U218" s="6"/>
    </row>
    <row r="219" spans="11:21" x14ac:dyDescent="0.2">
      <c r="K219" s="2" t="str">
        <f>IF(Q219="","",IF(Q219=Stammdaten!#REF!,Q219,IF(Q219=Stammdaten!#REF!,Q219,"Beladung aus dem Netz der "&amp;Q219)))</f>
        <v/>
      </c>
      <c r="O219" s="6"/>
      <c r="Q219" s="6"/>
      <c r="S219" s="6"/>
      <c r="T219" s="6"/>
      <c r="U219" s="6"/>
    </row>
    <row r="220" spans="11:21" x14ac:dyDescent="0.2">
      <c r="K220" s="2" t="str">
        <f>IF(Q220="","",IF(Q220=Stammdaten!#REF!,Q220,IF(Q220=Stammdaten!#REF!,Q220,"Beladung aus dem Netz der "&amp;Q220)))</f>
        <v/>
      </c>
      <c r="O220" s="6"/>
      <c r="Q220" s="6"/>
      <c r="S220" s="6"/>
      <c r="T220" s="6"/>
      <c r="U220" s="6"/>
    </row>
    <row r="221" spans="11:21" x14ac:dyDescent="0.2">
      <c r="K221" s="2" t="str">
        <f>IF(Q221="","",IF(Q221=Stammdaten!#REF!,Q221,IF(Q221=Stammdaten!#REF!,Q221,"Beladung aus dem Netz der "&amp;Q221)))</f>
        <v/>
      </c>
      <c r="O221" s="6"/>
      <c r="Q221" s="6"/>
      <c r="S221" s="6"/>
      <c r="T221" s="6"/>
      <c r="U221" s="6"/>
    </row>
    <row r="222" spans="11:21" x14ac:dyDescent="0.2">
      <c r="K222" s="2" t="str">
        <f>IF(Q222="","",IF(Q222=Stammdaten!#REF!,Q222,IF(Q222=Stammdaten!#REF!,Q222,"Beladung aus dem Netz der "&amp;Q222)))</f>
        <v/>
      </c>
      <c r="O222" s="6"/>
      <c r="Q222" s="6"/>
      <c r="S222" s="6"/>
      <c r="T222" s="6"/>
      <c r="U222" s="6"/>
    </row>
    <row r="223" spans="11:21" x14ac:dyDescent="0.2">
      <c r="K223" s="2" t="str">
        <f>IF(Q223="","",IF(Q223=Stammdaten!#REF!,Q223,IF(Q223=Stammdaten!#REF!,Q223,"Beladung aus dem Netz der "&amp;Q223)))</f>
        <v/>
      </c>
      <c r="O223" s="6"/>
      <c r="Q223" s="6"/>
      <c r="S223" s="6"/>
      <c r="T223" s="6"/>
      <c r="U223" s="6"/>
    </row>
    <row r="224" spans="11:21" x14ac:dyDescent="0.2">
      <c r="K224" s="2" t="str">
        <f>IF(Q224="","",IF(Q224=Stammdaten!#REF!,Q224,IF(Q224=Stammdaten!#REF!,Q224,"Beladung aus dem Netz der "&amp;Q224)))</f>
        <v/>
      </c>
      <c r="O224" s="6"/>
      <c r="Q224" s="6"/>
      <c r="S224" s="6"/>
      <c r="T224" s="6"/>
      <c r="U224" s="6"/>
    </row>
    <row r="225" spans="11:21" x14ac:dyDescent="0.2">
      <c r="K225" s="2" t="str">
        <f>IF(Q225="","",IF(Q225=Stammdaten!#REF!,Q225,IF(Q225=Stammdaten!#REF!,Q225,"Beladung aus dem Netz der "&amp;Q225)))</f>
        <v/>
      </c>
      <c r="O225" s="6"/>
      <c r="Q225" s="6"/>
      <c r="S225" s="6"/>
      <c r="T225" s="6"/>
      <c r="U225" s="6"/>
    </row>
    <row r="226" spans="11:21" x14ac:dyDescent="0.2">
      <c r="K226" s="2" t="str">
        <f>IF(Q226="","",IF(Q226=Stammdaten!#REF!,Q226,IF(Q226=Stammdaten!#REF!,Q226,"Beladung aus dem Netz der "&amp;Q226)))</f>
        <v/>
      </c>
      <c r="O226" s="6"/>
      <c r="Q226" s="6"/>
      <c r="S226" s="6"/>
      <c r="T226" s="6"/>
      <c r="U226" s="6"/>
    </row>
    <row r="227" spans="11:21" x14ac:dyDescent="0.2">
      <c r="K227" s="2" t="str">
        <f>IF(Q227="","",IF(Q227=Stammdaten!#REF!,Q227,IF(Q227=Stammdaten!#REF!,Q227,"Beladung aus dem Netz der "&amp;Q227)))</f>
        <v/>
      </c>
      <c r="O227" s="6"/>
      <c r="Q227" s="6"/>
      <c r="S227" s="6"/>
      <c r="T227" s="6"/>
      <c r="U227" s="6"/>
    </row>
    <row r="228" spans="11:21" x14ac:dyDescent="0.2">
      <c r="K228" s="2" t="str">
        <f>IF(Q228="","",IF(Q228=Stammdaten!#REF!,Q228,IF(Q228=Stammdaten!#REF!,Q228,"Beladung aus dem Netz der "&amp;Q228)))</f>
        <v/>
      </c>
      <c r="O228" s="6"/>
      <c r="Q228" s="6"/>
      <c r="S228" s="6"/>
      <c r="T228" s="6"/>
      <c r="U228" s="6"/>
    </row>
    <row r="229" spans="11:21" x14ac:dyDescent="0.2">
      <c r="K229" s="2" t="str">
        <f>IF(Q229="","",IF(Q229=Stammdaten!#REF!,Q229,IF(Q229=Stammdaten!#REF!,Q229,"Beladung aus dem Netz der "&amp;Q229)))</f>
        <v/>
      </c>
      <c r="O229" s="6"/>
      <c r="Q229" s="6"/>
      <c r="S229" s="6"/>
      <c r="T229" s="6"/>
      <c r="U229" s="6"/>
    </row>
    <row r="230" spans="11:21" x14ac:dyDescent="0.2">
      <c r="K230" s="2" t="str">
        <f>IF(Q230="","",IF(Q230=Stammdaten!#REF!,Q230,IF(Q230=Stammdaten!#REF!,Q230,"Beladung aus dem Netz der "&amp;Q230)))</f>
        <v/>
      </c>
      <c r="O230" s="6"/>
      <c r="Q230" s="6"/>
      <c r="S230" s="6"/>
      <c r="T230" s="6"/>
      <c r="U230" s="6"/>
    </row>
    <row r="231" spans="11:21" x14ac:dyDescent="0.2">
      <c r="K231" s="2" t="str">
        <f>IF(Q231="","",IF(Q231=Stammdaten!#REF!,Q231,IF(Q231=Stammdaten!#REF!,Q231,"Beladung aus dem Netz der "&amp;Q231)))</f>
        <v/>
      </c>
      <c r="O231" s="6"/>
      <c r="Q231" s="6"/>
      <c r="S231" s="6"/>
      <c r="T231" s="6"/>
      <c r="U231" s="6"/>
    </row>
    <row r="232" spans="11:21" x14ac:dyDescent="0.2">
      <c r="K232" s="2" t="str">
        <f>IF(Q232="","",IF(Q232=Stammdaten!#REF!,Q232,IF(Q232=Stammdaten!#REF!,Q232,"Beladung aus dem Netz der "&amp;Q232)))</f>
        <v/>
      </c>
      <c r="O232" s="6"/>
      <c r="Q232" s="6"/>
      <c r="S232" s="6"/>
      <c r="T232" s="6"/>
      <c r="U232" s="6"/>
    </row>
    <row r="233" spans="11:21" x14ac:dyDescent="0.2">
      <c r="K233" s="2" t="str">
        <f>IF(Q233="","",IF(Q233=Stammdaten!#REF!,Q233,IF(Q233=Stammdaten!#REF!,Q233,"Beladung aus dem Netz der "&amp;Q233)))</f>
        <v/>
      </c>
      <c r="O233" s="6"/>
      <c r="Q233" s="6"/>
      <c r="S233" s="6"/>
      <c r="T233" s="6"/>
      <c r="U233" s="6"/>
    </row>
    <row r="234" spans="11:21" x14ac:dyDescent="0.2">
      <c r="K234" s="2" t="str">
        <f>IF(Q234="","",IF(Q234=Stammdaten!#REF!,Q234,IF(Q234=Stammdaten!#REF!,Q234,"Beladung aus dem Netz der "&amp;Q234)))</f>
        <v/>
      </c>
      <c r="O234" s="6"/>
      <c r="Q234" s="6"/>
      <c r="S234" s="6"/>
      <c r="T234" s="6"/>
      <c r="U234" s="6"/>
    </row>
    <row r="235" spans="11:21" x14ac:dyDescent="0.2">
      <c r="K235" s="2" t="str">
        <f>IF(Q235="","",IF(Q235=Stammdaten!#REF!,Q235,IF(Q235=Stammdaten!#REF!,Q235,"Beladung aus dem Netz der "&amp;Q235)))</f>
        <v/>
      </c>
      <c r="O235" s="6"/>
      <c r="Q235" s="6"/>
      <c r="S235" s="6"/>
      <c r="T235" s="6"/>
      <c r="U235" s="6"/>
    </row>
    <row r="236" spans="11:21" x14ac:dyDescent="0.2">
      <c r="K236" s="2" t="str">
        <f>IF(Q236="","",IF(Q236=Stammdaten!#REF!,Q236,IF(Q236=Stammdaten!#REF!,Q236,"Beladung aus dem Netz der "&amp;Q236)))</f>
        <v/>
      </c>
      <c r="O236" s="6"/>
      <c r="Q236" s="6"/>
      <c r="S236" s="6"/>
      <c r="T236" s="6"/>
      <c r="U236" s="6"/>
    </row>
    <row r="237" spans="11:21" x14ac:dyDescent="0.2">
      <c r="K237" s="2" t="str">
        <f>IF(Q237="","",IF(Q237=Stammdaten!#REF!,Q237,IF(Q237=Stammdaten!#REF!,Q237,"Beladung aus dem Netz der "&amp;Q237)))</f>
        <v/>
      </c>
      <c r="O237" s="6"/>
      <c r="Q237" s="6"/>
      <c r="S237" s="6"/>
      <c r="T237" s="6"/>
      <c r="U237" s="6"/>
    </row>
    <row r="238" spans="11:21" x14ac:dyDescent="0.2">
      <c r="K238" s="2" t="str">
        <f>IF(Q238="","",IF(Q238=Stammdaten!#REF!,Q238,IF(Q238=Stammdaten!#REF!,Q238,"Beladung aus dem Netz der "&amp;Q238)))</f>
        <v/>
      </c>
      <c r="O238" s="6"/>
      <c r="Q238" s="6"/>
      <c r="S238" s="6"/>
      <c r="T238" s="6"/>
      <c r="U238" s="6"/>
    </row>
    <row r="239" spans="11:21" x14ac:dyDescent="0.2">
      <c r="K239" s="2" t="str">
        <f>IF(Q239="","",IF(Q239=Stammdaten!#REF!,Q239,IF(Q239=Stammdaten!#REF!,Q239,"Beladung aus dem Netz der "&amp;Q239)))</f>
        <v/>
      </c>
      <c r="O239" s="6"/>
      <c r="Q239" s="6"/>
      <c r="S239" s="6"/>
      <c r="T239" s="6"/>
      <c r="U239" s="6"/>
    </row>
    <row r="240" spans="11:21" x14ac:dyDescent="0.2">
      <c r="K240" s="2" t="str">
        <f>IF(Q240="","",IF(Q240=Stammdaten!#REF!,Q240,IF(Q240=Stammdaten!#REF!,Q240,"Beladung aus dem Netz der "&amp;Q240)))</f>
        <v/>
      </c>
      <c r="O240" s="6"/>
      <c r="Q240" s="6"/>
      <c r="S240" s="6"/>
      <c r="T240" s="6"/>
      <c r="U240" s="6"/>
    </row>
    <row r="241" spans="11:21" x14ac:dyDescent="0.2">
      <c r="K241" s="2" t="str">
        <f>IF(Q241="","",IF(Q241=Stammdaten!#REF!,Q241,IF(Q241=Stammdaten!#REF!,Q241,"Beladung aus dem Netz der "&amp;Q241)))</f>
        <v/>
      </c>
      <c r="O241" s="6"/>
      <c r="Q241" s="6"/>
      <c r="S241" s="6"/>
      <c r="T241" s="6"/>
      <c r="U241" s="6"/>
    </row>
    <row r="242" spans="11:21" x14ac:dyDescent="0.2">
      <c r="K242" s="2" t="str">
        <f>IF(Q242="","",IF(Q242=Stammdaten!#REF!,Q242,IF(Q242=Stammdaten!#REF!,Q242,"Beladung aus dem Netz der "&amp;Q242)))</f>
        <v/>
      </c>
      <c r="O242" s="6"/>
      <c r="Q242" s="6"/>
      <c r="S242" s="6"/>
      <c r="T242" s="6"/>
      <c r="U242" s="6"/>
    </row>
    <row r="243" spans="11:21" x14ac:dyDescent="0.2">
      <c r="K243" s="2" t="str">
        <f>IF(Q243="","",IF(Q243=Stammdaten!#REF!,Q243,IF(Q243=Stammdaten!#REF!,Q243,"Beladung aus dem Netz der "&amp;Q243)))</f>
        <v/>
      </c>
      <c r="O243" s="6"/>
      <c r="Q243" s="6"/>
      <c r="S243" s="6"/>
      <c r="T243" s="6"/>
      <c r="U243" s="6"/>
    </row>
    <row r="244" spans="11:21" x14ac:dyDescent="0.2">
      <c r="K244" s="2" t="str">
        <f>IF(Q244="","",IF(Q244=Stammdaten!#REF!,Q244,IF(Q244=Stammdaten!#REF!,Q244,"Beladung aus dem Netz der "&amp;Q244)))</f>
        <v/>
      </c>
      <c r="O244" s="6"/>
      <c r="Q244" s="6"/>
      <c r="S244" s="6"/>
      <c r="T244" s="6"/>
      <c r="U244" s="6"/>
    </row>
    <row r="245" spans="11:21" x14ac:dyDescent="0.2">
      <c r="K245" s="2" t="str">
        <f>IF(Q245="","",IF(Q245=Stammdaten!#REF!,Q245,IF(Q245=Stammdaten!#REF!,Q245,"Beladung aus dem Netz der "&amp;Q245)))</f>
        <v/>
      </c>
      <c r="O245" s="6"/>
      <c r="Q245" s="6"/>
      <c r="S245" s="6"/>
      <c r="T245" s="6"/>
      <c r="U245" s="6"/>
    </row>
    <row r="246" spans="11:21" x14ac:dyDescent="0.2">
      <c r="K246" s="2" t="str">
        <f>IF(Q246="","",IF(Q246=Stammdaten!#REF!,Q246,IF(Q246=Stammdaten!#REF!,Q246,"Beladung aus dem Netz der "&amp;Q246)))</f>
        <v/>
      </c>
      <c r="O246" s="6"/>
      <c r="Q246" s="6"/>
      <c r="S246" s="6"/>
      <c r="T246" s="6"/>
      <c r="U246" s="6"/>
    </row>
    <row r="247" spans="11:21" x14ac:dyDescent="0.2">
      <c r="K247" s="2" t="str">
        <f>IF(Q247="","",IF(Q247=Stammdaten!#REF!,Q247,IF(Q247=Stammdaten!#REF!,Q247,"Beladung aus dem Netz der "&amp;Q247)))</f>
        <v/>
      </c>
      <c r="O247" s="6"/>
      <c r="Q247" s="6"/>
      <c r="S247" s="6"/>
      <c r="T247" s="6"/>
      <c r="U247" s="6"/>
    </row>
    <row r="248" spans="11:21" x14ac:dyDescent="0.2">
      <c r="K248" s="2" t="str">
        <f>IF(Q248="","",IF(Q248=Stammdaten!#REF!,Q248,IF(Q248=Stammdaten!#REF!,Q248,"Beladung aus dem Netz der "&amp;Q248)))</f>
        <v/>
      </c>
      <c r="O248" s="6"/>
      <c r="Q248" s="6"/>
      <c r="S248" s="6"/>
      <c r="T248" s="6"/>
      <c r="U248" s="6"/>
    </row>
    <row r="249" spans="11:21" x14ac:dyDescent="0.2">
      <c r="K249" s="2" t="str">
        <f>IF(Q249="","",IF(Q249=Stammdaten!#REF!,Q249,IF(Q249=Stammdaten!#REF!,Q249,"Beladung aus dem Netz der "&amp;Q249)))</f>
        <v/>
      </c>
      <c r="O249" s="6"/>
      <c r="Q249" s="6"/>
      <c r="S249" s="6"/>
      <c r="T249" s="6"/>
      <c r="U249" s="6"/>
    </row>
    <row r="250" spans="11:21" x14ac:dyDescent="0.2">
      <c r="K250" s="2" t="str">
        <f>IF(Q250="","",IF(Q250=Stammdaten!#REF!,Q250,IF(Q250=Stammdaten!#REF!,Q250,"Beladung aus dem Netz der "&amp;Q250)))</f>
        <v/>
      </c>
      <c r="O250" s="6"/>
      <c r="Q250" s="6"/>
      <c r="S250" s="6"/>
      <c r="T250" s="6"/>
      <c r="U250" s="6"/>
    </row>
    <row r="251" spans="11:21" x14ac:dyDescent="0.2">
      <c r="K251" s="2" t="str">
        <f>IF(Q251="","",IF(Q251=Stammdaten!#REF!,Q251,IF(Q251=Stammdaten!#REF!,Q251,"Beladung aus dem Netz der "&amp;Q251)))</f>
        <v/>
      </c>
      <c r="O251" s="6"/>
      <c r="Q251" s="6"/>
      <c r="S251" s="6"/>
      <c r="T251" s="6"/>
      <c r="U251" s="6"/>
    </row>
    <row r="252" spans="11:21" x14ac:dyDescent="0.2">
      <c r="K252" s="2" t="str">
        <f>IF(Q252="","",IF(Q252=Stammdaten!#REF!,Q252,IF(Q252=Stammdaten!#REF!,Q252,"Beladung aus dem Netz der "&amp;Q252)))</f>
        <v/>
      </c>
      <c r="O252" s="6"/>
      <c r="Q252" s="6"/>
      <c r="S252" s="6"/>
      <c r="T252" s="6"/>
      <c r="U252" s="6"/>
    </row>
    <row r="253" spans="11:21" x14ac:dyDescent="0.2">
      <c r="K253" s="2" t="str">
        <f>IF(Q253="","",IF(Q253=Stammdaten!#REF!,Q253,IF(Q253=Stammdaten!#REF!,Q253,"Beladung aus dem Netz der "&amp;Q253)))</f>
        <v/>
      </c>
      <c r="O253" s="6"/>
      <c r="Q253" s="6"/>
      <c r="S253" s="6"/>
      <c r="T253" s="6"/>
      <c r="U253" s="6"/>
    </row>
    <row r="254" spans="11:21" x14ac:dyDescent="0.2">
      <c r="K254" s="2" t="str">
        <f>IF(Q254="","",IF(Q254=Stammdaten!#REF!,Q254,IF(Q254=Stammdaten!#REF!,Q254,"Beladung aus dem Netz der "&amp;Q254)))</f>
        <v/>
      </c>
      <c r="O254" s="6"/>
      <c r="Q254" s="6"/>
      <c r="S254" s="6"/>
      <c r="T254" s="6"/>
      <c r="U254" s="6"/>
    </row>
    <row r="255" spans="11:21" x14ac:dyDescent="0.2">
      <c r="K255" s="2" t="str">
        <f>IF(Q255="","",IF(Q255=Stammdaten!#REF!,Q255,IF(Q255=Stammdaten!#REF!,Q255,"Beladung aus dem Netz der "&amp;Q255)))</f>
        <v/>
      </c>
      <c r="O255" s="6"/>
      <c r="Q255" s="6"/>
      <c r="S255" s="6"/>
      <c r="T255" s="6"/>
      <c r="U255" s="6"/>
    </row>
    <row r="256" spans="11:21" x14ac:dyDescent="0.2">
      <c r="K256" s="2" t="str">
        <f>IF(Q256="","",IF(Q256=Stammdaten!#REF!,Q256,IF(Q256=Stammdaten!#REF!,Q256,"Beladung aus dem Netz der "&amp;Q256)))</f>
        <v/>
      </c>
      <c r="O256" s="6"/>
      <c r="Q256" s="6"/>
      <c r="S256" s="6"/>
      <c r="T256" s="6"/>
      <c r="U256" s="6"/>
    </row>
    <row r="257" spans="11:21" x14ac:dyDescent="0.2">
      <c r="K257" s="2" t="str">
        <f>IF(Q257="","",IF(Q257=Stammdaten!#REF!,Q257,IF(Q257=Stammdaten!#REF!,Q257,"Beladung aus dem Netz der "&amp;Q257)))</f>
        <v/>
      </c>
      <c r="O257" s="6"/>
      <c r="Q257" s="6"/>
      <c r="S257" s="6"/>
      <c r="T257" s="6"/>
      <c r="U257" s="6"/>
    </row>
    <row r="258" spans="11:21" x14ac:dyDescent="0.2">
      <c r="K258" s="2" t="str">
        <f>IF(Q258="","",IF(Q258=Stammdaten!#REF!,Q258,IF(Q258=Stammdaten!#REF!,Q258,"Beladung aus dem Netz der "&amp;Q258)))</f>
        <v/>
      </c>
      <c r="O258" s="6"/>
      <c r="Q258" s="6"/>
      <c r="S258" s="6"/>
      <c r="T258" s="6"/>
      <c r="U258" s="6"/>
    </row>
    <row r="259" spans="11:21" x14ac:dyDescent="0.2">
      <c r="K259" s="2" t="str">
        <f>IF(Q259="","",IF(Q259=Stammdaten!#REF!,Q259,IF(Q259=Stammdaten!#REF!,Q259,"Beladung aus dem Netz der "&amp;Q259)))</f>
        <v/>
      </c>
      <c r="O259" s="6"/>
      <c r="Q259" s="6"/>
      <c r="S259" s="6"/>
      <c r="T259" s="6"/>
      <c r="U259" s="6"/>
    </row>
    <row r="260" spans="11:21" x14ac:dyDescent="0.2">
      <c r="K260" s="2" t="str">
        <f>IF(Q260="","",IF(Q260=Stammdaten!#REF!,Q260,IF(Q260=Stammdaten!#REF!,Q260,"Beladung aus dem Netz der "&amp;Q260)))</f>
        <v/>
      </c>
      <c r="O260" s="6"/>
      <c r="Q260" s="6"/>
      <c r="S260" s="6"/>
      <c r="T260" s="6"/>
      <c r="U260" s="6"/>
    </row>
    <row r="261" spans="11:21" x14ac:dyDescent="0.2">
      <c r="K261" s="2" t="str">
        <f>IF(Q261="","",IF(Q261=Stammdaten!#REF!,Q261,IF(Q261=Stammdaten!#REF!,Q261,"Beladung aus dem Netz der "&amp;Q261)))</f>
        <v/>
      </c>
      <c r="O261" s="6"/>
      <c r="Q261" s="6"/>
      <c r="S261" s="6"/>
      <c r="T261" s="6"/>
      <c r="U261" s="6"/>
    </row>
    <row r="262" spans="11:21" x14ac:dyDescent="0.2">
      <c r="K262" s="2" t="str">
        <f>IF(Q262="","",IF(Q262=Stammdaten!#REF!,Q262,IF(Q262=Stammdaten!#REF!,Q262,"Beladung aus dem Netz der "&amp;Q262)))</f>
        <v/>
      </c>
      <c r="O262" s="6"/>
      <c r="Q262" s="6"/>
      <c r="S262" s="6"/>
      <c r="T262" s="6"/>
      <c r="U262" s="6"/>
    </row>
    <row r="263" spans="11:21" x14ac:dyDescent="0.2">
      <c r="K263" s="2" t="str">
        <f>IF(Q263="","",IF(Q263=Stammdaten!#REF!,Q263,IF(Q263=Stammdaten!#REF!,Q263,"Beladung aus dem Netz der "&amp;Q263)))</f>
        <v/>
      </c>
      <c r="O263" s="6"/>
      <c r="Q263" s="6"/>
      <c r="S263" s="6"/>
      <c r="T263" s="6"/>
      <c r="U263" s="6"/>
    </row>
    <row r="264" spans="11:21" x14ac:dyDescent="0.2">
      <c r="K264" s="2" t="str">
        <f>IF(Q264="","",IF(Q264=Stammdaten!#REF!,Q264,IF(Q264=Stammdaten!#REF!,Q264,"Beladung aus dem Netz der "&amp;Q264)))</f>
        <v/>
      </c>
      <c r="O264" s="6"/>
      <c r="Q264" s="6"/>
      <c r="S264" s="6"/>
      <c r="T264" s="6"/>
      <c r="U264" s="6"/>
    </row>
    <row r="265" spans="11:21" x14ac:dyDescent="0.2">
      <c r="K265" s="2" t="str">
        <f>IF(Q265="","",IF(Q265=Stammdaten!#REF!,Q265,IF(Q265=Stammdaten!#REF!,Q265,"Beladung aus dem Netz der "&amp;Q265)))</f>
        <v/>
      </c>
      <c r="O265" s="6"/>
      <c r="Q265" s="6"/>
      <c r="S265" s="6"/>
      <c r="T265" s="6"/>
      <c r="U265" s="6"/>
    </row>
    <row r="266" spans="11:21" x14ac:dyDescent="0.2">
      <c r="K266" s="2" t="str">
        <f>IF(Q266="","",IF(Q266=Stammdaten!#REF!,Q266,IF(Q266=Stammdaten!#REF!,Q266,"Beladung aus dem Netz der "&amp;Q266)))</f>
        <v/>
      </c>
      <c r="O266" s="6"/>
      <c r="Q266" s="6"/>
      <c r="S266" s="6"/>
      <c r="T266" s="6"/>
      <c r="U266" s="6"/>
    </row>
    <row r="267" spans="11:21" x14ac:dyDescent="0.2">
      <c r="K267" s="2" t="str">
        <f>IF(Q267="","",IF(Q267=Stammdaten!#REF!,Q267,IF(Q267=Stammdaten!#REF!,Q267,"Beladung aus dem Netz der "&amp;Q267)))</f>
        <v/>
      </c>
      <c r="O267" s="6"/>
      <c r="Q267" s="6"/>
      <c r="S267" s="6"/>
      <c r="T267" s="6"/>
      <c r="U267" s="6"/>
    </row>
    <row r="268" spans="11:21" x14ac:dyDescent="0.2">
      <c r="K268" s="2" t="str">
        <f>IF(Q268="","",IF(Q268=Stammdaten!#REF!,Q268,IF(Q268=Stammdaten!#REF!,Q268,"Beladung aus dem Netz der "&amp;Q268)))</f>
        <v/>
      </c>
      <c r="O268" s="6"/>
      <c r="Q268" s="6"/>
      <c r="S268" s="6"/>
      <c r="T268" s="6"/>
      <c r="U268" s="6"/>
    </row>
    <row r="269" spans="11:21" x14ac:dyDescent="0.2">
      <c r="K269" s="2" t="str">
        <f>IF(Q269="","",IF(Q269=Stammdaten!#REF!,Q269,IF(Q269=Stammdaten!#REF!,Q269,"Beladung aus dem Netz der "&amp;Q269)))</f>
        <v/>
      </c>
      <c r="O269" s="6"/>
      <c r="Q269" s="6"/>
      <c r="S269" s="6"/>
      <c r="T269" s="6"/>
      <c r="U269" s="6"/>
    </row>
    <row r="270" spans="11:21" x14ac:dyDescent="0.2">
      <c r="K270" s="2" t="str">
        <f>IF(Q270="","",IF(Q270=Stammdaten!#REF!,Q270,IF(Q270=Stammdaten!#REF!,Q270,"Beladung aus dem Netz der "&amp;Q270)))</f>
        <v/>
      </c>
      <c r="O270" s="6"/>
      <c r="Q270" s="6"/>
      <c r="S270" s="6"/>
      <c r="T270" s="6"/>
      <c r="U270" s="6"/>
    </row>
    <row r="271" spans="11:21" x14ac:dyDescent="0.2">
      <c r="K271" s="2" t="str">
        <f>IF(Q271="","",IF(Q271=Stammdaten!#REF!,Q271,IF(Q271=Stammdaten!#REF!,Q271,"Beladung aus dem Netz der "&amp;Q271)))</f>
        <v/>
      </c>
      <c r="O271" s="6"/>
      <c r="Q271" s="6"/>
      <c r="S271" s="6"/>
      <c r="T271" s="6"/>
      <c r="U271" s="6"/>
    </row>
    <row r="272" spans="11:21" x14ac:dyDescent="0.2">
      <c r="K272" s="2" t="str">
        <f>IF(Q272="","",IF(Q272=Stammdaten!#REF!,Q272,IF(Q272=Stammdaten!#REF!,Q272,"Beladung aus dem Netz der "&amp;Q272)))</f>
        <v/>
      </c>
      <c r="O272" s="6"/>
      <c r="Q272" s="6"/>
      <c r="S272" s="6"/>
      <c r="T272" s="6"/>
      <c r="U272" s="6"/>
    </row>
    <row r="273" spans="11:21" x14ac:dyDescent="0.2">
      <c r="K273" s="2" t="str">
        <f>IF(Q273="","",IF(Q273=Stammdaten!#REF!,Q273,IF(Q273=Stammdaten!#REF!,Q273,"Beladung aus dem Netz der "&amp;Q273)))</f>
        <v/>
      </c>
      <c r="O273" s="6"/>
      <c r="Q273" s="6"/>
      <c r="S273" s="6"/>
      <c r="T273" s="6"/>
      <c r="U273" s="6"/>
    </row>
    <row r="274" spans="11:21" x14ac:dyDescent="0.2">
      <c r="K274" s="2" t="str">
        <f>IF(Q274="","",IF(Q274=Stammdaten!#REF!,Q274,IF(Q274=Stammdaten!#REF!,Q274,"Beladung aus dem Netz der "&amp;Q274)))</f>
        <v/>
      </c>
      <c r="O274" s="6"/>
      <c r="Q274" s="6"/>
      <c r="S274" s="6"/>
      <c r="T274" s="6"/>
      <c r="U274" s="6"/>
    </row>
    <row r="275" spans="11:21" x14ac:dyDescent="0.2">
      <c r="K275" s="2" t="str">
        <f>IF(Q275="","",IF(Q275=Stammdaten!#REF!,Q275,IF(Q275=Stammdaten!#REF!,Q275,"Beladung aus dem Netz der "&amp;Q275)))</f>
        <v/>
      </c>
      <c r="O275" s="6"/>
      <c r="Q275" s="6"/>
      <c r="S275" s="6"/>
      <c r="T275" s="6"/>
      <c r="U275" s="6"/>
    </row>
    <row r="276" spans="11:21" x14ac:dyDescent="0.2">
      <c r="K276" s="2" t="str">
        <f>IF(Q276="","",IF(Q276=Stammdaten!#REF!,Q276,IF(Q276=Stammdaten!#REF!,Q276,"Beladung aus dem Netz der "&amp;Q276)))</f>
        <v/>
      </c>
      <c r="O276" s="6"/>
      <c r="Q276" s="6"/>
      <c r="S276" s="6"/>
      <c r="T276" s="6"/>
      <c r="U276" s="6"/>
    </row>
    <row r="277" spans="11:21" x14ac:dyDescent="0.2">
      <c r="K277" s="2" t="str">
        <f>IF(Q277="","",IF(Q277=Stammdaten!#REF!,Q277,IF(Q277=Stammdaten!#REF!,Q277,"Beladung aus dem Netz der "&amp;Q277)))</f>
        <v/>
      </c>
      <c r="O277" s="6"/>
      <c r="Q277" s="6"/>
      <c r="S277" s="6"/>
      <c r="T277" s="6"/>
      <c r="U277" s="6"/>
    </row>
    <row r="278" spans="11:21" x14ac:dyDescent="0.2">
      <c r="K278" s="2" t="str">
        <f>IF(Q278="","",IF(Q278=Stammdaten!#REF!,Q278,IF(Q278=Stammdaten!#REF!,Q278,"Beladung aus dem Netz der "&amp;Q278)))</f>
        <v/>
      </c>
      <c r="O278" s="6"/>
      <c r="Q278" s="6"/>
      <c r="S278" s="6"/>
      <c r="T278" s="6"/>
      <c r="U278" s="6"/>
    </row>
    <row r="279" spans="11:21" x14ac:dyDescent="0.2">
      <c r="K279" s="2" t="str">
        <f>IF(Q279="","",IF(Q279=Stammdaten!#REF!,Q279,IF(Q279=Stammdaten!#REF!,Q279,"Beladung aus dem Netz der "&amp;Q279)))</f>
        <v/>
      </c>
      <c r="O279" s="6"/>
      <c r="Q279" s="6"/>
      <c r="S279" s="6"/>
      <c r="T279" s="6"/>
      <c r="U279" s="6"/>
    </row>
    <row r="280" spans="11:21" x14ac:dyDescent="0.2">
      <c r="K280" s="2" t="str">
        <f>IF(Q280="","",IF(Q280=Stammdaten!#REF!,Q280,IF(Q280=Stammdaten!#REF!,Q280,"Beladung aus dem Netz der "&amp;Q280)))</f>
        <v/>
      </c>
      <c r="O280" s="6"/>
      <c r="Q280" s="6"/>
      <c r="S280" s="6"/>
      <c r="T280" s="6"/>
      <c r="U280" s="6"/>
    </row>
    <row r="281" spans="11:21" x14ac:dyDescent="0.2">
      <c r="K281" s="2" t="str">
        <f>IF(Q281="","",IF(Q281=Stammdaten!#REF!,Q281,IF(Q281=Stammdaten!#REF!,Q281,"Beladung aus dem Netz der "&amp;Q281)))</f>
        <v/>
      </c>
      <c r="O281" s="6"/>
      <c r="Q281" s="6"/>
      <c r="S281" s="6"/>
      <c r="T281" s="6"/>
      <c r="U281" s="6"/>
    </row>
    <row r="282" spans="11:21" x14ac:dyDescent="0.2">
      <c r="K282" s="2" t="str">
        <f>IF(Q282="","",IF(Q282=Stammdaten!#REF!,Q282,IF(Q282=Stammdaten!#REF!,Q282,"Beladung aus dem Netz der "&amp;Q282)))</f>
        <v/>
      </c>
      <c r="O282" s="6"/>
      <c r="Q282" s="6"/>
      <c r="S282" s="6"/>
      <c r="T282" s="6"/>
      <c r="U282" s="6"/>
    </row>
    <row r="283" spans="11:21" x14ac:dyDescent="0.2">
      <c r="K283" s="2" t="str">
        <f>IF(Q283="","",IF(Q283=Stammdaten!#REF!,Q283,IF(Q283=Stammdaten!#REF!,Q283,"Beladung aus dem Netz der "&amp;Q283)))</f>
        <v/>
      </c>
      <c r="O283" s="6"/>
      <c r="Q283" s="6"/>
      <c r="S283" s="6"/>
      <c r="T283" s="6"/>
      <c r="U283" s="6"/>
    </row>
    <row r="284" spans="11:21" x14ac:dyDescent="0.2">
      <c r="K284" s="2" t="str">
        <f>IF(Q284="","",IF(Q284=Stammdaten!#REF!,Q284,IF(Q284=Stammdaten!#REF!,Q284,"Beladung aus dem Netz der "&amp;Q284)))</f>
        <v/>
      </c>
      <c r="O284" s="6"/>
      <c r="Q284" s="6"/>
      <c r="S284" s="6"/>
      <c r="T284" s="6"/>
      <c r="U284" s="6"/>
    </row>
    <row r="285" spans="11:21" x14ac:dyDescent="0.2">
      <c r="K285" s="2" t="str">
        <f>IF(Q285="","",IF(Q285=Stammdaten!#REF!,Q285,IF(Q285=Stammdaten!#REF!,Q285,"Beladung aus dem Netz der "&amp;Q285)))</f>
        <v/>
      </c>
      <c r="O285" s="6"/>
      <c r="Q285" s="6"/>
    </row>
    <row r="286" spans="11:21" x14ac:dyDescent="0.2">
      <c r="K286" s="2" t="str">
        <f>IF(Q286="","",IF(Q286=Stammdaten!#REF!,Q286,IF(Q286=Stammdaten!#REF!,Q286,"Beladung aus dem Netz der "&amp;Q286)))</f>
        <v/>
      </c>
      <c r="O286" s="6"/>
      <c r="Q286" s="6"/>
    </row>
    <row r="287" spans="11:21" x14ac:dyDescent="0.2">
      <c r="O287" s="6"/>
      <c r="Q287" s="6"/>
    </row>
    <row r="288" spans="11:21" x14ac:dyDescent="0.2">
      <c r="O288" s="6"/>
      <c r="Q288" s="6"/>
    </row>
    <row r="289" spans="15:17" x14ac:dyDescent="0.2">
      <c r="O289" s="6"/>
      <c r="Q289" s="6"/>
    </row>
    <row r="290" spans="15:17" x14ac:dyDescent="0.2">
      <c r="O290" s="6"/>
      <c r="Q290" s="6"/>
    </row>
    <row r="291" spans="15:17" x14ac:dyDescent="0.2">
      <c r="O291" s="6"/>
      <c r="Q291" s="6"/>
    </row>
    <row r="292" spans="15:17" x14ac:dyDescent="0.2">
      <c r="O292" s="6"/>
      <c r="Q292" s="6"/>
    </row>
    <row r="293" spans="15:17" x14ac:dyDescent="0.2">
      <c r="O293" s="6"/>
      <c r="Q293" s="6"/>
    </row>
    <row r="294" spans="15:17" x14ac:dyDescent="0.2">
      <c r="O294" s="6"/>
      <c r="Q294" s="6"/>
    </row>
    <row r="295" spans="15:17" x14ac:dyDescent="0.2">
      <c r="O295" s="6"/>
      <c r="Q295" s="6"/>
    </row>
    <row r="296" spans="15:17" x14ac:dyDescent="0.2">
      <c r="O296" s="6"/>
      <c r="Q296" s="6"/>
    </row>
    <row r="297" spans="15:17" x14ac:dyDescent="0.2">
      <c r="O297" s="6"/>
      <c r="Q297" s="6"/>
    </row>
    <row r="298" spans="15:17" x14ac:dyDescent="0.2">
      <c r="O298" s="6"/>
      <c r="Q298" s="6"/>
    </row>
    <row r="299" spans="15:17" x14ac:dyDescent="0.2">
      <c r="O299" s="6"/>
      <c r="Q299" s="6"/>
    </row>
    <row r="300" spans="15:17" x14ac:dyDescent="0.2">
      <c r="O300" s="6"/>
      <c r="Q300" s="6"/>
    </row>
    <row r="301" spans="15:17" x14ac:dyDescent="0.2">
      <c r="O301" s="6"/>
    </row>
    <row r="302" spans="15:17" x14ac:dyDescent="0.2">
      <c r="O302" s="6"/>
    </row>
    <row r="303" spans="15:17" x14ac:dyDescent="0.2">
      <c r="O303" s="6"/>
    </row>
    <row r="304" spans="15:17" x14ac:dyDescent="0.2">
      <c r="O304" s="6"/>
    </row>
    <row r="305" spans="15:15" x14ac:dyDescent="0.2">
      <c r="O305" s="6"/>
    </row>
    <row r="306" spans="15:15" x14ac:dyDescent="0.2">
      <c r="O306" s="6"/>
    </row>
    <row r="307" spans="15:15" x14ac:dyDescent="0.2">
      <c r="O307" s="6"/>
    </row>
    <row r="308" spans="15:15" x14ac:dyDescent="0.2">
      <c r="O308" s="6"/>
    </row>
    <row r="309" spans="15:15" x14ac:dyDescent="0.2">
      <c r="O309" s="6"/>
    </row>
    <row r="310" spans="15:15" x14ac:dyDescent="0.2">
      <c r="O310" s="6"/>
    </row>
    <row r="311" spans="15:15" x14ac:dyDescent="0.2">
      <c r="O311" s="6"/>
    </row>
    <row r="312" spans="15:15" x14ac:dyDescent="0.2">
      <c r="O312" s="6"/>
    </row>
    <row r="313" spans="15:15" x14ac:dyDescent="0.2">
      <c r="O313" s="6"/>
    </row>
    <row r="314" spans="15:15" x14ac:dyDescent="0.2">
      <c r="O314" s="6"/>
    </row>
    <row r="315" spans="15:15" x14ac:dyDescent="0.2">
      <c r="O315" s="6"/>
    </row>
    <row r="316" spans="15:15" x14ac:dyDescent="0.2">
      <c r="O316" s="6"/>
    </row>
    <row r="317" spans="15:15" x14ac:dyDescent="0.2">
      <c r="O317" s="6"/>
    </row>
    <row r="318" spans="15:15" x14ac:dyDescent="0.2">
      <c r="O318" s="6"/>
    </row>
    <row r="319" spans="15:15" x14ac:dyDescent="0.2">
      <c r="O319" s="6"/>
    </row>
    <row r="320" spans="15:15" x14ac:dyDescent="0.2">
      <c r="O320" s="6"/>
    </row>
    <row r="321" spans="15:15" x14ac:dyDescent="0.2">
      <c r="O321" s="6"/>
    </row>
    <row r="322" spans="15:15" x14ac:dyDescent="0.2">
      <c r="O322" s="6"/>
    </row>
    <row r="323" spans="15:15" x14ac:dyDescent="0.2">
      <c r="O323" s="6"/>
    </row>
    <row r="324" spans="15:15" x14ac:dyDescent="0.2">
      <c r="O324" s="6"/>
    </row>
    <row r="325" spans="15:15" x14ac:dyDescent="0.2">
      <c r="O325" s="6"/>
    </row>
    <row r="326" spans="15:15" x14ac:dyDescent="0.2">
      <c r="O326" s="6"/>
    </row>
    <row r="327" spans="15:15" x14ac:dyDescent="0.2">
      <c r="O327" s="6"/>
    </row>
    <row r="328" spans="15:15" x14ac:dyDescent="0.2">
      <c r="O328" s="6"/>
    </row>
    <row r="329" spans="15:15" x14ac:dyDescent="0.2">
      <c r="O329" s="6"/>
    </row>
    <row r="330" spans="15:15" x14ac:dyDescent="0.2">
      <c r="O330" s="6"/>
    </row>
    <row r="331" spans="15:15" x14ac:dyDescent="0.2">
      <c r="O331" s="6"/>
    </row>
    <row r="332" spans="15:15" x14ac:dyDescent="0.2">
      <c r="O332" s="6"/>
    </row>
    <row r="333" spans="15:15" x14ac:dyDescent="0.2">
      <c r="O333" s="6"/>
    </row>
    <row r="334" spans="15:15" x14ac:dyDescent="0.2">
      <c r="O334" s="6"/>
    </row>
    <row r="335" spans="15:15" x14ac:dyDescent="0.2">
      <c r="O335" s="6"/>
    </row>
    <row r="336" spans="15:15" x14ac:dyDescent="0.2">
      <c r="O336" s="6"/>
    </row>
    <row r="337" spans="15:15" x14ac:dyDescent="0.2">
      <c r="O337" s="6"/>
    </row>
    <row r="338" spans="15:15" x14ac:dyDescent="0.2">
      <c r="O338" s="6"/>
    </row>
    <row r="339" spans="15:15" x14ac:dyDescent="0.2">
      <c r="O339" s="6"/>
    </row>
    <row r="340" spans="15:15" x14ac:dyDescent="0.2">
      <c r="O340" s="6"/>
    </row>
    <row r="341" spans="15:15" x14ac:dyDescent="0.2">
      <c r="O341" s="6"/>
    </row>
    <row r="342" spans="15:15" x14ac:dyDescent="0.2">
      <c r="O342" s="6"/>
    </row>
    <row r="343" spans="15:15" x14ac:dyDescent="0.2">
      <c r="O343" s="6"/>
    </row>
    <row r="344" spans="15:15" x14ac:dyDescent="0.2">
      <c r="O344" s="6"/>
    </row>
    <row r="345" spans="15:15" x14ac:dyDescent="0.2">
      <c r="O345" s="6"/>
    </row>
    <row r="346" spans="15:15" x14ac:dyDescent="0.2">
      <c r="O346" s="6"/>
    </row>
    <row r="347" spans="15:15" x14ac:dyDescent="0.2">
      <c r="O347" s="6"/>
    </row>
    <row r="348" spans="15:15" x14ac:dyDescent="0.2">
      <c r="O348" s="6"/>
    </row>
    <row r="349" spans="15:15" x14ac:dyDescent="0.2">
      <c r="O349" s="6"/>
    </row>
    <row r="350" spans="15:15" x14ac:dyDescent="0.2">
      <c r="O350" s="6"/>
    </row>
    <row r="351" spans="15:15" x14ac:dyDescent="0.2">
      <c r="O351" s="6"/>
    </row>
    <row r="352" spans="15:15" x14ac:dyDescent="0.2">
      <c r="O352" s="6"/>
    </row>
    <row r="353" spans="15:15" x14ac:dyDescent="0.2">
      <c r="O353" s="6"/>
    </row>
    <row r="354" spans="15:15" x14ac:dyDescent="0.2">
      <c r="O354" s="6"/>
    </row>
    <row r="355" spans="15:15" x14ac:dyDescent="0.2">
      <c r="O355" s="6"/>
    </row>
    <row r="356" spans="15:15" x14ac:dyDescent="0.2">
      <c r="O356" s="6"/>
    </row>
    <row r="357" spans="15:15" x14ac:dyDescent="0.2">
      <c r="O357" s="6"/>
    </row>
    <row r="358" spans="15:15" x14ac:dyDescent="0.2">
      <c r="O358" s="6"/>
    </row>
    <row r="359" spans="15:15" x14ac:dyDescent="0.2">
      <c r="O359" s="6"/>
    </row>
    <row r="360" spans="15:15" x14ac:dyDescent="0.2">
      <c r="O360" s="6"/>
    </row>
    <row r="361" spans="15:15" x14ac:dyDescent="0.2">
      <c r="O361" s="6"/>
    </row>
    <row r="362" spans="15:15" x14ac:dyDescent="0.2">
      <c r="O362" s="6"/>
    </row>
    <row r="363" spans="15:15" x14ac:dyDescent="0.2">
      <c r="O363" s="6"/>
    </row>
    <row r="364" spans="15:15" x14ac:dyDescent="0.2">
      <c r="O364" s="6"/>
    </row>
    <row r="365" spans="15:15" x14ac:dyDescent="0.2">
      <c r="O365" s="6"/>
    </row>
    <row r="366" spans="15:15" x14ac:dyDescent="0.2">
      <c r="O366" s="6"/>
    </row>
    <row r="367" spans="15:15" x14ac:dyDescent="0.2">
      <c r="O367" s="6"/>
    </row>
    <row r="368" spans="15:15" x14ac:dyDescent="0.2">
      <c r="O368" s="6"/>
    </row>
    <row r="369" spans="15:15" x14ac:dyDescent="0.2">
      <c r="O369" s="6"/>
    </row>
    <row r="370" spans="15:15" x14ac:dyDescent="0.2">
      <c r="O370" s="6"/>
    </row>
    <row r="371" spans="15:15" x14ac:dyDescent="0.2">
      <c r="O371" s="6"/>
    </row>
    <row r="372" spans="15:15" x14ac:dyDescent="0.2">
      <c r="O372" s="6"/>
    </row>
    <row r="373" spans="15:15" x14ac:dyDescent="0.2">
      <c r="O373" s="6"/>
    </row>
    <row r="374" spans="15:15" x14ac:dyDescent="0.2">
      <c r="O374" s="6"/>
    </row>
    <row r="375" spans="15:15" x14ac:dyDescent="0.2">
      <c r="O375" s="6"/>
    </row>
    <row r="376" spans="15:15" x14ac:dyDescent="0.2">
      <c r="O376" s="6"/>
    </row>
    <row r="377" spans="15:15" x14ac:dyDescent="0.2">
      <c r="O377" s="6"/>
    </row>
    <row r="378" spans="15:15" x14ac:dyDescent="0.2">
      <c r="O378" s="6"/>
    </row>
    <row r="379" spans="15:15" x14ac:dyDescent="0.2">
      <c r="O379" s="6"/>
    </row>
    <row r="380" spans="15:15" x14ac:dyDescent="0.2">
      <c r="O380" s="6"/>
    </row>
    <row r="381" spans="15:15" x14ac:dyDescent="0.2">
      <c r="O381" s="6"/>
    </row>
    <row r="382" spans="15:15" x14ac:dyDescent="0.2">
      <c r="O382" s="6"/>
    </row>
    <row r="383" spans="15:15" x14ac:dyDescent="0.2">
      <c r="O383" s="6"/>
    </row>
    <row r="384" spans="15:15" x14ac:dyDescent="0.2">
      <c r="O384" s="6"/>
    </row>
    <row r="385" spans="15:15" x14ac:dyDescent="0.2">
      <c r="O385" s="6"/>
    </row>
    <row r="386" spans="15:15" x14ac:dyDescent="0.2">
      <c r="O386" s="6"/>
    </row>
    <row r="387" spans="15:15" x14ac:dyDescent="0.2">
      <c r="O387" s="6"/>
    </row>
    <row r="388" spans="15:15" x14ac:dyDescent="0.2">
      <c r="O388" s="6"/>
    </row>
    <row r="389" spans="15:15" x14ac:dyDescent="0.2">
      <c r="O389" s="6"/>
    </row>
    <row r="390" spans="15:15" x14ac:dyDescent="0.2">
      <c r="O390" s="6"/>
    </row>
    <row r="391" spans="15:15" x14ac:dyDescent="0.2">
      <c r="O391" s="6"/>
    </row>
    <row r="392" spans="15:15" x14ac:dyDescent="0.2">
      <c r="O392" s="6"/>
    </row>
    <row r="393" spans="15:15" x14ac:dyDescent="0.2">
      <c r="O393" s="6"/>
    </row>
    <row r="394" spans="15:15" x14ac:dyDescent="0.2">
      <c r="O394" s="6"/>
    </row>
    <row r="395" spans="15:15" x14ac:dyDescent="0.2">
      <c r="O395" s="6"/>
    </row>
    <row r="396" spans="15:15" x14ac:dyDescent="0.2">
      <c r="O396" s="6"/>
    </row>
    <row r="397" spans="15:15" x14ac:dyDescent="0.2">
      <c r="O397" s="6"/>
    </row>
    <row r="398" spans="15:15" x14ac:dyDescent="0.2">
      <c r="O398" s="6"/>
    </row>
    <row r="399" spans="15:15" x14ac:dyDescent="0.2">
      <c r="O399" s="6"/>
    </row>
    <row r="400" spans="15:15" x14ac:dyDescent="0.2">
      <c r="O400" s="6"/>
    </row>
    <row r="401" spans="15:15" x14ac:dyDescent="0.2">
      <c r="O401" s="6"/>
    </row>
    <row r="402" spans="15:15" x14ac:dyDescent="0.2">
      <c r="O402" s="6"/>
    </row>
    <row r="403" spans="15:15" x14ac:dyDescent="0.2">
      <c r="O403" s="6"/>
    </row>
    <row r="404" spans="15:15" x14ac:dyDescent="0.2">
      <c r="O404" s="6"/>
    </row>
    <row r="405" spans="15:15" x14ac:dyDescent="0.2">
      <c r="O405" s="6"/>
    </row>
    <row r="406" spans="15:15" x14ac:dyDescent="0.2">
      <c r="O406" s="6"/>
    </row>
    <row r="407" spans="15:15" x14ac:dyDescent="0.2">
      <c r="O407" s="6"/>
    </row>
    <row r="408" spans="15:15" x14ac:dyDescent="0.2">
      <c r="O408" s="6"/>
    </row>
    <row r="409" spans="15:15" x14ac:dyDescent="0.2">
      <c r="O409" s="6"/>
    </row>
    <row r="410" spans="15:15" x14ac:dyDescent="0.2">
      <c r="O410" s="6"/>
    </row>
    <row r="411" spans="15:15" x14ac:dyDescent="0.2">
      <c r="O411" s="6"/>
    </row>
    <row r="412" spans="15:15" x14ac:dyDescent="0.2">
      <c r="O412" s="6"/>
    </row>
    <row r="413" spans="15:15" x14ac:dyDescent="0.2">
      <c r="O413" s="6"/>
    </row>
    <row r="414" spans="15:15" x14ac:dyDescent="0.2">
      <c r="O414" s="6"/>
    </row>
    <row r="415" spans="15:15" x14ac:dyDescent="0.2">
      <c r="O415" s="6"/>
    </row>
    <row r="416" spans="15:15" x14ac:dyDescent="0.2">
      <c r="O416" s="6"/>
    </row>
    <row r="417" spans="15:15" x14ac:dyDescent="0.2">
      <c r="O417" s="6"/>
    </row>
    <row r="418" spans="15:15" x14ac:dyDescent="0.2">
      <c r="O418" s="6"/>
    </row>
    <row r="419" spans="15:15" x14ac:dyDescent="0.2">
      <c r="O419" s="6"/>
    </row>
    <row r="420" spans="15:15" x14ac:dyDescent="0.2">
      <c r="O420" s="6"/>
    </row>
    <row r="421" spans="15:15" x14ac:dyDescent="0.2">
      <c r="O421" s="6"/>
    </row>
    <row r="422" spans="15:15" x14ac:dyDescent="0.2">
      <c r="O422" s="6"/>
    </row>
    <row r="423" spans="15:15" x14ac:dyDescent="0.2">
      <c r="O423" s="6"/>
    </row>
    <row r="424" spans="15:15" x14ac:dyDescent="0.2">
      <c r="O424" s="6"/>
    </row>
    <row r="425" spans="15:15" x14ac:dyDescent="0.2">
      <c r="O425" s="6"/>
    </row>
    <row r="426" spans="15:15" x14ac:dyDescent="0.2">
      <c r="O426" s="6"/>
    </row>
    <row r="427" spans="15:15" x14ac:dyDescent="0.2">
      <c r="O427" s="6"/>
    </row>
    <row r="428" spans="15:15" x14ac:dyDescent="0.2">
      <c r="O428" s="6"/>
    </row>
    <row r="429" spans="15:15" x14ac:dyDescent="0.2">
      <c r="O429" s="6"/>
    </row>
    <row r="430" spans="15:15" x14ac:dyDescent="0.2">
      <c r="O430" s="6"/>
    </row>
    <row r="431" spans="15:15" x14ac:dyDescent="0.2">
      <c r="O431" s="6"/>
    </row>
    <row r="432" spans="15:15" x14ac:dyDescent="0.2">
      <c r="O432" s="6"/>
    </row>
    <row r="433" spans="15:15" x14ac:dyDescent="0.2">
      <c r="O433" s="6"/>
    </row>
    <row r="434" spans="15:15" x14ac:dyDescent="0.2">
      <c r="O434" s="6"/>
    </row>
    <row r="435" spans="15:15" x14ac:dyDescent="0.2">
      <c r="O435" s="6"/>
    </row>
    <row r="436" spans="15:15" x14ac:dyDescent="0.2">
      <c r="O436" s="6"/>
    </row>
    <row r="437" spans="15:15" x14ac:dyDescent="0.2">
      <c r="O437" s="6"/>
    </row>
    <row r="438" spans="15:15" x14ac:dyDescent="0.2">
      <c r="O438" s="6"/>
    </row>
    <row r="439" spans="15:15" x14ac:dyDescent="0.2">
      <c r="O439" s="6"/>
    </row>
    <row r="440" spans="15:15" x14ac:dyDescent="0.2">
      <c r="O440" s="6"/>
    </row>
    <row r="441" spans="15:15" x14ac:dyDescent="0.2">
      <c r="O441" s="6"/>
    </row>
    <row r="442" spans="15:15" x14ac:dyDescent="0.2">
      <c r="O442" s="6"/>
    </row>
    <row r="443" spans="15:15" x14ac:dyDescent="0.2">
      <c r="O443" s="6"/>
    </row>
    <row r="444" spans="15:15" x14ac:dyDescent="0.2">
      <c r="O444" s="6"/>
    </row>
    <row r="445" spans="15:15" x14ac:dyDescent="0.2">
      <c r="O445" s="6"/>
    </row>
    <row r="446" spans="15:15" x14ac:dyDescent="0.2">
      <c r="O446" s="6"/>
    </row>
    <row r="447" spans="15:15" x14ac:dyDescent="0.2">
      <c r="O447" s="6"/>
    </row>
    <row r="448" spans="15:15" x14ac:dyDescent="0.2">
      <c r="O448" s="6"/>
    </row>
    <row r="449" spans="15:15" x14ac:dyDescent="0.2">
      <c r="O449" s="6"/>
    </row>
    <row r="450" spans="15:15" x14ac:dyDescent="0.2">
      <c r="O450" s="6"/>
    </row>
    <row r="451" spans="15:15" x14ac:dyDescent="0.2">
      <c r="O451" s="6"/>
    </row>
    <row r="452" spans="15:15" x14ac:dyDescent="0.2">
      <c r="O452" s="6"/>
    </row>
    <row r="453" spans="15:15" x14ac:dyDescent="0.2">
      <c r="O453" s="6"/>
    </row>
    <row r="454" spans="15:15" x14ac:dyDescent="0.2">
      <c r="O454" s="6"/>
    </row>
    <row r="455" spans="15:15" x14ac:dyDescent="0.2">
      <c r="O455" s="6"/>
    </row>
    <row r="456" spans="15:15" x14ac:dyDescent="0.2">
      <c r="O456" s="6"/>
    </row>
    <row r="457" spans="15:15" x14ac:dyDescent="0.2">
      <c r="O457" s="6"/>
    </row>
    <row r="458" spans="15:15" x14ac:dyDescent="0.2">
      <c r="O458" s="6"/>
    </row>
    <row r="459" spans="15:15" x14ac:dyDescent="0.2">
      <c r="O459" s="6"/>
    </row>
    <row r="460" spans="15:15" x14ac:dyDescent="0.2">
      <c r="O460" s="6"/>
    </row>
    <row r="461" spans="15:15" x14ac:dyDescent="0.2">
      <c r="O461" s="6"/>
    </row>
    <row r="462" spans="15:15" x14ac:dyDescent="0.2">
      <c r="O462" s="6"/>
    </row>
    <row r="463" spans="15:15" x14ac:dyDescent="0.2">
      <c r="O463" s="6"/>
    </row>
    <row r="464" spans="15:15" x14ac:dyDescent="0.2">
      <c r="O464" s="6"/>
    </row>
    <row r="465" spans="15:15" x14ac:dyDescent="0.2">
      <c r="O465" s="6"/>
    </row>
    <row r="466" spans="15:15" x14ac:dyDescent="0.2">
      <c r="O466" s="6"/>
    </row>
    <row r="467" spans="15:15" x14ac:dyDescent="0.2">
      <c r="O467" s="6"/>
    </row>
    <row r="468" spans="15:15" x14ac:dyDescent="0.2">
      <c r="O468" s="6"/>
    </row>
    <row r="469" spans="15:15" x14ac:dyDescent="0.2">
      <c r="O469" s="6"/>
    </row>
    <row r="470" spans="15:15" x14ac:dyDescent="0.2">
      <c r="O470" s="6"/>
    </row>
    <row r="471" spans="15:15" x14ac:dyDescent="0.2">
      <c r="O471" s="6"/>
    </row>
    <row r="472" spans="15:15" x14ac:dyDescent="0.2">
      <c r="O472" s="6"/>
    </row>
    <row r="473" spans="15:15" x14ac:dyDescent="0.2">
      <c r="O473" s="6"/>
    </row>
    <row r="474" spans="15:15" x14ac:dyDescent="0.2">
      <c r="O474" s="6"/>
    </row>
    <row r="475" spans="15:15" x14ac:dyDescent="0.2">
      <c r="O475" s="6"/>
    </row>
    <row r="476" spans="15:15" x14ac:dyDescent="0.2">
      <c r="O476" s="6"/>
    </row>
    <row r="477" spans="15:15" x14ac:dyDescent="0.2">
      <c r="O477" s="6"/>
    </row>
    <row r="478" spans="15:15" x14ac:dyDescent="0.2">
      <c r="O478" s="6"/>
    </row>
    <row r="479" spans="15:15" x14ac:dyDescent="0.2">
      <c r="O479" s="6"/>
    </row>
    <row r="480" spans="15:15" x14ac:dyDescent="0.2">
      <c r="O480" s="6"/>
    </row>
    <row r="481" spans="15:15" x14ac:dyDescent="0.2">
      <c r="O481" s="6"/>
    </row>
    <row r="482" spans="15:15" x14ac:dyDescent="0.2">
      <c r="O482" s="6"/>
    </row>
    <row r="483" spans="15:15" x14ac:dyDescent="0.2">
      <c r="O483" s="6"/>
    </row>
    <row r="484" spans="15:15" x14ac:dyDescent="0.2">
      <c r="O484" s="6"/>
    </row>
    <row r="485" spans="15:15" x14ac:dyDescent="0.2">
      <c r="O485" s="6"/>
    </row>
    <row r="486" spans="15:15" x14ac:dyDescent="0.2">
      <c r="O486" s="6"/>
    </row>
    <row r="487" spans="15:15" x14ac:dyDescent="0.2">
      <c r="O487" s="6"/>
    </row>
    <row r="488" spans="15:15" x14ac:dyDescent="0.2">
      <c r="O488" s="6"/>
    </row>
    <row r="489" spans="15:15" x14ac:dyDescent="0.2">
      <c r="O489" s="6"/>
    </row>
    <row r="490" spans="15:15" x14ac:dyDescent="0.2">
      <c r="O490" s="6"/>
    </row>
    <row r="491" spans="15:15" x14ac:dyDescent="0.2">
      <c r="O491" s="6"/>
    </row>
    <row r="492" spans="15:15" x14ac:dyDescent="0.2">
      <c r="O492" s="6"/>
    </row>
    <row r="493" spans="15:15" x14ac:dyDescent="0.2">
      <c r="O493" s="6"/>
    </row>
    <row r="494" spans="15:15" x14ac:dyDescent="0.2">
      <c r="O494" s="6"/>
    </row>
    <row r="495" spans="15:15" x14ac:dyDescent="0.2">
      <c r="O495" s="6"/>
    </row>
    <row r="496" spans="15:15" x14ac:dyDescent="0.2">
      <c r="O496" s="6"/>
    </row>
    <row r="497" spans="15:15" x14ac:dyDescent="0.2">
      <c r="O497" s="6"/>
    </row>
    <row r="498" spans="15:15" x14ac:dyDescent="0.2">
      <c r="O498" s="6"/>
    </row>
    <row r="499" spans="15:15" x14ac:dyDescent="0.2">
      <c r="O499" s="6"/>
    </row>
    <row r="500" spans="15:15" x14ac:dyDescent="0.2">
      <c r="O500" s="6"/>
    </row>
    <row r="501" spans="15:15" x14ac:dyDescent="0.2">
      <c r="O501" s="6"/>
    </row>
    <row r="502" spans="15:15" x14ac:dyDescent="0.2">
      <c r="O502" s="6"/>
    </row>
    <row r="503" spans="15:15" x14ac:dyDescent="0.2">
      <c r="O503" s="6"/>
    </row>
    <row r="504" spans="15:15" x14ac:dyDescent="0.2">
      <c r="O504" s="6"/>
    </row>
    <row r="505" spans="15:15" x14ac:dyDescent="0.2">
      <c r="O505" s="6"/>
    </row>
    <row r="506" spans="15:15" x14ac:dyDescent="0.2">
      <c r="O506" s="6"/>
    </row>
    <row r="507" spans="15:15" x14ac:dyDescent="0.2">
      <c r="O507" s="6"/>
    </row>
    <row r="508" spans="15:15" x14ac:dyDescent="0.2">
      <c r="O508" s="6"/>
    </row>
    <row r="509" spans="15:15" x14ac:dyDescent="0.2">
      <c r="O509" s="6"/>
    </row>
    <row r="510" spans="15:15" x14ac:dyDescent="0.2">
      <c r="O510" s="6"/>
    </row>
    <row r="511" spans="15:15" x14ac:dyDescent="0.2">
      <c r="O511" s="6"/>
    </row>
    <row r="512" spans="15:15" x14ac:dyDescent="0.2">
      <c r="O512" s="6"/>
    </row>
    <row r="513" spans="15:15" x14ac:dyDescent="0.2">
      <c r="O513" s="6"/>
    </row>
    <row r="514" spans="15:15" x14ac:dyDescent="0.2">
      <c r="O514" s="6"/>
    </row>
    <row r="515" spans="15:15" x14ac:dyDescent="0.2">
      <c r="O515" s="6"/>
    </row>
    <row r="516" spans="15:15" x14ac:dyDescent="0.2">
      <c r="O516" s="6"/>
    </row>
    <row r="517" spans="15:15" x14ac:dyDescent="0.2">
      <c r="O517" s="6"/>
    </row>
    <row r="518" spans="15:15" x14ac:dyDescent="0.2">
      <c r="O518" s="6"/>
    </row>
    <row r="519" spans="15:15" x14ac:dyDescent="0.2">
      <c r="O519" s="6"/>
    </row>
    <row r="520" spans="15:15" x14ac:dyDescent="0.2">
      <c r="O520" s="6"/>
    </row>
    <row r="521" spans="15:15" x14ac:dyDescent="0.2">
      <c r="O521" s="6"/>
    </row>
    <row r="522" spans="15:15" x14ac:dyDescent="0.2">
      <c r="O522" s="6"/>
    </row>
    <row r="523" spans="15:15" x14ac:dyDescent="0.2">
      <c r="O523" s="6"/>
    </row>
    <row r="524" spans="15:15" x14ac:dyDescent="0.2">
      <c r="O524" s="6"/>
    </row>
    <row r="525" spans="15:15" x14ac:dyDescent="0.2">
      <c r="O525" s="6"/>
    </row>
    <row r="526" spans="15:15" x14ac:dyDescent="0.2">
      <c r="O526" s="6"/>
    </row>
    <row r="527" spans="15:15" x14ac:dyDescent="0.2">
      <c r="O527" s="6"/>
    </row>
    <row r="528" spans="15:15" x14ac:dyDescent="0.2">
      <c r="O528" s="6"/>
    </row>
    <row r="529" spans="15:15" x14ac:dyDescent="0.2">
      <c r="O529" s="6"/>
    </row>
    <row r="530" spans="15:15" x14ac:dyDescent="0.2">
      <c r="O530" s="6"/>
    </row>
    <row r="531" spans="15:15" x14ac:dyDescent="0.2">
      <c r="O531" s="6"/>
    </row>
    <row r="532" spans="15:15" x14ac:dyDescent="0.2">
      <c r="O532" s="6"/>
    </row>
    <row r="533" spans="15:15" x14ac:dyDescent="0.2">
      <c r="O533" s="6"/>
    </row>
    <row r="534" spans="15:15" x14ac:dyDescent="0.2">
      <c r="O534" s="6"/>
    </row>
    <row r="535" spans="15:15" x14ac:dyDescent="0.2">
      <c r="O535" s="6"/>
    </row>
    <row r="536" spans="15:15" x14ac:dyDescent="0.2">
      <c r="O536" s="6"/>
    </row>
    <row r="537" spans="15:15" x14ac:dyDescent="0.2">
      <c r="O537" s="6"/>
    </row>
    <row r="538" spans="15:15" x14ac:dyDescent="0.2">
      <c r="O538" s="6"/>
    </row>
    <row r="539" spans="15:15" x14ac:dyDescent="0.2">
      <c r="O539" s="6"/>
    </row>
    <row r="540" spans="15:15" x14ac:dyDescent="0.2">
      <c r="O540" s="6"/>
    </row>
    <row r="541" spans="15:15" x14ac:dyDescent="0.2">
      <c r="O541" s="6"/>
    </row>
    <row r="542" spans="15:15" x14ac:dyDescent="0.2">
      <c r="O542" s="6"/>
    </row>
    <row r="543" spans="15:15" x14ac:dyDescent="0.2">
      <c r="O543" s="6"/>
    </row>
    <row r="544" spans="15:15" x14ac:dyDescent="0.2">
      <c r="O544" s="6"/>
    </row>
    <row r="545" spans="15:15" x14ac:dyDescent="0.2">
      <c r="O545" s="6"/>
    </row>
    <row r="546" spans="15:15" x14ac:dyDescent="0.2">
      <c r="O546" s="6"/>
    </row>
    <row r="547" spans="15:15" x14ac:dyDescent="0.2">
      <c r="O547" s="6"/>
    </row>
    <row r="548" spans="15:15" x14ac:dyDescent="0.2">
      <c r="O548" s="6"/>
    </row>
    <row r="549" spans="15:15" x14ac:dyDescent="0.2">
      <c r="O549" s="6"/>
    </row>
    <row r="550" spans="15:15" x14ac:dyDescent="0.2">
      <c r="O550" s="6"/>
    </row>
    <row r="551" spans="15:15" x14ac:dyDescent="0.2">
      <c r="O551" s="6"/>
    </row>
    <row r="552" spans="15:15" x14ac:dyDescent="0.2">
      <c r="O552" s="6"/>
    </row>
    <row r="553" spans="15:15" x14ac:dyDescent="0.2">
      <c r="O553" s="6"/>
    </row>
    <row r="554" spans="15:15" x14ac:dyDescent="0.2">
      <c r="O554" s="6"/>
    </row>
    <row r="555" spans="15:15" x14ac:dyDescent="0.2">
      <c r="O555" s="6"/>
    </row>
    <row r="556" spans="15:15" x14ac:dyDescent="0.2">
      <c r="O556" s="6"/>
    </row>
    <row r="557" spans="15:15" x14ac:dyDescent="0.2">
      <c r="O557" s="6"/>
    </row>
    <row r="558" spans="15:15" x14ac:dyDescent="0.2">
      <c r="O558" s="6"/>
    </row>
    <row r="559" spans="15:15" x14ac:dyDescent="0.2">
      <c r="O559" s="6"/>
    </row>
    <row r="560" spans="15:15" x14ac:dyDescent="0.2">
      <c r="O560" s="6"/>
    </row>
    <row r="561" spans="15:15" x14ac:dyDescent="0.2">
      <c r="O561" s="6"/>
    </row>
    <row r="562" spans="15:15" x14ac:dyDescent="0.2">
      <c r="O562" s="6"/>
    </row>
    <row r="563" spans="15:15" x14ac:dyDescent="0.2">
      <c r="O563" s="6"/>
    </row>
    <row r="564" spans="15:15" x14ac:dyDescent="0.2">
      <c r="O564" s="6"/>
    </row>
    <row r="565" spans="15:15" x14ac:dyDescent="0.2">
      <c r="O565" s="6"/>
    </row>
    <row r="566" spans="15:15" x14ac:dyDescent="0.2">
      <c r="O566" s="6"/>
    </row>
    <row r="567" spans="15:15" x14ac:dyDescent="0.2">
      <c r="O567" s="6"/>
    </row>
    <row r="568" spans="15:15" x14ac:dyDescent="0.2">
      <c r="O568" s="6"/>
    </row>
    <row r="569" spans="15:15" x14ac:dyDescent="0.2">
      <c r="O569" s="6"/>
    </row>
    <row r="570" spans="15:15" x14ac:dyDescent="0.2">
      <c r="O570" s="6"/>
    </row>
    <row r="571" spans="15:15" x14ac:dyDescent="0.2">
      <c r="O571" s="6"/>
    </row>
    <row r="572" spans="15:15" x14ac:dyDescent="0.2">
      <c r="O572" s="6"/>
    </row>
    <row r="573" spans="15:15" x14ac:dyDescent="0.2">
      <c r="O573" s="6"/>
    </row>
    <row r="574" spans="15:15" x14ac:dyDescent="0.2">
      <c r="O574" s="6"/>
    </row>
    <row r="575" spans="15:15" x14ac:dyDescent="0.2">
      <c r="O575" s="6"/>
    </row>
    <row r="576" spans="15:15" x14ac:dyDescent="0.2">
      <c r="O576" s="6"/>
    </row>
    <row r="577" spans="15:15" x14ac:dyDescent="0.2">
      <c r="O577" s="6"/>
    </row>
    <row r="578" spans="15:15" x14ac:dyDescent="0.2">
      <c r="O578" s="6"/>
    </row>
    <row r="579" spans="15:15" x14ac:dyDescent="0.2">
      <c r="O579" s="6"/>
    </row>
    <row r="580" spans="15:15" x14ac:dyDescent="0.2">
      <c r="O580" s="6"/>
    </row>
    <row r="581" spans="15:15" x14ac:dyDescent="0.2">
      <c r="O581" s="6"/>
    </row>
    <row r="582" spans="15:15" x14ac:dyDescent="0.2">
      <c r="O582" s="6"/>
    </row>
    <row r="583" spans="15:15" x14ac:dyDescent="0.2">
      <c r="O583" s="6"/>
    </row>
    <row r="584" spans="15:15" x14ac:dyDescent="0.2">
      <c r="O584" s="6"/>
    </row>
    <row r="585" spans="15:15" x14ac:dyDescent="0.2">
      <c r="O585" s="6"/>
    </row>
    <row r="586" spans="15:15" x14ac:dyDescent="0.2">
      <c r="O586" s="6"/>
    </row>
    <row r="587" spans="15:15" x14ac:dyDescent="0.2">
      <c r="O587" s="6"/>
    </row>
    <row r="588" spans="15:15" x14ac:dyDescent="0.2">
      <c r="O588" s="6"/>
    </row>
    <row r="589" spans="15:15" x14ac:dyDescent="0.2">
      <c r="O589" s="6"/>
    </row>
    <row r="590" spans="15:15" x14ac:dyDescent="0.2">
      <c r="O590" s="6"/>
    </row>
    <row r="591" spans="15:15" x14ac:dyDescent="0.2">
      <c r="O591" s="6"/>
    </row>
    <row r="592" spans="15:15" x14ac:dyDescent="0.2">
      <c r="O592" s="6"/>
    </row>
    <row r="593" spans="15:15" x14ac:dyDescent="0.2">
      <c r="O593" s="6"/>
    </row>
    <row r="594" spans="15:15" x14ac:dyDescent="0.2">
      <c r="O594" s="6"/>
    </row>
    <row r="595" spans="15:15" x14ac:dyDescent="0.2">
      <c r="O595" s="6"/>
    </row>
    <row r="596" spans="15:15" x14ac:dyDescent="0.2">
      <c r="O596" s="6"/>
    </row>
    <row r="597" spans="15:15" x14ac:dyDescent="0.2">
      <c r="O597" s="6"/>
    </row>
    <row r="598" spans="15:15" x14ac:dyDescent="0.2">
      <c r="O598" s="6"/>
    </row>
    <row r="599" spans="15:15" x14ac:dyDescent="0.2">
      <c r="O599" s="6"/>
    </row>
    <row r="600" spans="15:15" x14ac:dyDescent="0.2">
      <c r="O600" s="6"/>
    </row>
    <row r="601" spans="15:15" x14ac:dyDescent="0.2">
      <c r="O601" s="6"/>
    </row>
    <row r="602" spans="15:15" x14ac:dyDescent="0.2">
      <c r="O602" s="6"/>
    </row>
  </sheetData>
  <sortState ref="K1:K602">
    <sortCondition ref="K1:K602"/>
  </sortState>
  <dataConsolidate/>
  <pageMargins left="0.7" right="0.7" top="0.78740157499999996" bottom="0.78740157499999996" header="0.3" footer="0.3"/>
  <pageSetup paperSize="9" orientation="portrait"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50D29FF843E564384358A75E8B734A7" ma:contentTypeVersion="1" ma:contentTypeDescription="Ein neues Dokument erstellen." ma:contentTypeScope="" ma:versionID="5188c57bb467ce84cc353fc50e9ed211">
  <xsd:schema xmlns:xsd="http://www.w3.org/2001/XMLSchema" xmlns:xs="http://www.w3.org/2001/XMLSchema" xmlns:p="http://schemas.microsoft.com/office/2006/metadata/properties" xmlns:ns2="31E5CFB7-DBBD-4103-BC07-2F07C7DAC2D8" xmlns:ns3="http://schemas.microsoft.com/sharepoint/v4" targetNamespace="http://schemas.microsoft.com/office/2006/metadata/properties" ma:root="true" ma:fieldsID="fb6d229ed450fe21626cca59899ef901" ns2:_="" ns3:_="">
    <xsd:import namespace="31E5CFB7-DBBD-4103-BC07-2F07C7DAC2D8"/>
    <xsd:import namespace="http://schemas.microsoft.com/sharepoint/v4"/>
    <xsd:element name="properties">
      <xsd:complexType>
        <xsd:sequence>
          <xsd:element name="documentManagement">
            <xsd:complexType>
              <xsd:all>
                <xsd:element ref="ns2:Schlagw_x00f6_rter"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E5CFB7-DBBD-4103-BC07-2F07C7DAC2D8"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chlagw_x00f6_rter xmlns="31E5CFB7-DBBD-4103-BC07-2F07C7DAC2D8" xsi:nil="true"/>
    <IconOverlay xmlns="http://schemas.microsoft.com/sharepoint/v4" xsi:nil="true"/>
  </documentManagement>
</p:properties>
</file>

<file path=customXml/itemProps1.xml><?xml version="1.0" encoding="utf-8"?>
<ds:datastoreItem xmlns:ds="http://schemas.openxmlformats.org/officeDocument/2006/customXml" ds:itemID="{6D8855CE-9E5E-483F-B23D-28D9CDA6E7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E5CFB7-DBBD-4103-BC07-2F07C7DAC2D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01F22D-B379-4C63-B54D-A9532E650BD2}">
  <ds:schemaRefs>
    <ds:schemaRef ds:uri="http://schemas.microsoft.com/sharepoint/v3/contenttype/forms"/>
  </ds:schemaRefs>
</ds:datastoreItem>
</file>

<file path=customXml/itemProps3.xml><?xml version="1.0" encoding="utf-8"?>
<ds:datastoreItem xmlns:ds="http://schemas.openxmlformats.org/officeDocument/2006/customXml" ds:itemID="{F2D12AC5-FCBB-4036-AC49-F1AC63AAE321}">
  <ds:schemaRefs>
    <ds:schemaRef ds:uri="http://purl.org/dc/terms/"/>
    <ds:schemaRef ds:uri="http://schemas.microsoft.com/sharepoint/v4"/>
    <ds:schemaRef ds:uri="http://schemas.microsoft.com/office/2006/documentManagement/types"/>
    <ds:schemaRef ds:uri="http://schemas.openxmlformats.org/package/2006/metadata/core-properties"/>
    <ds:schemaRef ds:uri="31E5CFB7-DBBD-4103-BC07-2F07C7DAC2D8"/>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Anleitung</vt:lpstr>
      <vt:lpstr>Stammdaten</vt:lpstr>
      <vt:lpstr>Beladung des Speichers</vt:lpstr>
      <vt:lpstr>Entladung des Speichers</vt:lpstr>
      <vt:lpstr>Füllstände</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Reher, Sabrina</cp:lastModifiedBy>
  <dcterms:created xsi:type="dcterms:W3CDTF">2012-10-25T06:47:21Z</dcterms:created>
  <dcterms:modified xsi:type="dcterms:W3CDTF">2022-03-10T13:22:29Z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0x010100650D29FF843E564384358A75E8B734A7</vt:lpwstr>
  </property>
</Properties>
</file>