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corp.transmission-it.de\user\HOME04\slipinski\Profile\Desktop\Downloads\"/>
    </mc:Choice>
  </mc:AlternateContent>
  <xr:revisionPtr revIDLastSave="0" documentId="13_ncr:1_{97231410-D203-4D23-B3D9-12707634DE85}" xr6:coauthVersionLast="47" xr6:coauthVersionMax="47" xr10:uidLastSave="{00000000-0000-0000-0000-000000000000}"/>
  <bookViews>
    <workbookView xWindow="-120" yWindow="-120" windowWidth="29040" windowHeight="15840" tabRatio="828" xr2:uid="{00000000-000D-0000-FFFF-FFFF00000000}"/>
  </bookViews>
  <sheets>
    <sheet name="Anlage 1a" sheetId="17" r:id="rId1"/>
    <sheet name="Anlage 1b" sheetId="16" r:id="rId2"/>
    <sheet name="Anlage 1c" sheetId="36" r:id="rId3"/>
    <sheet name="Anlage 1d" sheetId="41" r:id="rId4"/>
    <sheet name="Anlage 1e" sheetId="42" r:id="rId5"/>
    <sheet name="Anlage 1f" sheetId="18" r:id="rId6"/>
    <sheet name="Anlage 1g" sheetId="33" r:id="rId7"/>
    <sheet name="Anlage 1h" sheetId="21" r:id="rId8"/>
    <sheet name="Anlage 2a" sheetId="27" r:id="rId9"/>
    <sheet name="Anlage 2b" sheetId="35" r:id="rId10"/>
  </sheets>
  <definedNames>
    <definedName name="Auswahlliste" localSheetId="4">#REF!</definedName>
    <definedName name="Auswahllist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78" i="21" l="1"/>
  <c r="B1036" i="21"/>
  <c r="I1617" i="21"/>
  <c r="H1617" i="21"/>
  <c r="G1617" i="21"/>
  <c r="F1617" i="21"/>
  <c r="E1617" i="21"/>
  <c r="D1617" i="21"/>
  <c r="C1617" i="21"/>
  <c r="B1617" i="21"/>
  <c r="G1036" i="21"/>
  <c r="F1036" i="21"/>
  <c r="E1036" i="21"/>
  <c r="D1036" i="21"/>
  <c r="C1036" i="21"/>
  <c r="I745" i="21"/>
  <c r="H745" i="21"/>
  <c r="G745" i="21"/>
  <c r="F745" i="21"/>
  <c r="E745" i="21"/>
  <c r="D745" i="21"/>
  <c r="C745" i="21"/>
  <c r="B745" i="21"/>
  <c r="I381" i="21"/>
  <c r="H381" i="21"/>
  <c r="G381" i="21"/>
  <c r="F381" i="21"/>
  <c r="E381" i="21"/>
  <c r="D381" i="21"/>
  <c r="C381" i="21"/>
  <c r="B381" i="21"/>
  <c r="I878" i="21"/>
  <c r="H878" i="21"/>
  <c r="G878" i="21"/>
  <c r="F878" i="21"/>
  <c r="E878" i="21"/>
  <c r="D878" i="21"/>
  <c r="C878" i="21"/>
  <c r="D2490" i="21"/>
  <c r="C2490" i="21"/>
  <c r="B2490" i="21"/>
  <c r="B2126" i="21"/>
  <c r="C1909" i="21"/>
  <c r="B1909" i="21"/>
  <c r="C1751" i="21"/>
  <c r="B1751" i="21"/>
  <c r="D1906" i="21"/>
  <c r="D1905" i="21"/>
  <c r="D1904" i="21"/>
  <c r="D1903" i="21"/>
  <c r="D1902" i="21"/>
  <c r="D1901" i="21"/>
  <c r="D1900" i="21"/>
  <c r="D1899" i="21"/>
  <c r="D1898" i="21"/>
  <c r="D1897" i="21"/>
  <c r="D1896" i="21"/>
  <c r="D1895" i="21"/>
  <c r="D1894" i="21"/>
  <c r="D1893" i="21"/>
  <c r="D1892" i="21"/>
  <c r="D1891" i="21"/>
  <c r="D1890" i="21"/>
  <c r="D1889" i="21"/>
  <c r="D1888" i="21"/>
  <c r="D1887" i="21"/>
  <c r="D1886" i="21"/>
  <c r="D1885" i="21"/>
  <c r="D1884" i="21"/>
  <c r="D1883" i="21"/>
  <c r="D1882" i="21"/>
  <c r="D1881" i="21"/>
  <c r="D1880" i="21"/>
  <c r="D1879" i="21"/>
  <c r="D1878" i="21"/>
  <c r="D1877" i="21"/>
  <c r="D1876" i="21"/>
  <c r="D1875" i="21"/>
  <c r="D1874" i="21"/>
  <c r="D1873" i="21"/>
  <c r="D1872" i="21"/>
  <c r="D1871" i="21"/>
  <c r="D1870" i="21"/>
  <c r="D1869" i="21"/>
  <c r="D1868" i="21"/>
  <c r="D1867" i="21"/>
  <c r="D1866" i="21"/>
  <c r="D1865" i="21"/>
  <c r="D1864" i="21"/>
  <c r="D1863" i="21"/>
  <c r="D1862" i="21"/>
  <c r="D1861" i="21"/>
  <c r="D1860" i="21"/>
  <c r="D1859" i="21"/>
  <c r="D1858" i="21"/>
  <c r="D1857" i="21"/>
  <c r="D1856" i="21"/>
  <c r="D1855" i="21"/>
  <c r="D1854" i="21"/>
  <c r="D1853" i="21"/>
  <c r="D1852" i="21"/>
  <c r="D1851" i="21"/>
  <c r="D1850" i="21"/>
  <c r="D1849" i="21"/>
  <c r="D1848" i="21"/>
  <c r="D1847" i="21"/>
  <c r="D1846" i="21"/>
  <c r="D1845" i="21"/>
  <c r="D1844" i="21"/>
  <c r="D1843" i="21"/>
  <c r="D1842" i="21"/>
  <c r="D1841" i="21"/>
  <c r="D1840" i="21"/>
  <c r="D1839" i="21"/>
  <c r="D1838" i="21"/>
  <c r="D1837" i="21"/>
  <c r="D1836" i="21"/>
  <c r="D1835" i="21"/>
  <c r="D1834" i="21"/>
  <c r="D1833" i="21"/>
  <c r="D1832" i="21"/>
  <c r="D1831" i="21"/>
  <c r="D1830" i="21"/>
  <c r="D1829" i="21"/>
  <c r="D1828" i="21"/>
  <c r="D1827" i="21"/>
  <c r="D1826" i="21"/>
  <c r="D1825" i="21"/>
  <c r="D1824" i="21"/>
  <c r="D1823" i="21"/>
  <c r="D1822" i="21"/>
  <c r="D1821" i="21"/>
  <c r="D1820" i="21"/>
  <c r="D1819" i="21"/>
  <c r="D1818" i="21"/>
  <c r="D1817" i="21"/>
  <c r="D1816" i="21"/>
  <c r="D1815" i="21"/>
  <c r="D1814" i="21"/>
  <c r="D1813" i="21"/>
  <c r="D1812" i="21"/>
  <c r="D1811" i="21"/>
  <c r="D1810" i="21"/>
  <c r="D1809" i="21"/>
  <c r="D1808" i="21"/>
  <c r="D1807" i="21"/>
  <c r="D1806" i="21"/>
  <c r="D1805" i="21"/>
  <c r="D1804" i="21"/>
  <c r="D1803" i="21"/>
  <c r="D1802" i="21"/>
  <c r="D1801" i="21"/>
  <c r="D1800" i="21"/>
  <c r="D1799" i="21"/>
  <c r="D1798" i="21"/>
  <c r="D1797" i="21"/>
  <c r="D1796" i="21"/>
  <c r="D1795" i="21"/>
  <c r="D1794" i="21"/>
  <c r="D1793" i="21"/>
  <c r="D1792" i="21"/>
  <c r="D1791" i="21"/>
  <c r="D1790" i="21"/>
  <c r="D1789" i="21"/>
  <c r="D1788" i="21"/>
  <c r="D1787" i="21"/>
  <c r="D1786" i="21"/>
  <c r="D1785" i="21"/>
  <c r="D1784" i="21"/>
  <c r="D1783" i="21"/>
  <c r="D1782" i="21"/>
  <c r="D1781" i="21"/>
  <c r="D1780" i="21"/>
  <c r="D1779" i="21"/>
  <c r="D1778" i="21"/>
  <c r="D1777" i="21"/>
  <c r="D1776" i="21"/>
  <c r="D1775" i="21"/>
  <c r="D1774" i="21"/>
  <c r="D1773" i="21"/>
  <c r="D1772" i="21"/>
  <c r="D1771" i="21"/>
  <c r="D1770" i="21"/>
  <c r="D1769" i="21"/>
  <c r="D1768" i="21"/>
  <c r="D1767" i="21"/>
  <c r="D1766" i="21"/>
  <c r="D1765" i="21"/>
  <c r="D1764" i="21"/>
  <c r="D1763" i="21"/>
  <c r="D1762" i="21"/>
  <c r="D1761" i="21"/>
  <c r="D1760" i="21"/>
  <c r="D1759" i="21"/>
  <c r="D1758" i="21"/>
  <c r="D1757" i="21"/>
  <c r="D1756" i="21"/>
  <c r="D1755" i="21"/>
  <c r="D1754" i="21"/>
  <c r="D1753" i="21"/>
  <c r="D1752" i="21"/>
  <c r="I5" i="21"/>
  <c r="H5" i="21"/>
  <c r="G5" i="21"/>
  <c r="F5" i="21"/>
  <c r="E5" i="21"/>
  <c r="D5" i="21"/>
  <c r="C5" i="21"/>
  <c r="B5" i="21"/>
  <c r="I1" i="21"/>
  <c r="C78" i="27"/>
  <c r="D78" i="27"/>
  <c r="B380" i="21"/>
  <c r="A877" i="21"/>
  <c r="A878" i="21"/>
  <c r="A1035" i="21"/>
  <c r="A1036" i="21"/>
  <c r="H1037" i="21"/>
  <c r="I1037" i="21" s="1"/>
  <c r="H1038" i="21"/>
  <c r="I1038" i="21" s="1"/>
  <c r="H1039" i="21"/>
  <c r="I1039" i="21" s="1"/>
  <c r="H1040" i="21"/>
  <c r="I1040" i="21" s="1"/>
  <c r="H1041" i="21"/>
  <c r="I1041" i="21" s="1"/>
  <c r="H1042" i="21"/>
  <c r="I1042" i="21" s="1"/>
  <c r="H1043" i="21"/>
  <c r="I1043" i="21" s="1"/>
  <c r="H1044" i="21"/>
  <c r="I1044" i="21" s="1"/>
  <c r="H1045" i="21"/>
  <c r="I1045" i="21" s="1"/>
  <c r="H1046" i="21"/>
  <c r="I1046" i="21" s="1"/>
  <c r="H1047" i="21"/>
  <c r="I1047" i="21" s="1"/>
  <c r="H1048" i="21"/>
  <c r="I1048" i="21" s="1"/>
  <c r="H1049" i="21"/>
  <c r="I1049" i="21" s="1"/>
  <c r="H1050" i="21"/>
  <c r="I1050" i="21" s="1"/>
  <c r="H1051" i="21"/>
  <c r="I1051" i="21" s="1"/>
  <c r="H1052" i="21"/>
  <c r="I1052" i="21" s="1"/>
  <c r="H1053" i="21"/>
  <c r="I1053" i="21" s="1"/>
  <c r="H1054" i="21"/>
  <c r="I1054" i="21" s="1"/>
  <c r="H1055" i="21"/>
  <c r="I1055" i="21" s="1"/>
  <c r="H1056" i="21"/>
  <c r="I1056" i="21" s="1"/>
  <c r="H1057" i="21"/>
  <c r="I1057" i="21" s="1"/>
  <c r="H1058" i="21"/>
  <c r="I1058" i="21" s="1"/>
  <c r="H1059" i="21"/>
  <c r="I1059" i="21" s="1"/>
  <c r="H1060" i="21"/>
  <c r="I1060" i="21" s="1"/>
  <c r="H1061" i="21"/>
  <c r="I1061" i="21" s="1"/>
  <c r="H1062" i="21"/>
  <c r="I1062" i="21" s="1"/>
  <c r="H1063" i="21"/>
  <c r="I1063" i="21" s="1"/>
  <c r="H1064" i="21"/>
  <c r="I1064" i="21" s="1"/>
  <c r="H1065" i="21"/>
  <c r="I1065" i="21" s="1"/>
  <c r="H1066" i="21"/>
  <c r="I1066" i="21" s="1"/>
  <c r="H1067" i="21"/>
  <c r="I1067" i="21" s="1"/>
  <c r="H1068" i="21"/>
  <c r="I1068" i="21" s="1"/>
  <c r="H1069" i="21"/>
  <c r="I1069" i="21" s="1"/>
  <c r="H1070" i="21"/>
  <c r="I1070" i="21" s="1"/>
  <c r="H1071" i="21"/>
  <c r="I1071" i="21" s="1"/>
  <c r="H1072" i="21"/>
  <c r="I1072" i="21" s="1"/>
  <c r="H1073" i="21"/>
  <c r="I1073" i="21" s="1"/>
  <c r="H1074" i="21"/>
  <c r="I1074" i="21" s="1"/>
  <c r="H1075" i="21"/>
  <c r="I1075" i="21" s="1"/>
  <c r="H1076" i="21"/>
  <c r="I1076" i="21" s="1"/>
  <c r="H1077" i="21"/>
  <c r="I1077" i="21" s="1"/>
  <c r="H1078" i="21"/>
  <c r="I1078" i="21" s="1"/>
  <c r="H1079" i="21"/>
  <c r="I1079" i="21" s="1"/>
  <c r="H1080" i="21"/>
  <c r="I1080" i="21" s="1"/>
  <c r="H1081" i="21"/>
  <c r="I1081" i="21" s="1"/>
  <c r="H1082" i="21"/>
  <c r="I1082" i="21" s="1"/>
  <c r="H1083" i="21"/>
  <c r="I1083" i="21" s="1"/>
  <c r="H1084" i="21"/>
  <c r="I1084" i="21" s="1"/>
  <c r="H1085" i="21"/>
  <c r="I1085" i="21" s="1"/>
  <c r="H1086" i="21"/>
  <c r="I1086" i="21" s="1"/>
  <c r="H1087" i="21"/>
  <c r="I1087" i="21" s="1"/>
  <c r="H1088" i="21"/>
  <c r="I1088" i="21" s="1"/>
  <c r="H1089" i="21"/>
  <c r="I1089" i="21" s="1"/>
  <c r="H1090" i="21"/>
  <c r="I1090" i="21" s="1"/>
  <c r="H1091" i="21"/>
  <c r="I1091" i="21" s="1"/>
  <c r="H1092" i="21"/>
  <c r="I1092" i="21" s="1"/>
  <c r="H1093" i="21"/>
  <c r="I1093" i="21" s="1"/>
  <c r="H1094" i="21"/>
  <c r="I1094" i="21" s="1"/>
  <c r="H1095" i="21"/>
  <c r="I1095" i="21" s="1"/>
  <c r="H1096" i="21"/>
  <c r="I1096" i="21" s="1"/>
  <c r="H1097" i="21"/>
  <c r="I1097" i="21" s="1"/>
  <c r="H1098" i="21"/>
  <c r="I1098" i="21" s="1"/>
  <c r="H1099" i="21"/>
  <c r="I1099" i="21" s="1"/>
  <c r="H1100" i="21"/>
  <c r="I1100" i="21" s="1"/>
  <c r="H1101" i="21"/>
  <c r="I1101" i="21" s="1"/>
  <c r="H1102" i="21"/>
  <c r="I1102" i="21" s="1"/>
  <c r="H1103" i="21"/>
  <c r="I1103" i="21" s="1"/>
  <c r="H1104" i="21"/>
  <c r="I1104" i="21" s="1"/>
  <c r="H1105" i="21"/>
  <c r="I1105" i="21" s="1"/>
  <c r="H1106" i="21"/>
  <c r="I1106" i="21" s="1"/>
  <c r="H1107" i="21"/>
  <c r="I1107" i="21" s="1"/>
  <c r="H1108" i="21"/>
  <c r="I1108" i="21" s="1"/>
  <c r="H1109" i="21"/>
  <c r="I1109" i="21" s="1"/>
  <c r="H1110" i="21"/>
  <c r="I1110" i="21" s="1"/>
  <c r="H1111" i="21"/>
  <c r="I1111" i="21" s="1"/>
  <c r="H1112" i="21"/>
  <c r="I1112" i="21" s="1"/>
  <c r="H1113" i="21"/>
  <c r="I1113" i="21" s="1"/>
  <c r="H1114" i="21"/>
  <c r="I1114" i="21" s="1"/>
  <c r="H1115" i="21"/>
  <c r="I1115" i="21" s="1"/>
  <c r="H1116" i="21"/>
  <c r="I1116" i="21" s="1"/>
  <c r="H1117" i="21"/>
  <c r="I1117" i="21" s="1"/>
  <c r="H1118" i="21"/>
  <c r="I1118" i="21" s="1"/>
  <c r="H1119" i="21"/>
  <c r="I1119" i="21" s="1"/>
  <c r="H1120" i="21"/>
  <c r="I1120" i="21" s="1"/>
  <c r="H1121" i="21"/>
  <c r="I1121" i="21" s="1"/>
  <c r="H1122" i="21"/>
  <c r="I1122" i="21" s="1"/>
  <c r="H1123" i="21"/>
  <c r="I1123" i="21" s="1"/>
  <c r="H1124" i="21"/>
  <c r="I1124" i="21" s="1"/>
  <c r="H1125" i="21"/>
  <c r="I1125" i="21" s="1"/>
  <c r="H1126" i="21"/>
  <c r="I1126" i="21" s="1"/>
  <c r="H1127" i="21"/>
  <c r="I1127" i="21" s="1"/>
  <c r="H1128" i="21"/>
  <c r="I1128" i="21" s="1"/>
  <c r="H1129" i="21"/>
  <c r="I1129" i="21" s="1"/>
  <c r="H1130" i="21"/>
  <c r="I1130" i="21" s="1"/>
  <c r="H1131" i="21"/>
  <c r="I1131" i="21" s="1"/>
  <c r="H1132" i="21"/>
  <c r="I1132" i="21" s="1"/>
  <c r="H1133" i="21"/>
  <c r="I1133" i="21" s="1"/>
  <c r="H1134" i="21"/>
  <c r="I1134" i="21" s="1"/>
  <c r="H1135" i="21"/>
  <c r="I1135" i="21" s="1"/>
  <c r="H1136" i="21"/>
  <c r="I1136" i="21" s="1"/>
  <c r="H1137" i="21"/>
  <c r="I1137" i="21" s="1"/>
  <c r="H1138" i="21"/>
  <c r="I1138" i="21" s="1"/>
  <c r="H1139" i="21"/>
  <c r="I1139" i="21" s="1"/>
  <c r="H1140" i="21"/>
  <c r="I1140" i="21" s="1"/>
  <c r="H1141" i="21"/>
  <c r="I1141" i="21" s="1"/>
  <c r="H1142" i="21"/>
  <c r="I1142" i="21" s="1"/>
  <c r="H1143" i="21"/>
  <c r="I1143" i="21" s="1"/>
  <c r="H1144" i="21"/>
  <c r="I1144" i="21" s="1"/>
  <c r="H1145" i="21"/>
  <c r="I1145" i="21" s="1"/>
  <c r="E98" i="33"/>
  <c r="I10" i="42"/>
  <c r="H1146" i="21"/>
  <c r="I1146" i="21" s="1"/>
  <c r="H1147" i="21"/>
  <c r="I1147" i="21" s="1"/>
  <c r="H1148" i="21"/>
  <c r="I1148" i="21" s="1"/>
  <c r="H1149" i="21"/>
  <c r="I1149" i="21" s="1"/>
  <c r="H1150" i="21"/>
  <c r="I1150" i="21" s="1"/>
  <c r="H1151" i="21"/>
  <c r="I1151" i="21" s="1"/>
  <c r="H1152" i="21"/>
  <c r="I1152" i="21" s="1"/>
  <c r="H1153" i="21"/>
  <c r="I1153" i="21" s="1"/>
  <c r="H1154" i="21"/>
  <c r="I1154" i="21" s="1"/>
  <c r="H1155" i="21"/>
  <c r="I1155" i="21" s="1"/>
  <c r="H1156" i="21"/>
  <c r="I1156" i="21" s="1"/>
  <c r="H1157" i="21"/>
  <c r="I1157" i="21" s="1"/>
  <c r="H1158" i="21"/>
  <c r="I1158" i="21" s="1"/>
  <c r="H1159" i="21"/>
  <c r="I1159" i="21" s="1"/>
  <c r="H1160" i="21"/>
  <c r="I1160" i="21" s="1"/>
  <c r="H1161" i="21"/>
  <c r="I1161" i="21" s="1"/>
  <c r="H1162" i="21"/>
  <c r="I1162" i="21" s="1"/>
  <c r="H1163" i="21"/>
  <c r="I1163" i="21" s="1"/>
  <c r="H1164" i="21"/>
  <c r="I1164" i="21" s="1"/>
  <c r="H1165" i="21"/>
  <c r="I1165" i="21" s="1"/>
  <c r="H1166" i="21"/>
  <c r="I1166" i="21" s="1"/>
  <c r="H1167" i="21"/>
  <c r="I1167" i="21" s="1"/>
  <c r="H1168" i="21"/>
  <c r="I1168" i="21" s="1"/>
  <c r="H1169" i="21"/>
  <c r="I1169" i="21" s="1"/>
  <c r="H1170" i="21"/>
  <c r="I1170" i="21" s="1"/>
  <c r="H1171" i="21"/>
  <c r="I1171" i="21" s="1"/>
  <c r="H1172" i="21"/>
  <c r="I1172" i="21" s="1"/>
  <c r="H1173" i="21"/>
  <c r="I1173" i="21" s="1"/>
  <c r="H1174" i="21"/>
  <c r="I1174" i="21" s="1"/>
  <c r="H1175" i="21"/>
  <c r="I1175" i="21" s="1"/>
  <c r="H1176" i="21"/>
  <c r="I1176" i="21" s="1"/>
  <c r="H1177" i="21"/>
  <c r="I1177" i="21" s="1"/>
  <c r="H1178" i="21"/>
  <c r="I1178" i="21" s="1"/>
  <c r="H1179" i="21"/>
  <c r="I1179" i="21" s="1"/>
  <c r="H1180" i="21"/>
  <c r="I1180" i="21" s="1"/>
  <c r="H1181" i="21"/>
  <c r="I1181" i="21" s="1"/>
  <c r="H1182" i="21"/>
  <c r="I1182" i="21" s="1"/>
  <c r="H1183" i="21"/>
  <c r="I1183" i="21" s="1"/>
  <c r="H1184" i="21"/>
  <c r="I1184" i="21" s="1"/>
  <c r="H1185" i="21"/>
  <c r="I1185" i="21" s="1"/>
  <c r="H1186" i="21"/>
  <c r="I1186" i="21" s="1"/>
  <c r="H1187" i="21"/>
  <c r="I1187" i="21" s="1"/>
  <c r="H1188" i="21"/>
  <c r="I1188" i="21" s="1"/>
  <c r="H1189" i="21"/>
  <c r="I1189" i="21" s="1"/>
  <c r="H1190" i="21"/>
  <c r="I1190" i="21" s="1"/>
  <c r="H1191" i="21"/>
  <c r="I1191" i="21" s="1"/>
  <c r="H1192" i="21"/>
  <c r="I1192" i="21" s="1"/>
  <c r="H1193" i="21"/>
  <c r="I1193" i="21" s="1"/>
  <c r="H1194" i="21"/>
  <c r="I1194" i="21" s="1"/>
  <c r="H1195" i="21"/>
  <c r="I1195" i="21" s="1"/>
  <c r="H1196" i="21"/>
  <c r="I1196" i="21" s="1"/>
  <c r="H1197" i="21"/>
  <c r="I1197" i="21" s="1"/>
  <c r="H1198" i="21"/>
  <c r="I1198" i="21" s="1"/>
  <c r="H1199" i="21"/>
  <c r="I1199" i="21" s="1"/>
  <c r="H1200" i="21"/>
  <c r="I1200" i="21" s="1"/>
  <c r="H1201" i="21"/>
  <c r="I1201" i="21" s="1"/>
  <c r="H1202" i="21"/>
  <c r="I1202" i="21" s="1"/>
  <c r="H1203" i="21"/>
  <c r="I1203" i="21" s="1"/>
  <c r="H1204" i="21"/>
  <c r="I1204" i="21" s="1"/>
  <c r="H1205" i="21"/>
  <c r="I1205" i="21" s="1"/>
  <c r="H1206" i="21"/>
  <c r="I1206" i="21" s="1"/>
  <c r="H1207" i="21"/>
  <c r="I1207" i="21" s="1"/>
  <c r="H1208" i="21"/>
  <c r="I1208" i="21" s="1"/>
  <c r="H1209" i="21"/>
  <c r="I1209" i="21" s="1"/>
  <c r="H1210" i="21"/>
  <c r="I1210" i="21" s="1"/>
  <c r="H1211" i="21"/>
  <c r="I1211" i="21" s="1"/>
  <c r="H1212" i="21"/>
  <c r="I1212" i="21" s="1"/>
  <c r="H1213" i="21"/>
  <c r="I1213" i="21" s="1"/>
  <c r="H1214" i="21"/>
  <c r="I1214" i="21" s="1"/>
  <c r="H1215" i="21"/>
  <c r="I1215" i="21" s="1"/>
  <c r="H1216" i="21"/>
  <c r="I1216" i="21" s="1"/>
  <c r="H1217" i="21"/>
  <c r="I1217" i="21" s="1"/>
  <c r="H1218" i="21"/>
  <c r="I1218" i="21" s="1"/>
  <c r="H1219" i="21"/>
  <c r="I1219" i="21" s="1"/>
  <c r="H1220" i="21"/>
  <c r="I1220" i="21" s="1"/>
  <c r="H1221" i="21"/>
  <c r="I1221" i="21" s="1"/>
  <c r="H1222" i="21"/>
  <c r="I1222" i="21" s="1"/>
  <c r="H1223" i="21"/>
  <c r="I1223" i="21" s="1"/>
  <c r="H1224" i="21"/>
  <c r="I1224" i="21" s="1"/>
  <c r="H1225" i="21"/>
  <c r="I1225" i="21" s="1"/>
  <c r="H1226" i="21"/>
  <c r="I1226" i="21" s="1"/>
  <c r="H1227" i="21"/>
  <c r="I1227" i="21" s="1"/>
  <c r="H1228" i="21"/>
  <c r="I1228" i="21" s="1"/>
  <c r="H1229" i="21"/>
  <c r="I1229" i="21" s="1"/>
  <c r="H1230" i="21"/>
  <c r="I1230" i="21" s="1"/>
  <c r="H1231" i="21"/>
  <c r="I1231" i="21" s="1"/>
  <c r="H1232" i="21"/>
  <c r="I1232" i="21" s="1"/>
  <c r="H1233" i="21"/>
  <c r="I1233" i="21" s="1"/>
  <c r="H1234" i="21"/>
  <c r="I1234" i="21" s="1"/>
  <c r="H1235" i="21"/>
  <c r="I1235" i="21" s="1"/>
  <c r="H1236" i="21"/>
  <c r="I1236" i="21" s="1"/>
  <c r="H1237" i="21"/>
  <c r="I1237" i="21" s="1"/>
  <c r="H1238" i="21"/>
  <c r="I1238" i="21" s="1"/>
  <c r="H1239" i="21"/>
  <c r="I1239" i="21" s="1"/>
  <c r="H1240" i="21"/>
  <c r="I1240" i="21" s="1"/>
  <c r="H1241" i="21"/>
  <c r="I1241" i="21" s="1"/>
  <c r="H1242" i="21"/>
  <c r="I1242" i="21" s="1"/>
  <c r="H1243" i="21"/>
  <c r="I1243" i="21" s="1"/>
  <c r="H1244" i="21"/>
  <c r="I1244" i="21" s="1"/>
  <c r="H1245" i="21"/>
  <c r="I1245" i="21" s="1"/>
  <c r="H1246" i="21"/>
  <c r="I1246" i="21" s="1"/>
  <c r="H1247" i="21"/>
  <c r="I1247" i="21" s="1"/>
  <c r="H1248" i="21"/>
  <c r="I1248" i="21" s="1"/>
  <c r="H1249" i="21"/>
  <c r="I1249" i="21" s="1"/>
  <c r="H1250" i="21"/>
  <c r="I1250" i="21" s="1"/>
  <c r="C112" i="27"/>
  <c r="B65" i="27"/>
  <c r="B66" i="27" s="1"/>
  <c r="B67" i="27" s="1"/>
  <c r="B68" i="27" s="1"/>
  <c r="B69" i="27" s="1"/>
  <c r="B70" i="27" s="1"/>
  <c r="B71" i="27" s="1"/>
  <c r="B72" i="27" s="1"/>
  <c r="B73" i="27" s="1"/>
  <c r="B74" i="27" s="1"/>
  <c r="B75" i="27" s="1"/>
  <c r="B76" i="27" s="1"/>
  <c r="B77" i="27" s="1"/>
  <c r="E113" i="27"/>
  <c r="D143" i="33"/>
  <c r="E143" i="33"/>
  <c r="D39" i="27"/>
  <c r="C39" i="27"/>
  <c r="D1911" i="21"/>
  <c r="D1912" i="21"/>
  <c r="D1913" i="21"/>
  <c r="D1914" i="21"/>
  <c r="D1915" i="21"/>
  <c r="D1916" i="21"/>
  <c r="D1917" i="21"/>
  <c r="D1918" i="21"/>
  <c r="D1919" i="21"/>
  <c r="D1920" i="21"/>
  <c r="D1921" i="21"/>
  <c r="D1922" i="21"/>
  <c r="D1923" i="21"/>
  <c r="D1924" i="21"/>
  <c r="D1925" i="21"/>
  <c r="D1926" i="21"/>
  <c r="D1927" i="21"/>
  <c r="D1928" i="21"/>
  <c r="D1929" i="21"/>
  <c r="D1930" i="21"/>
  <c r="D1931" i="21"/>
  <c r="D1932" i="21"/>
  <c r="D1933" i="21"/>
  <c r="D1934" i="21"/>
  <c r="D1935" i="21"/>
  <c r="D1936" i="21"/>
  <c r="D1937" i="21"/>
  <c r="D1938" i="21"/>
  <c r="D1939" i="21"/>
  <c r="D1940" i="21"/>
  <c r="D1941" i="21"/>
  <c r="D1942" i="21"/>
  <c r="D1943" i="21"/>
  <c r="D1944" i="21"/>
  <c r="D1945" i="21"/>
  <c r="D1946" i="21"/>
  <c r="D1947" i="21"/>
  <c r="D1948" i="21"/>
  <c r="D1949" i="21"/>
  <c r="D1950" i="21"/>
  <c r="D1951" i="21"/>
  <c r="D1952" i="21"/>
  <c r="D1953" i="21"/>
  <c r="D1954" i="21"/>
  <c r="D1955" i="21"/>
  <c r="D1956" i="21"/>
  <c r="D1957" i="21"/>
  <c r="D1958" i="21"/>
  <c r="D1959" i="21"/>
  <c r="D1960" i="21"/>
  <c r="D1961" i="21"/>
  <c r="D1962" i="21"/>
  <c r="D1963" i="21"/>
  <c r="D1964" i="21"/>
  <c r="D1965" i="21"/>
  <c r="D1966" i="21"/>
  <c r="D1967" i="21"/>
  <c r="D1968" i="21"/>
  <c r="D1969" i="21"/>
  <c r="D1970" i="21"/>
  <c r="D1971" i="21"/>
  <c r="D1972" i="21"/>
  <c r="D1973" i="21"/>
  <c r="D1974" i="21"/>
  <c r="D1975" i="21"/>
  <c r="D1976" i="21"/>
  <c r="D1977" i="21"/>
  <c r="D1978" i="21"/>
  <c r="D1979" i="21"/>
  <c r="D1980" i="21"/>
  <c r="D1981" i="21"/>
  <c r="D1982" i="21"/>
  <c r="D1983" i="21"/>
  <c r="D1984" i="21"/>
  <c r="D1985" i="21"/>
  <c r="D1986" i="21"/>
  <c r="D1987" i="21"/>
  <c r="D1988" i="21"/>
  <c r="D1989" i="21"/>
  <c r="D1990" i="21"/>
  <c r="D1991" i="21"/>
  <c r="D1992" i="21"/>
  <c r="D1993" i="21"/>
  <c r="D1994" i="21"/>
  <c r="D1995" i="21"/>
  <c r="D1996" i="21"/>
  <c r="D1997" i="21"/>
  <c r="D1998" i="21"/>
  <c r="D1999" i="21"/>
  <c r="D2000" i="21"/>
  <c r="D2001" i="21"/>
  <c r="D2002" i="21"/>
  <c r="D2003" i="21"/>
  <c r="D2004" i="21"/>
  <c r="D2005" i="21"/>
  <c r="D2006" i="21"/>
  <c r="D2007" i="21"/>
  <c r="D2008" i="21"/>
  <c r="D2009" i="21"/>
  <c r="D2010" i="21"/>
  <c r="D2011" i="21"/>
  <c r="D2012" i="21"/>
  <c r="D2013" i="21"/>
  <c r="D2014" i="21"/>
  <c r="D2015" i="21"/>
  <c r="D2016" i="21"/>
  <c r="D2017" i="21"/>
  <c r="D2018" i="21"/>
  <c r="D2019" i="21"/>
  <c r="D2020" i="21"/>
  <c r="D2021" i="21"/>
  <c r="D2022" i="21"/>
  <c r="D2023" i="21"/>
  <c r="D2024" i="21"/>
  <c r="D2025" i="21"/>
  <c r="D2026" i="21"/>
  <c r="D2027" i="21"/>
  <c r="D2028" i="21"/>
  <c r="D2029" i="21"/>
  <c r="D2030" i="21"/>
  <c r="D2031" i="21"/>
  <c r="D2032" i="21"/>
  <c r="D2033" i="21"/>
  <c r="D2034" i="21"/>
  <c r="D2035" i="21"/>
  <c r="D2036" i="21"/>
  <c r="D2037" i="21"/>
  <c r="D2038" i="21"/>
  <c r="D2039" i="21"/>
  <c r="D2040" i="21"/>
  <c r="D2041" i="21"/>
  <c r="D2042" i="21"/>
  <c r="D2043" i="21"/>
  <c r="D2044" i="21"/>
  <c r="D2045" i="21"/>
  <c r="D2046" i="21"/>
  <c r="D2047" i="21"/>
  <c r="D2048" i="21"/>
  <c r="D2049" i="21"/>
  <c r="D2050" i="21"/>
  <c r="D2051" i="21"/>
  <c r="D2052" i="21"/>
  <c r="D2053" i="21"/>
  <c r="D2054" i="21"/>
  <c r="D2055" i="21"/>
  <c r="D2056" i="21"/>
  <c r="D2057" i="21"/>
  <c r="D2058" i="21"/>
  <c r="D2059" i="21"/>
  <c r="D2060" i="21"/>
  <c r="D2061" i="21"/>
  <c r="D2062" i="21"/>
  <c r="D2063" i="21"/>
  <c r="D2064" i="21"/>
  <c r="D2065" i="21"/>
  <c r="D2066" i="21"/>
  <c r="D2067" i="21"/>
  <c r="D2068" i="21"/>
  <c r="D2069" i="21"/>
  <c r="D2070" i="21"/>
  <c r="D2071" i="21"/>
  <c r="D2072" i="21"/>
  <c r="D2073" i="21"/>
  <c r="D2074" i="21"/>
  <c r="D2075" i="21"/>
  <c r="D2076" i="21"/>
  <c r="D2077" i="21"/>
  <c r="D2078" i="21"/>
  <c r="D2079" i="21"/>
  <c r="D2080" i="21"/>
  <c r="D2081" i="21"/>
  <c r="D2082" i="21"/>
  <c r="D2083" i="21"/>
  <c r="D2084" i="21"/>
  <c r="D2085" i="21"/>
  <c r="D2086" i="21"/>
  <c r="D2087" i="21"/>
  <c r="D2088" i="21"/>
  <c r="D2089" i="21"/>
  <c r="D2090" i="21"/>
  <c r="D2091" i="21"/>
  <c r="D2092" i="21"/>
  <c r="D2093" i="21"/>
  <c r="D2094" i="21"/>
  <c r="D2095" i="21"/>
  <c r="D2096" i="21"/>
  <c r="D2097" i="21"/>
  <c r="D2098" i="21"/>
  <c r="D2099" i="21"/>
  <c r="D2100" i="21"/>
  <c r="D2101" i="21"/>
  <c r="D2102" i="21"/>
  <c r="D2103" i="21"/>
  <c r="D2104" i="21"/>
  <c r="D2105" i="21"/>
  <c r="D2106" i="21"/>
  <c r="D2107" i="21"/>
  <c r="D2108" i="21"/>
  <c r="D2109" i="21"/>
  <c r="D2110" i="21"/>
  <c r="D2111" i="21"/>
  <c r="D2112" i="21"/>
  <c r="D2113" i="21"/>
  <c r="D2114" i="21"/>
  <c r="D2115" i="21"/>
  <c r="D2116" i="21"/>
  <c r="D2117" i="21"/>
  <c r="D2118" i="21"/>
  <c r="D2119" i="21"/>
  <c r="D2120" i="21"/>
  <c r="D2121" i="21"/>
  <c r="D2122" i="21"/>
  <c r="D2123" i="21"/>
  <c r="D1910" i="21"/>
  <c r="D1909" i="21" l="1"/>
  <c r="I1036" i="21"/>
  <c r="H1036" i="21"/>
  <c r="D1751" i="21"/>
  <c r="A380" i="21"/>
  <c r="A381" i="21"/>
  <c r="D8" i="27" l="1"/>
  <c r="D9" i="27"/>
  <c r="D10" i="27"/>
  <c r="D11" i="27"/>
  <c r="D12" i="27"/>
  <c r="D13" i="27"/>
  <c r="C8" i="27"/>
  <c r="C100" i="27" s="1"/>
  <c r="C9" i="27"/>
  <c r="C13" i="27"/>
  <c r="A2126" i="21"/>
  <c r="A1909" i="21"/>
  <c r="A1751" i="21"/>
  <c r="A2490" i="21"/>
  <c r="A1617" i="21"/>
  <c r="A1253" i="21"/>
  <c r="A745" i="21"/>
  <c r="A164" i="21"/>
  <c r="D2126" i="21" l="1"/>
  <c r="C2126" i="21"/>
  <c r="I1253" i="21"/>
  <c r="H1253" i="21"/>
  <c r="G1253" i="21"/>
  <c r="F1253" i="21"/>
  <c r="E1253" i="21"/>
  <c r="D1253" i="21"/>
  <c r="C1253" i="21"/>
  <c r="B1253" i="21"/>
  <c r="A1252" i="21"/>
  <c r="I164" i="21"/>
  <c r="H164" i="21"/>
  <c r="G164" i="21"/>
  <c r="F164" i="21"/>
  <c r="E164" i="21"/>
  <c r="D164" i="21"/>
  <c r="C164" i="21"/>
  <c r="B164" i="21"/>
  <c r="E183" i="35" l="1"/>
  <c r="E126" i="35"/>
  <c r="E68" i="35"/>
  <c r="E241" i="35"/>
  <c r="F11" i="42"/>
  <c r="G11" i="42"/>
  <c r="H11" i="42"/>
  <c r="E11" i="42"/>
  <c r="D11" i="42"/>
  <c r="C11" i="42"/>
  <c r="B11" i="42"/>
  <c r="A11" i="42"/>
  <c r="H744" i="21"/>
  <c r="A10" i="42"/>
  <c r="I9" i="42"/>
  <c r="H380" i="21" s="1"/>
  <c r="A9" i="42"/>
  <c r="I8" i="42"/>
  <c r="H162" i="21" s="1"/>
  <c r="A8" i="42"/>
  <c r="I7" i="42"/>
  <c r="H4" i="21" s="1"/>
  <c r="A7" i="42"/>
  <c r="J1" i="42"/>
  <c r="A1" i="42"/>
  <c r="H873" i="21" l="1"/>
  <c r="I11" i="42"/>
  <c r="E1" i="35" l="1"/>
  <c r="H1" i="27"/>
  <c r="F1" i="33"/>
  <c r="J1" i="18"/>
  <c r="I1" i="16"/>
  <c r="I1" i="36"/>
  <c r="I1" i="41"/>
  <c r="E78" i="27" l="1"/>
  <c r="D293" i="33" l="1"/>
  <c r="E203" i="33"/>
  <c r="D100" i="27" l="1"/>
  <c r="E75" i="33"/>
  <c r="D75" i="33"/>
  <c r="A509" i="33" l="1"/>
  <c r="A500" i="33"/>
  <c r="A490" i="33"/>
  <c r="A481" i="33"/>
  <c r="A472" i="33"/>
  <c r="D241" i="35"/>
  <c r="D256" i="35" s="1"/>
  <c r="D183" i="35"/>
  <c r="D126" i="35"/>
  <c r="F58" i="27"/>
  <c r="E58" i="27"/>
  <c r="D58" i="27"/>
  <c r="C58" i="27"/>
  <c r="D441" i="33"/>
  <c r="E120" i="33"/>
  <c r="D484" i="33" s="1"/>
  <c r="D877" i="21" s="1"/>
  <c r="D120" i="33"/>
  <c r="C484" i="33" s="1"/>
  <c r="G744" i="21"/>
  <c r="G380" i="21"/>
  <c r="G162" i="21"/>
  <c r="G4" i="21"/>
  <c r="A21" i="41"/>
  <c r="A20" i="41"/>
  <c r="A19" i="41"/>
  <c r="A18" i="41"/>
  <c r="B22" i="41"/>
  <c r="G873" i="21" l="1"/>
  <c r="F20" i="27"/>
  <c r="D98" i="33" l="1"/>
  <c r="E216" i="33"/>
  <c r="D9" i="41" l="1"/>
  <c r="D10" i="41"/>
  <c r="D11" i="41"/>
  <c r="D8" i="41"/>
  <c r="E253" i="35"/>
  <c r="D68" i="35"/>
  <c r="D253" i="35" s="1"/>
  <c r="E281" i="33" l="1"/>
  <c r="D281" i="33"/>
  <c r="D11" i="18"/>
  <c r="B11" i="17"/>
  <c r="D309" i="33" l="1"/>
  <c r="D216" i="33"/>
  <c r="D203" i="33" l="1"/>
  <c r="E254" i="35" l="1"/>
  <c r="D254" i="35"/>
  <c r="F39" i="27" l="1"/>
  <c r="E39" i="27"/>
  <c r="C12" i="41" l="1"/>
  <c r="B12" i="41"/>
  <c r="A12" i="41"/>
  <c r="A11" i="41"/>
  <c r="A10" i="41"/>
  <c r="A9" i="41"/>
  <c r="A8" i="41"/>
  <c r="A1" i="41"/>
  <c r="E256" i="35" l="1"/>
  <c r="E255" i="35"/>
  <c r="D255" i="35"/>
  <c r="F78" i="27"/>
  <c r="E20" i="27"/>
  <c r="A1616" i="21"/>
  <c r="E744" i="21"/>
  <c r="D744" i="21"/>
  <c r="A744" i="21"/>
  <c r="A2489" i="21" s="1"/>
  <c r="E380" i="21"/>
  <c r="D380" i="21"/>
  <c r="A2125" i="21"/>
  <c r="E162" i="21"/>
  <c r="D162" i="21"/>
  <c r="A162" i="21"/>
  <c r="A1908" i="21" s="1"/>
  <c r="E4" i="21"/>
  <c r="D4" i="21"/>
  <c r="A4" i="21"/>
  <c r="A479" i="33"/>
  <c r="D450" i="33"/>
  <c r="C515" i="33" s="1"/>
  <c r="D410" i="33"/>
  <c r="C513" i="33" s="1"/>
  <c r="G1035" i="21" s="1"/>
  <c r="D395" i="33"/>
  <c r="C512" i="33" s="1"/>
  <c r="G877" i="21" s="1"/>
  <c r="D375" i="33"/>
  <c r="C506" i="33" s="1"/>
  <c r="F1616" i="21" s="1"/>
  <c r="D368" i="33"/>
  <c r="C504" i="33"/>
  <c r="F1035" i="21" s="1"/>
  <c r="C503" i="33"/>
  <c r="F877" i="21" s="1"/>
  <c r="D496" i="33"/>
  <c r="E1616" i="21" s="1"/>
  <c r="C496" i="33"/>
  <c r="E272" i="33"/>
  <c r="D495" i="33" s="1"/>
  <c r="E1252" i="21" s="1"/>
  <c r="D272" i="33"/>
  <c r="C495" i="33" s="1"/>
  <c r="D494" i="33"/>
  <c r="E1035" i="21" s="1"/>
  <c r="C494" i="33"/>
  <c r="D493" i="33"/>
  <c r="E877" i="21" s="1"/>
  <c r="C493" i="33"/>
  <c r="E189" i="33"/>
  <c r="D487" i="33" s="1"/>
  <c r="D1616" i="21" s="1"/>
  <c r="D189" i="33"/>
  <c r="C487" i="33" s="1"/>
  <c r="E175" i="33"/>
  <c r="D486" i="33" s="1"/>
  <c r="D1252" i="21" s="1"/>
  <c r="D175" i="33"/>
  <c r="C486" i="33" s="1"/>
  <c r="D485" i="33"/>
  <c r="D1035" i="21" s="1"/>
  <c r="C485" i="33"/>
  <c r="D478" i="33"/>
  <c r="C1616" i="21" s="1"/>
  <c r="D477" i="33"/>
  <c r="C1252" i="21" s="1"/>
  <c r="C477" i="33"/>
  <c r="C2125" i="21" s="1"/>
  <c r="E43" i="33"/>
  <c r="D476" i="33" s="1"/>
  <c r="C1035" i="21" s="1"/>
  <c r="D43" i="33"/>
  <c r="C476" i="33" s="1"/>
  <c r="C1908" i="21" s="1"/>
  <c r="E26" i="33"/>
  <c r="D475" i="33" s="1"/>
  <c r="C877" i="21" s="1"/>
  <c r="D26" i="33"/>
  <c r="C475" i="33" s="1"/>
  <c r="E11" i="18"/>
  <c r="C11" i="18"/>
  <c r="B11" i="18"/>
  <c r="A11" i="18"/>
  <c r="I10" i="18"/>
  <c r="I744" i="21" s="1"/>
  <c r="A10" i="18"/>
  <c r="I9" i="18"/>
  <c r="I380" i="21" s="1"/>
  <c r="A9" i="18"/>
  <c r="I8" i="18"/>
  <c r="I162" i="21" s="1"/>
  <c r="A8" i="18"/>
  <c r="I7" i="18"/>
  <c r="I4" i="21" s="1"/>
  <c r="A7" i="18"/>
  <c r="A1" i="18"/>
  <c r="B20" i="36"/>
  <c r="A20" i="36"/>
  <c r="A19" i="36"/>
  <c r="A18" i="36"/>
  <c r="A17" i="36"/>
  <c r="A16" i="36"/>
  <c r="B11" i="36"/>
  <c r="A11" i="36"/>
  <c r="E11" i="36"/>
  <c r="D11" i="36"/>
  <c r="A10" i="36"/>
  <c r="D10" i="36"/>
  <c r="A9" i="36"/>
  <c r="D9" i="36"/>
  <c r="A8" i="36"/>
  <c r="D8" i="36"/>
  <c r="A7" i="36"/>
  <c r="D7" i="36"/>
  <c r="A1" i="36"/>
  <c r="H34" i="16"/>
  <c r="G34" i="16"/>
  <c r="F34" i="16"/>
  <c r="E34" i="16"/>
  <c r="D34" i="16"/>
  <c r="C34" i="16"/>
  <c r="B34" i="16"/>
  <c r="I33" i="16"/>
  <c r="I32" i="16"/>
  <c r="I31" i="16"/>
  <c r="I30" i="16"/>
  <c r="H29" i="16"/>
  <c r="G29" i="16"/>
  <c r="F29" i="16"/>
  <c r="E29" i="16"/>
  <c r="D29" i="16"/>
  <c r="C29" i="16"/>
  <c r="B29" i="16"/>
  <c r="H23" i="16"/>
  <c r="G23" i="16"/>
  <c r="F23" i="16"/>
  <c r="E23" i="16"/>
  <c r="D23" i="16"/>
  <c r="C23" i="16"/>
  <c r="B23" i="16"/>
  <c r="I22" i="16"/>
  <c r="I21" i="16"/>
  <c r="I20" i="16"/>
  <c r="I19" i="16"/>
  <c r="H18" i="16"/>
  <c r="G18" i="16"/>
  <c r="F18" i="16"/>
  <c r="E18" i="16"/>
  <c r="D18" i="16"/>
  <c r="C18" i="16"/>
  <c r="B18" i="16"/>
  <c r="H12" i="16"/>
  <c r="G12" i="16"/>
  <c r="F12" i="16"/>
  <c r="E12" i="16"/>
  <c r="D12" i="16"/>
  <c r="C12" i="16"/>
  <c r="B12" i="16"/>
  <c r="A12" i="16"/>
  <c r="I11" i="16"/>
  <c r="C744" i="21" s="1"/>
  <c r="A11" i="16"/>
  <c r="A22" i="16" s="1"/>
  <c r="A33" i="16" s="1"/>
  <c r="I10" i="16"/>
  <c r="C380" i="21" s="1"/>
  <c r="A10" i="16"/>
  <c r="A21" i="16" s="1"/>
  <c r="A32" i="16" s="1"/>
  <c r="I9" i="16"/>
  <c r="C162" i="21" s="1"/>
  <c r="A9" i="16"/>
  <c r="A20" i="16" s="1"/>
  <c r="A31" i="16" s="1"/>
  <c r="I8" i="16"/>
  <c r="C4" i="21" s="1"/>
  <c r="A8" i="16"/>
  <c r="A19" i="16" s="1"/>
  <c r="A30" i="16" s="1"/>
  <c r="A1" i="16"/>
  <c r="H22" i="17"/>
  <c r="G22" i="17"/>
  <c r="F22" i="17"/>
  <c r="E22" i="17"/>
  <c r="D22" i="17"/>
  <c r="C22" i="17"/>
  <c r="B22" i="17"/>
  <c r="A22" i="17"/>
  <c r="I21" i="17"/>
  <c r="B744" i="21" s="1"/>
  <c r="A21" i="17"/>
  <c r="I20" i="17"/>
  <c r="A20" i="17"/>
  <c r="I19" i="17"/>
  <c r="B162" i="21" s="1"/>
  <c r="A19" i="17"/>
  <c r="I18" i="17"/>
  <c r="B4" i="21" s="1"/>
  <c r="A18" i="17"/>
  <c r="H17" i="17"/>
  <c r="G17" i="17"/>
  <c r="F17" i="17"/>
  <c r="E17" i="17"/>
  <c r="D17" i="17"/>
  <c r="C17" i="17"/>
  <c r="B17" i="17"/>
  <c r="H11" i="17"/>
  <c r="G11" i="17"/>
  <c r="F11" i="17"/>
  <c r="E11" i="17"/>
  <c r="D11" i="17"/>
  <c r="C11" i="17"/>
  <c r="I10" i="17"/>
  <c r="B2489" i="21" s="1"/>
  <c r="I9" i="17"/>
  <c r="I8" i="17"/>
  <c r="B1908" i="21" s="1"/>
  <c r="I7" i="17"/>
  <c r="H877" i="21" l="1"/>
  <c r="H1035" i="21"/>
  <c r="I873" i="21"/>
  <c r="A1750" i="21"/>
  <c r="C873" i="21"/>
  <c r="D873" i="21"/>
  <c r="E873" i="21"/>
  <c r="B873" i="21"/>
  <c r="C1745" i="21"/>
  <c r="E1745" i="21"/>
  <c r="C505" i="33"/>
  <c r="F1252" i="21" s="1"/>
  <c r="G1616" i="21"/>
  <c r="H1616" i="21" s="1"/>
  <c r="A34" i="16"/>
  <c r="A23" i="16"/>
  <c r="E257" i="35"/>
  <c r="C478" i="33"/>
  <c r="C479" i="33" s="1"/>
  <c r="I23" i="16"/>
  <c r="C24" i="16" s="1"/>
  <c r="D257" i="35"/>
  <c r="D488" i="33"/>
  <c r="D1908" i="21"/>
  <c r="D1745" i="21"/>
  <c r="I22" i="17"/>
  <c r="G23" i="17" s="1"/>
  <c r="I34" i="16"/>
  <c r="G35" i="16" s="1"/>
  <c r="C1750" i="21"/>
  <c r="D479" i="33"/>
  <c r="C488" i="33"/>
  <c r="C497" i="33"/>
  <c r="D497" i="33"/>
  <c r="I11" i="18"/>
  <c r="B1750" i="21"/>
  <c r="B2125" i="21"/>
  <c r="D2125" i="21" s="1"/>
  <c r="I11" i="17"/>
  <c r="I12" i="16"/>
  <c r="E13" i="16" s="1"/>
  <c r="C20" i="27"/>
  <c r="D20" i="27"/>
  <c r="F1745" i="21" l="1"/>
  <c r="B2618" i="21"/>
  <c r="C507" i="33"/>
  <c r="F13" i="16"/>
  <c r="D13" i="16"/>
  <c r="C13" i="16"/>
  <c r="B13" i="16"/>
  <c r="H13" i="16"/>
  <c r="G13" i="16"/>
  <c r="C12" i="17"/>
  <c r="B12" i="17"/>
  <c r="C2489" i="21"/>
  <c r="D2489" i="21" s="1"/>
  <c r="B23" i="17"/>
  <c r="H23" i="17"/>
  <c r="E23" i="17"/>
  <c r="F23" i="17"/>
  <c r="C23" i="17"/>
  <c r="H24" i="16"/>
  <c r="D23" i="17"/>
  <c r="E35" i="16"/>
  <c r="C35" i="16"/>
  <c r="H35" i="16"/>
  <c r="B35" i="16"/>
  <c r="F35" i="16"/>
  <c r="D35" i="16"/>
  <c r="D24" i="16"/>
  <c r="B24" i="16"/>
  <c r="E24" i="16"/>
  <c r="F24" i="16"/>
  <c r="G24" i="16"/>
  <c r="G12" i="17"/>
  <c r="E12" i="17"/>
  <c r="H12" i="17"/>
  <c r="F12" i="17"/>
  <c r="D12" i="17"/>
  <c r="D1750" i="21"/>
  <c r="D2618" i="21" l="1"/>
  <c r="C2618" i="21"/>
  <c r="I12" i="17"/>
  <c r="I23" i="17"/>
  <c r="I35" i="16"/>
  <c r="I24" i="16"/>
  <c r="F4" i="21"/>
  <c r="B877" i="21" s="1"/>
  <c r="I877" i="21" l="1"/>
  <c r="F744" i="21"/>
  <c r="B1616" i="21" s="1"/>
  <c r="D12" i="41"/>
  <c r="F380" i="21"/>
  <c r="B1252" i="21" s="1"/>
  <c r="F162" i="21"/>
  <c r="B1035" i="21" l="1"/>
  <c r="I1035" i="21" s="1"/>
  <c r="F873" i="21"/>
  <c r="I1616" i="21"/>
  <c r="B1745" i="21" l="1"/>
  <c r="C514" i="33"/>
  <c r="G1252" i="21" s="1"/>
  <c r="I13" i="16"/>
  <c r="H1252" i="21" l="1"/>
  <c r="G1745" i="21"/>
  <c r="C516" i="33"/>
  <c r="H1745" i="21" l="1"/>
  <c r="I1252" i="21"/>
  <c r="I1745" i="21" s="1"/>
  <c r="D101" i="27"/>
  <c r="C101" i="27"/>
  <c r="F113" i="27"/>
  <c r="C116" i="27"/>
  <c r="F118" i="27"/>
  <c r="C110" i="27"/>
  <c r="E116" i="27"/>
  <c r="C104" i="27"/>
  <c r="C107" i="27"/>
  <c r="C111" i="27"/>
  <c r="E114" i="27"/>
  <c r="C117" i="27"/>
  <c r="D110" i="27"/>
  <c r="D104" i="27"/>
  <c r="D107" i="27"/>
  <c r="D111" i="27"/>
  <c r="F114" i="27"/>
  <c r="E117" i="27"/>
  <c r="D109" i="27"/>
  <c r="C105" i="27"/>
  <c r="C108" i="27"/>
  <c r="C115" i="27"/>
  <c r="F117" i="27"/>
  <c r="D106" i="27"/>
  <c r="C114" i="27"/>
  <c r="D105" i="27"/>
  <c r="D108" i="27"/>
  <c r="D112" i="27"/>
  <c r="E115" i="27"/>
  <c r="C118" i="27"/>
  <c r="F116" i="27"/>
  <c r="C106" i="27"/>
  <c r="C109" i="27"/>
  <c r="C113" i="27"/>
  <c r="F115" i="27"/>
  <c r="E118" i="27"/>
  <c r="C103" i="27"/>
  <c r="D103" i="27"/>
  <c r="C102" i="27"/>
  <c r="D102" i="27"/>
  <c r="C119" i="27" l="1"/>
  <c r="D119" i="27"/>
  <c r="E119" i="27"/>
  <c r="F119" i="27"/>
</calcChain>
</file>

<file path=xl/sharedStrings.xml><?xml version="1.0" encoding="utf-8"?>
<sst xmlns="http://schemas.openxmlformats.org/spreadsheetml/2006/main" count="3454" uniqueCount="1033">
  <si>
    <t>Finanziell geförderte Strommengen und finanzielle Förderung für das Kalenderjahr 2023 auf Basis der Prüfungsvermerke der ÜNB:</t>
  </si>
  <si>
    <t>Angaben zu kaufmännisch abgenommenen Strommengen und Einspeisevergütungen nach EEG</t>
  </si>
  <si>
    <t>Im Rahmen der Einspeisevergütung kaufmännisch abgenommene Strommengen in kWh</t>
  </si>
  <si>
    <t>Wasserkraft</t>
  </si>
  <si>
    <t>Deponie-, Klär-, Grubengas</t>
  </si>
  <si>
    <t>Biomasse</t>
  </si>
  <si>
    <t>Geothermie</t>
  </si>
  <si>
    <t>Windenergie an Land</t>
  </si>
  <si>
    <t>Windenergie auf See</t>
  </si>
  <si>
    <t>Solare Strahlungs-
energie*</t>
  </si>
  <si>
    <t>Strommengen
gesamt</t>
  </si>
  <si>
    <t>50Hertz</t>
  </si>
  <si>
    <t>Amprion</t>
  </si>
  <si>
    <t>TenneT</t>
  </si>
  <si>
    <t>TransnetBW</t>
  </si>
  <si>
    <t>Summe</t>
  </si>
  <si>
    <t>Anteil:</t>
  </si>
  <si>
    <t>Zu leistende Zahlungen für Einspeisevergütungen in Euro</t>
  </si>
  <si>
    <t>Einspeisevergütung gesamt</t>
  </si>
  <si>
    <t>* Die oben unter dem Energieträger „Solare Strahlungsenergie“ ausgewiesenen Vergütungen beinhalten auch die Vergütungen für selbst verbrauchten Solarstrom i.S. des § 33 Abs. 2 EEG in der am 31.03.2012 geltenden Fassung.</t>
  </si>
  <si>
    <t xml:space="preserve"> </t>
  </si>
  <si>
    <t>Angaben zur Direktvermarktung</t>
  </si>
  <si>
    <t xml:space="preserve">Marktprämie in Euro </t>
  </si>
  <si>
    <t>Solare Strahlungs-energie</t>
  </si>
  <si>
    <t>Marktprämie gesamt</t>
  </si>
  <si>
    <t>Strommengen im Marktprämienmodell in kWh</t>
  </si>
  <si>
    <t>Strommengen in der sonstigen Direktvermarktung in kWh</t>
  </si>
  <si>
    <t>Sonstige Direktvermarktung gesamt</t>
  </si>
  <si>
    <t>Angaben zum Mieterstromzuschlag und zur Förderung für Flexibilität</t>
  </si>
  <si>
    <t>Mieterstromzuschlag in kWh (informativ)</t>
  </si>
  <si>
    <t xml:space="preserve">Mieterstromzuschlag in Euro </t>
  </si>
  <si>
    <t xml:space="preserve">Förderung für Flexibilität in Euro </t>
  </si>
  <si>
    <t>Finanzielle Beteiligung von Kommunen am Ausbau und zu leistende Erstattungen von Projektsicherungsbeiträgen</t>
  </si>
  <si>
    <t>Die nach § 6 Abs. 5 EEG 2023 für das Kalenderjahr 2023 zu leistenden Erstattungen von Zahlungen, die Anlagenbetreiber an Kommunen nach § 6 Abs. 2 bis 4 EEG 2023 gezahlt haben, in Euro</t>
  </si>
  <si>
    <t>Freiflächen-
anlagen</t>
  </si>
  <si>
    <t>Windenergie-
anlagen an Land</t>
  </si>
  <si>
    <t>Die nach § 38d Abs. 6 EEG 2023 für das Kalenderjahr 2023 zu leistenden Erstattungen von Projektsicherungsbeiträgen in Euro</t>
  </si>
  <si>
    <t>Projektsicherungs-
beitrag</t>
  </si>
  <si>
    <t>Angaben zu Zahlungen bei Pflichtverstößen</t>
  </si>
  <si>
    <t>Zahlungen bei Pflichtverstößen nach § 52 Abs. 1 bis 7 EEG 2023 in Euro*</t>
  </si>
  <si>
    <t>Wind an Land</t>
  </si>
  <si>
    <t>Wind auf See</t>
  </si>
  <si>
    <t>Pflichtverstöße gesamt</t>
  </si>
  <si>
    <t>* Die Tabelle enthält nicht die an uns von Betreibern von KWK-Anlagen zu leistenden Zahlungen bei Pflichtverstößen nach § 52 Abs. 8 EEG 2023. Die Zahlungen für Pflichtverstöße für KWK-Anlagen werden in der Veröffentlichung der KWKG-Jahresabrechnungsdaten ausgewiesen und auf das EEG-Konto gebucht.</t>
  </si>
  <si>
    <t>Angaben zu vermiedenen Netzentgelten</t>
  </si>
  <si>
    <t>Vermiedene Netzentgelte (vNE) gemäß § 13 Abs. 2 EnFG in Euro</t>
  </si>
  <si>
    <t>vNE gesamt</t>
  </si>
  <si>
    <t>Nachträgliche Korrekturen nach § 20 Abs. 1 EnFG auf Basis der Prüfungsvermerke der ÜNB</t>
  </si>
  <si>
    <t>im Hinblick auf Änderungen der abzurechnenden Strommengen oder der Zahlungsansprüche</t>
  </si>
  <si>
    <t>Aufteilung pro Regelzone nach Einspeisevergütungen, Direktvermarktung, Mieterstromzuschlag,</t>
  </si>
  <si>
    <t>Förderung für Flexibilität und vNE</t>
  </si>
  <si>
    <t>Einspeisevergütungen</t>
  </si>
  <si>
    <t>Regelzone</t>
  </si>
  <si>
    <t>Grund*</t>
  </si>
  <si>
    <t>Jahr</t>
  </si>
  <si>
    <t>kaufm. abgenommene Strommenge 
[kWh]</t>
  </si>
  <si>
    <t>Zahlungsansprüche
vor Abzug der vNE 
[EUR]</t>
  </si>
  <si>
    <t>Summe 50Hertz</t>
  </si>
  <si>
    <t>Summe Amprion</t>
  </si>
  <si>
    <t>Summe TenneT</t>
  </si>
  <si>
    <t>Summe TransnetBW</t>
  </si>
  <si>
    <t>Direktvermarktung</t>
  </si>
  <si>
    <t>Strommenge 
Direktvermarktung
[kWh]</t>
  </si>
  <si>
    <t>Mieterstromzuschlag</t>
  </si>
  <si>
    <t>Strommenge 
Mieterstromzuschlag
[kWh]</t>
  </si>
  <si>
    <t>Zahlungsansprüche
[EUR]</t>
  </si>
  <si>
    <t>Förderung für Flexibilität</t>
  </si>
  <si>
    <t>Zahlungsansprüche
[EUR]</t>
  </si>
  <si>
    <t>Vermiedene Netzentgelte</t>
  </si>
  <si>
    <t>vNE
[EUR]</t>
  </si>
  <si>
    <t>*) Legende zu den Gründen für die nachträgliche Korrekturen nach § 20 Abs. 1 EnFG:</t>
  </si>
  <si>
    <t>1: Rückforderungen aufgrund von § 18 Abs. 1 EnFG (§ 20 Abs. 1 Nr. 1 EnFG)</t>
  </si>
  <si>
    <t>2: rechtskräftige Gerichtsentscheidung im Hauptsacheverfahren (§ 20 Abs. 1 Nr. 2 EnFG)</t>
  </si>
  <si>
    <t xml:space="preserve">3: Ergebnis eines Verfahrens bei der Clearingstelle nach § 81 Abs. 4 Satz 1 Nr. 1 oder 2 Erneuerbare-Energien-Gesetz (§ 20 Abs. 1 Nr. 3 EnFG) </t>
  </si>
  <si>
    <t xml:space="preserve">4: Entscheidungen der Bundesnetzagentur nach § 62 EnFG, § 85 Erneuerbare-Energien-Gesetz (§ 20 Abs. 1 Nr. 4 EnFG) </t>
  </si>
  <si>
    <t>5: vollstreckbarer Titel, der erst nach der Abrechnung nach § 15 EnFG (entspricht für das Kalenderjahr 2022 dem § 58 Abs. 1 EEG 2021)</t>
  </si>
  <si>
    <t xml:space="preserve"> ergangen ist (§ 20 Abs. 1 Nr. 5 EnFG).</t>
  </si>
  <si>
    <t xml:space="preserve">6: Zahlungen, die nach § 26 Abs. 2 Erneuerbare-Energien-Gesetz zu einem späteren Zeitpunkt fällig geworden sind (§ 20 Abs. 1 Nr. 6 EnFG) </t>
  </si>
  <si>
    <t>7: Grund nach § 20 Abs. 1 Nr. 7 EnFG</t>
  </si>
  <si>
    <t>Summe der nachträglichen Korrekturen gemäß § 20 Abs. 1 EnFG im Hinblick auf</t>
  </si>
  <si>
    <t xml:space="preserve">Änderungen der abzurechnenden Strommengen oder der Zahlungsansprüche bei </t>
  </si>
  <si>
    <t xml:space="preserve">Einspeisevergütungen, Direktvermarktung, Mieterstromzuschlag, Förderung für Flexibilität </t>
  </si>
  <si>
    <t>und vermiedene Netzentgelte</t>
  </si>
  <si>
    <t>kaufm. abgenommene Strommenge
[kWh]</t>
  </si>
  <si>
    <t>Strommenge Mieterstrom-zuschlag
[kWh]</t>
  </si>
  <si>
    <t>Zusammenfassung der Einspeisevergütungen/Prämien bzw. finanzielle Förderungen nach EEG in Euro</t>
  </si>
  <si>
    <t>Übertragungsnetz-
betreiber</t>
  </si>
  <si>
    <t>Einspeisevergütung
(1)</t>
  </si>
  <si>
    <t>Marktprämie
(2)</t>
  </si>
  <si>
    <t>Mieterstrom-
zuschlag
(3)</t>
  </si>
  <si>
    <t>Förderung der Flexibilität 
(4)</t>
  </si>
  <si>
    <t>Finanzielle Beteiligung von Kommunen am Ausbau
(5)</t>
  </si>
  <si>
    <t>Projektsicherungs-
beitrag
(6)</t>
  </si>
  <si>
    <t>Zahlungen bei Pflichtverstößen
(7)</t>
  </si>
  <si>
    <t>Vermiedene Netzentgelte
(8)</t>
  </si>
  <si>
    <t>50Hertz (ÜNB)</t>
  </si>
  <si>
    <t>SNB901665585874</t>
  </si>
  <si>
    <t>SNB910474681448</t>
  </si>
  <si>
    <t>SNB912218404412</t>
  </si>
  <si>
    <t>SNB913006238462</t>
  </si>
  <si>
    <t>SNB913130054136</t>
  </si>
  <si>
    <t>SNB913280322543</t>
  </si>
  <si>
    <t>SNB913563830420</t>
  </si>
  <si>
    <t>SNB914103081760</t>
  </si>
  <si>
    <t>SNB914630088973</t>
  </si>
  <si>
    <t>SNB914879260819</t>
  </si>
  <si>
    <t>SNB915186313908</t>
  </si>
  <si>
    <t>SNB915358347793</t>
  </si>
  <si>
    <t>SNB915638224585</t>
  </si>
  <si>
    <t>SNB916269213931</t>
  </si>
  <si>
    <t>SNB916663914472</t>
  </si>
  <si>
    <t>SNB917314328846</t>
  </si>
  <si>
    <t>SNB917432806905</t>
  </si>
  <si>
    <t>SNB918070278383</t>
  </si>
  <si>
    <t>SNB918084816830</t>
  </si>
  <si>
    <t>SNB918539636471</t>
  </si>
  <si>
    <t>SNB918620072652</t>
  </si>
  <si>
    <t>SNB919654931526</t>
  </si>
  <si>
    <t>SNB919657321775</t>
  </si>
  <si>
    <t>SNB920348005966</t>
  </si>
  <si>
    <t>SNB920699937404</t>
  </si>
  <si>
    <t>SNB921629791202</t>
  </si>
  <si>
    <t>SNB922055731633</t>
  </si>
  <si>
    <t>SNB922354559020</t>
  </si>
  <si>
    <t>SNB922689183730</t>
  </si>
  <si>
    <t>SNB922861338965</t>
  </si>
  <si>
    <t>SNB925823629552</t>
  </si>
  <si>
    <t>SNB925883927308</t>
  </si>
  <si>
    <t>SNB926394976090</t>
  </si>
  <si>
    <t>SNB926442995943</t>
  </si>
  <si>
    <t>SNB926470799582</t>
  </si>
  <si>
    <t>SNB927160517950</t>
  </si>
  <si>
    <t>SNB927925826730</t>
  </si>
  <si>
    <t>SNB928200943784</t>
  </si>
  <si>
    <t>SNB928602915495</t>
  </si>
  <si>
    <t>SNB928759560869</t>
  </si>
  <si>
    <t>SNB929027950139</t>
  </si>
  <si>
    <t>SNB930067626847</t>
  </si>
  <si>
    <t>SNB930525911119</t>
  </si>
  <si>
    <t>SNB931294328658</t>
  </si>
  <si>
    <t>SNB931431136771</t>
  </si>
  <si>
    <t>SNB931986174853</t>
  </si>
  <si>
    <t>SNB932006596143</t>
  </si>
  <si>
    <t>SNB932107297727</t>
  </si>
  <si>
    <t>SNB932509765411</t>
  </si>
  <si>
    <t>SNB933235634552</t>
  </si>
  <si>
    <t>SNB933274941888</t>
  </si>
  <si>
    <t>SNB933459598975</t>
  </si>
  <si>
    <t>SNB933869654360</t>
  </si>
  <si>
    <t>SNB934071779865</t>
  </si>
  <si>
    <t>SNB934355412402</t>
  </si>
  <si>
    <t>SNB934514392514</t>
  </si>
  <si>
    <t>SNB934984130722</t>
  </si>
  <si>
    <t>SNB935760057516</t>
  </si>
  <si>
    <t>SNB936461984224</t>
  </si>
  <si>
    <t>SNB936480897581</t>
  </si>
  <si>
    <t>SNB936769439815</t>
  </si>
  <si>
    <t>SNB936940951426</t>
  </si>
  <si>
    <t>SNB937001443546</t>
  </si>
  <si>
    <t>SNB938672757734</t>
  </si>
  <si>
    <t>SNB939517994215</t>
  </si>
  <si>
    <t>SNB939624707241</t>
  </si>
  <si>
    <t>SNB939724292715</t>
  </si>
  <si>
    <t>SNB941081544895</t>
  </si>
  <si>
    <t>SNB941283828373</t>
  </si>
  <si>
    <t>SNB941314694489</t>
  </si>
  <si>
    <t>SNB941690671609</t>
  </si>
  <si>
    <t>SNB942159258331</t>
  </si>
  <si>
    <t>SNB943531720705</t>
  </si>
  <si>
    <t>SNB943962034624</t>
  </si>
  <si>
    <t>SNB944962954653</t>
  </si>
  <si>
    <t>SNB945861817537</t>
  </si>
  <si>
    <t>SNB946013720880</t>
  </si>
  <si>
    <t>SNB946425570127</t>
  </si>
  <si>
    <t>SNB946612539746</t>
  </si>
  <si>
    <t>SNB948470226516</t>
  </si>
  <si>
    <t>SNB948816192529</t>
  </si>
  <si>
    <t>SNB948859455841</t>
  </si>
  <si>
    <t>SNB950262883869</t>
  </si>
  <si>
    <t>SNB951105240061</t>
  </si>
  <si>
    <t>SNB951305396193</t>
  </si>
  <si>
    <t>SNB952677840789</t>
  </si>
  <si>
    <t>SNB953495670831</t>
  </si>
  <si>
    <t>SNB953669866350</t>
  </si>
  <si>
    <t>SNB954281375657</t>
  </si>
  <si>
    <t>SNB954814647626</t>
  </si>
  <si>
    <t>SNB957404386462</t>
  </si>
  <si>
    <t>SNB957440824454</t>
  </si>
  <si>
    <t>SNB957549782006</t>
  </si>
  <si>
    <t>SNB957591716776</t>
  </si>
  <si>
    <t>SNB958237843443</t>
  </si>
  <si>
    <t>SNB959120377328</t>
  </si>
  <si>
    <t>SNB959176447266</t>
  </si>
  <si>
    <t>SNB959567240391</t>
  </si>
  <si>
    <t>SNB959966681252</t>
  </si>
  <si>
    <t>SNB960729432592</t>
  </si>
  <si>
    <t>SNB961316124487</t>
  </si>
  <si>
    <t>SNB961833910969</t>
  </si>
  <si>
    <t>SNB961943991735</t>
  </si>
  <si>
    <t>SNB962389410347</t>
  </si>
  <si>
    <t>SNB962890977544</t>
  </si>
  <si>
    <t>SNB963070917732</t>
  </si>
  <si>
    <t>SNB963792700889</t>
  </si>
  <si>
    <t>SNB963995572245</t>
  </si>
  <si>
    <t>SNB964045995373</t>
  </si>
  <si>
    <t>SNB964092397892</t>
  </si>
  <si>
    <t>SNB964659661008</t>
  </si>
  <si>
    <t>SNB968295079586</t>
  </si>
  <si>
    <t>SNB968914838013</t>
  </si>
  <si>
    <t>SNB970223838288</t>
  </si>
  <si>
    <t>SNB970821959712</t>
  </si>
  <si>
    <t>SNB971199523673</t>
  </si>
  <si>
    <t>SNB971345683381</t>
  </si>
  <si>
    <t>SNB971770548286</t>
  </si>
  <si>
    <t>SNB971962135690</t>
  </si>
  <si>
    <t>SNB973501936539</t>
  </si>
  <si>
    <t>SNB973505068113</t>
  </si>
  <si>
    <t>SNB974684403535</t>
  </si>
  <si>
    <t>SNB974763887737</t>
  </si>
  <si>
    <t>SNB975176329548</t>
  </si>
  <si>
    <t>SNB975846871759</t>
  </si>
  <si>
    <t>SNB976240506834</t>
  </si>
  <si>
    <t>SNB976679550309</t>
  </si>
  <si>
    <t>SNB977174706994</t>
  </si>
  <si>
    <t>SNB977374861035</t>
  </si>
  <si>
    <t>SNB977641826996</t>
  </si>
  <si>
    <t>SNB978051166283</t>
  </si>
  <si>
    <t>SNB978071940108</t>
  </si>
  <si>
    <t>SNB979269087643</t>
  </si>
  <si>
    <t>SNB979429791342</t>
  </si>
  <si>
    <t>SNB980362940834</t>
  </si>
  <si>
    <t>SNB980808485264</t>
  </si>
  <si>
    <t>SNB981460842488</t>
  </si>
  <si>
    <t>SNB981597332487</t>
  </si>
  <si>
    <t>SNB982046657236</t>
  </si>
  <si>
    <t>SNB982241851170</t>
  </si>
  <si>
    <t>SNB982934611074</t>
  </si>
  <si>
    <t>SNB983029590205</t>
  </si>
  <si>
    <t>SNB983765888505</t>
  </si>
  <si>
    <t>SNB985072256732</t>
  </si>
  <si>
    <t>SNB985993443181</t>
  </si>
  <si>
    <t>SNB987317008403</t>
  </si>
  <si>
    <t>SNB987483520273</t>
  </si>
  <si>
    <t>SNB988532040636</t>
  </si>
  <si>
    <t>SNB989700422711</t>
  </si>
  <si>
    <t>SNB990362338043</t>
  </si>
  <si>
    <t>SNB990971435621</t>
  </si>
  <si>
    <t>SNB991689251534</t>
  </si>
  <si>
    <t>SNB991836941189</t>
  </si>
  <si>
    <t>SNB995034381532</t>
  </si>
  <si>
    <t>SNB999125588145</t>
  </si>
  <si>
    <t>SNB926394308747</t>
  </si>
  <si>
    <t>SNB978108787379</t>
  </si>
  <si>
    <t>SNB939688186686</t>
  </si>
  <si>
    <t>SNB974739102161</t>
  </si>
  <si>
    <t>SNB985871274975</t>
  </si>
  <si>
    <t>SNB929663692172</t>
  </si>
  <si>
    <t>SNB915100694458</t>
  </si>
  <si>
    <t>SNB933956506145</t>
  </si>
  <si>
    <t>SNB976890256486</t>
  </si>
  <si>
    <t>SNB942305388936</t>
  </si>
  <si>
    <t>SNB956986612075</t>
  </si>
  <si>
    <t>SNB946885311919</t>
  </si>
  <si>
    <t>SNB983526428810</t>
  </si>
  <si>
    <t>SNB961745390019</t>
  </si>
  <si>
    <t>SNB959523885956</t>
  </si>
  <si>
    <t>SNB984269982003</t>
  </si>
  <si>
    <t>SNB990887002092</t>
  </si>
  <si>
    <t>SNB944057190867</t>
  </si>
  <si>
    <t>SNB900123507953</t>
  </si>
  <si>
    <t>SNB967148688999</t>
  </si>
  <si>
    <t>SNB986042567117</t>
  </si>
  <si>
    <t>SNB981335690930</t>
  </si>
  <si>
    <t>SNB918156808725</t>
  </si>
  <si>
    <t>SNB964262506406</t>
  </si>
  <si>
    <t>SNB969362778135</t>
  </si>
  <si>
    <t>SNB921816651920</t>
  </si>
  <si>
    <t>SNB985382489820</t>
  </si>
  <si>
    <t>SNB932516649124</t>
  </si>
  <si>
    <t>SNB910696207785</t>
  </si>
  <si>
    <t>SNB959585826225</t>
  </si>
  <si>
    <t>SNB942804093577</t>
  </si>
  <si>
    <t>SNB954537392643</t>
  </si>
  <si>
    <t>SNB992672107807</t>
  </si>
  <si>
    <t>SNB961471621746</t>
  </si>
  <si>
    <t>SNB931015724646</t>
  </si>
  <si>
    <t>SNB987153361809</t>
  </si>
  <si>
    <t>SNB955447118477</t>
  </si>
  <si>
    <t>SNB955266506998</t>
  </si>
  <si>
    <t>SNB944150243392</t>
  </si>
  <si>
    <t>SNB966809778161</t>
  </si>
  <si>
    <t>SNB973672371320</t>
  </si>
  <si>
    <t>SNB918250928893</t>
  </si>
  <si>
    <t>SNB983792571722</t>
  </si>
  <si>
    <t>SNB991400668603</t>
  </si>
  <si>
    <t>SNB955586052717</t>
  </si>
  <si>
    <t>SNB931164620455</t>
  </si>
  <si>
    <t>SNB972265030262</t>
  </si>
  <si>
    <t>SNB973356062049</t>
  </si>
  <si>
    <t>SNB918097788087</t>
  </si>
  <si>
    <t>SNB980055629275</t>
  </si>
  <si>
    <t>SNB921319639913</t>
  </si>
  <si>
    <t>SNB922774216633</t>
  </si>
  <si>
    <t>SNB969058795651</t>
  </si>
  <si>
    <t>SNB982432856366</t>
  </si>
  <si>
    <t>SNB958077102830</t>
  </si>
  <si>
    <t>SNB977716315769</t>
  </si>
  <si>
    <t>SNB982660786343</t>
  </si>
  <si>
    <t>SNB922361841965</t>
  </si>
  <si>
    <t>SNB981122608278</t>
  </si>
  <si>
    <t>SNB913768089142</t>
  </si>
  <si>
    <t>SNB924747450655</t>
  </si>
  <si>
    <t>SNB945750197795</t>
  </si>
  <si>
    <t>SNB912063565672</t>
  </si>
  <si>
    <t>SNB915471253889</t>
  </si>
  <si>
    <t>SNB979326623005</t>
  </si>
  <si>
    <t>SNB922030852827</t>
  </si>
  <si>
    <t>SNB911705062982</t>
  </si>
  <si>
    <t>SNB930325069232</t>
  </si>
  <si>
    <t>SNB965281540327</t>
  </si>
  <si>
    <t>SNB929881052512</t>
  </si>
  <si>
    <t>SNB982030394239</t>
  </si>
  <si>
    <t>SNB942111583372</t>
  </si>
  <si>
    <t>SNB995332374861</t>
  </si>
  <si>
    <t>SNB975680234468</t>
  </si>
  <si>
    <t>SNB956958990736</t>
  </si>
  <si>
    <t>SNB965118678667</t>
  </si>
  <si>
    <t>SNB932161540975</t>
  </si>
  <si>
    <t>SNB940133714842</t>
  </si>
  <si>
    <t>SNB947698671429</t>
  </si>
  <si>
    <t>SNB983444187332</t>
  </si>
  <si>
    <t>SNB916123648602</t>
  </si>
  <si>
    <t>SNB974492211483</t>
  </si>
  <si>
    <t>SNB976379598847</t>
  </si>
  <si>
    <t>SNB971503120734</t>
  </si>
  <si>
    <t>SNB989025785690</t>
  </si>
  <si>
    <t>SNB916617262147</t>
  </si>
  <si>
    <t>SNB966808200267</t>
  </si>
  <si>
    <t>SNB912743424114</t>
  </si>
  <si>
    <t>SNB934185023519</t>
  </si>
  <si>
    <t>SNB920357766414</t>
  </si>
  <si>
    <t>SNB911521002599</t>
  </si>
  <si>
    <t>SNB985098042388</t>
  </si>
  <si>
    <t>SNB926163456242</t>
  </si>
  <si>
    <t>SNB982394830312</t>
  </si>
  <si>
    <t>SNB967794191157</t>
  </si>
  <si>
    <t>SNB941004899811</t>
  </si>
  <si>
    <t>SNB914306944756</t>
  </si>
  <si>
    <t>SNB934949020686</t>
  </si>
  <si>
    <t>SNB911081401368</t>
  </si>
  <si>
    <t>SNB985431470335</t>
  </si>
  <si>
    <t>SNB945413736880</t>
  </si>
  <si>
    <t>SNB966813503780</t>
  </si>
  <si>
    <t>SNB940122004213</t>
  </si>
  <si>
    <t>SNB986403410816</t>
  </si>
  <si>
    <t>SNB962064980332</t>
  </si>
  <si>
    <t>SNB951760950909</t>
  </si>
  <si>
    <t>SNB943261073362</t>
  </si>
  <si>
    <t>SNB958416423039</t>
  </si>
  <si>
    <t>SNB925999725461</t>
  </si>
  <si>
    <t>SNB953661539375</t>
  </si>
  <si>
    <t>SNB997465895442</t>
  </si>
  <si>
    <t>SNB914731268120</t>
  </si>
  <si>
    <t>SNB933760214908</t>
  </si>
  <si>
    <t>SNB940113133601</t>
  </si>
  <si>
    <t>SNB958070514050</t>
  </si>
  <si>
    <t>SNB926470603247</t>
  </si>
  <si>
    <t>SNB926480464456</t>
  </si>
  <si>
    <t>SNB986931195988</t>
  </si>
  <si>
    <t>SNB913730249284</t>
  </si>
  <si>
    <t>SNB911641710114</t>
  </si>
  <si>
    <t>SNB978730380269</t>
  </si>
  <si>
    <t>SNB911602541351</t>
  </si>
  <si>
    <t>SNB969068596941</t>
  </si>
  <si>
    <t>SNB961497906636</t>
  </si>
  <si>
    <t>SNB943662886851</t>
  </si>
  <si>
    <t>SNB984338214660</t>
  </si>
  <si>
    <t>SNB921897286493</t>
  </si>
  <si>
    <t>SNB919708421706</t>
  </si>
  <si>
    <t>SNB961322866920</t>
  </si>
  <si>
    <t>SNB987569421388</t>
  </si>
  <si>
    <t>SNB971007500575</t>
  </si>
  <si>
    <t>SNB932375556731</t>
  </si>
  <si>
    <t>SNB986190606218</t>
  </si>
  <si>
    <t>SNB971311555230</t>
  </si>
  <si>
    <t>SNB973074326355</t>
  </si>
  <si>
    <t>SNB965379905076</t>
  </si>
  <si>
    <t>SNB993724515038</t>
  </si>
  <si>
    <t>SNB924685554682</t>
  </si>
  <si>
    <t>SNB931546188436</t>
  </si>
  <si>
    <t>SNB965107360993</t>
  </si>
  <si>
    <t>SNB963671951227</t>
  </si>
  <si>
    <t>SNB921550647487</t>
  </si>
  <si>
    <t>SNB969826201797</t>
  </si>
  <si>
    <t>SNB912239808732</t>
  </si>
  <si>
    <t>SNB932788203468</t>
  </si>
  <si>
    <t>SNB972046955654</t>
  </si>
  <si>
    <t>SNB972040623122</t>
  </si>
  <si>
    <t>SNB948741734467</t>
  </si>
  <si>
    <t>SNB931930462517</t>
  </si>
  <si>
    <t>SNB984995121813</t>
  </si>
  <si>
    <t>SNB969688824103</t>
  </si>
  <si>
    <t>SNB960797798422</t>
  </si>
  <si>
    <t>SNB935600499711</t>
  </si>
  <si>
    <t>SNB948311994307</t>
  </si>
  <si>
    <t>SNB926697076725</t>
  </si>
  <si>
    <t>SNB935814055062</t>
  </si>
  <si>
    <t>SNB927498960503</t>
  </si>
  <si>
    <t>SNB998044089535</t>
  </si>
  <si>
    <t>SNB918689434309</t>
  </si>
  <si>
    <t>SNB934068635945</t>
  </si>
  <si>
    <t>SNB951261935979</t>
  </si>
  <si>
    <t>SNB943480673763</t>
  </si>
  <si>
    <t>SNB931774737192</t>
  </si>
  <si>
    <t>SNB991561247815</t>
  </si>
  <si>
    <t>SNB945532057606</t>
  </si>
  <si>
    <t>SNB990174285078</t>
  </si>
  <si>
    <t>SNB977481237679</t>
  </si>
  <si>
    <t>SNB922607376381</t>
  </si>
  <si>
    <t>SNB979980141082</t>
  </si>
  <si>
    <t>SNB955001358523</t>
  </si>
  <si>
    <t>SNB985347645049</t>
  </si>
  <si>
    <t>SNB911144461377</t>
  </si>
  <si>
    <t>SNB929088252340</t>
  </si>
  <si>
    <t>SNB987451707521</t>
  </si>
  <si>
    <t>SNB968648650424</t>
  </si>
  <si>
    <t>SNB966823215826</t>
  </si>
  <si>
    <t>SNB923190544898</t>
  </si>
  <si>
    <t>SNB933767388565</t>
  </si>
  <si>
    <t>SNB931639626302</t>
  </si>
  <si>
    <t>SNB950584553167</t>
  </si>
  <si>
    <t>SNB945021456095</t>
  </si>
  <si>
    <t>SNB969345305204</t>
  </si>
  <si>
    <t>SNB950006175489</t>
  </si>
  <si>
    <t>SNB944294076061</t>
  </si>
  <si>
    <t>SNB983315496327</t>
  </si>
  <si>
    <t>SNB921299925846</t>
  </si>
  <si>
    <t>SNB931070025696</t>
  </si>
  <si>
    <t>SNB982049301273</t>
  </si>
  <si>
    <t>SNB964592501355</t>
  </si>
  <si>
    <t>SNB950724684287</t>
  </si>
  <si>
    <t>SNB943841101959</t>
  </si>
  <si>
    <t>SNB940437318166</t>
  </si>
  <si>
    <t>SNB918290153354</t>
  </si>
  <si>
    <t>SNB974556654430</t>
  </si>
  <si>
    <t>SNB943042904373</t>
  </si>
  <si>
    <t>SNB924477581384</t>
  </si>
  <si>
    <t>SNB925558752303</t>
  </si>
  <si>
    <t>SNB960884494671</t>
  </si>
  <si>
    <t>SNB924659713978</t>
  </si>
  <si>
    <t>SNB935578300972</t>
  </si>
  <si>
    <t>SNB968670865650</t>
  </si>
  <si>
    <t>SNB968694358282</t>
  </si>
  <si>
    <t>SNB971169136186</t>
  </si>
  <si>
    <t>SNB991381724831</t>
  </si>
  <si>
    <t>SNB930709120863</t>
  </si>
  <si>
    <t>SNB942173666990</t>
  </si>
  <si>
    <t>SNB980883363112</t>
  </si>
  <si>
    <t>SNB922514070884</t>
  </si>
  <si>
    <t>SNB941650885558</t>
  </si>
  <si>
    <t>SNB934961797092</t>
  </si>
  <si>
    <t>SNB981060961299</t>
  </si>
  <si>
    <t>SNB977443469322</t>
  </si>
  <si>
    <t>SNB918576265276</t>
  </si>
  <si>
    <t>SNB940352624434</t>
  </si>
  <si>
    <t>SNB970033313272</t>
  </si>
  <si>
    <t>SNB951051725711</t>
  </si>
  <si>
    <t>SNB919861978666</t>
  </si>
  <si>
    <t>SNB973875583315</t>
  </si>
  <si>
    <t>SNB955238223991</t>
  </si>
  <si>
    <t>SNB969534177940</t>
  </si>
  <si>
    <t>SNB936172924014</t>
  </si>
  <si>
    <t>SNB957862279702</t>
  </si>
  <si>
    <t>SNB929185184919</t>
  </si>
  <si>
    <t>SNB988980270319</t>
  </si>
  <si>
    <t>SNB981984960101</t>
  </si>
  <si>
    <t>SNB969473762610</t>
  </si>
  <si>
    <t>SNB983425156814</t>
  </si>
  <si>
    <t>SNB968862623211</t>
  </si>
  <si>
    <t>SNB941929592729</t>
  </si>
  <si>
    <t>SNB918516395612</t>
  </si>
  <si>
    <t>SNB985701689504</t>
  </si>
  <si>
    <t>SNB922161652860</t>
  </si>
  <si>
    <t>SNB971641248901</t>
  </si>
  <si>
    <t>SNB984607096621</t>
  </si>
  <si>
    <t>SNB917454122557</t>
  </si>
  <si>
    <t>SNB915316807789</t>
  </si>
  <si>
    <t>SNB935482852901</t>
  </si>
  <si>
    <t>SNB937858140285</t>
  </si>
  <si>
    <t>SNB906862380628</t>
  </si>
  <si>
    <t>SNB950960779068</t>
  </si>
  <si>
    <t>SNB950028563172</t>
  </si>
  <si>
    <t>SNB963499807249</t>
  </si>
  <si>
    <t>SNB957632855181</t>
  </si>
  <si>
    <t>SNB951791941969</t>
  </si>
  <si>
    <t>SNB952845016893</t>
  </si>
  <si>
    <t>SNB911347846643</t>
  </si>
  <si>
    <t>SNB942238573102</t>
  </si>
  <si>
    <t>SNB916255659316</t>
  </si>
  <si>
    <t>SNB969483935394</t>
  </si>
  <si>
    <t>SNB967782555602</t>
  </si>
  <si>
    <t>SNB910956210043</t>
  </si>
  <si>
    <t>SNB977206503256</t>
  </si>
  <si>
    <t>SNB985172238775</t>
  </si>
  <si>
    <t>SNB911692402044</t>
  </si>
  <si>
    <t>SNB971746988153</t>
  </si>
  <si>
    <t>SNB911960309587</t>
  </si>
  <si>
    <t>SNB917625393281</t>
  </si>
  <si>
    <t>SNB937406641264</t>
  </si>
  <si>
    <t>SNB972153058149</t>
  </si>
  <si>
    <t>SNB988838479086</t>
  </si>
  <si>
    <t>SNB925050442719</t>
  </si>
  <si>
    <t>SNB917615238004</t>
  </si>
  <si>
    <t>SNB932388577952</t>
  </si>
  <si>
    <t>SNB924793953759</t>
  </si>
  <si>
    <t>SNB921899277833</t>
  </si>
  <si>
    <t>SNB973742186519</t>
  </si>
  <si>
    <t>SNB990522725676</t>
  </si>
  <si>
    <t>SNB980783618473</t>
  </si>
  <si>
    <t>SNB986482940686</t>
  </si>
  <si>
    <t>SNB967812386411</t>
  </si>
  <si>
    <t>SNB976987786759</t>
  </si>
  <si>
    <t>SNB924774487556</t>
  </si>
  <si>
    <t>SNB990562890006</t>
  </si>
  <si>
    <t>SNB926644622999</t>
  </si>
  <si>
    <t>SNB916151866986</t>
  </si>
  <si>
    <t>SNB940847187345</t>
  </si>
  <si>
    <t>SNB967967636034</t>
  </si>
  <si>
    <t>SNB947030954821</t>
  </si>
  <si>
    <t>SNB991797615686</t>
  </si>
  <si>
    <t>SNB911696239035</t>
  </si>
  <si>
    <t>SNB931064958931</t>
  </si>
  <si>
    <t>SNB959255155907</t>
  </si>
  <si>
    <t>SNB949646353012</t>
  </si>
  <si>
    <t>SNB955607007702</t>
  </si>
  <si>
    <t>SNB922811950100</t>
  </si>
  <si>
    <t>SNB943319305469</t>
  </si>
  <si>
    <t>SNB967982606159</t>
  </si>
  <si>
    <t>SNB924409922308</t>
  </si>
  <si>
    <t>SNB964046129302</t>
  </si>
  <si>
    <t>SNB928992067729</t>
  </si>
  <si>
    <t>SNB917014884420</t>
  </si>
  <si>
    <t>SNB965500640463</t>
  </si>
  <si>
    <t>SNB920157746937</t>
  </si>
  <si>
    <t>SNB972740218178</t>
  </si>
  <si>
    <t>SNB935303204162</t>
  </si>
  <si>
    <t>SNB985704986426</t>
  </si>
  <si>
    <t>SNB944601935326</t>
  </si>
  <si>
    <t>SNB942257679137</t>
  </si>
  <si>
    <t>SNB978191145308</t>
  </si>
  <si>
    <t>SNB980054996408</t>
  </si>
  <si>
    <t>SNB965557517831</t>
  </si>
  <si>
    <t>SNB973056451075</t>
  </si>
  <si>
    <t>SNB962011640685</t>
  </si>
  <si>
    <t>SNB981887803796</t>
  </si>
  <si>
    <t>SNB967075358620</t>
  </si>
  <si>
    <t>SNB954187049256</t>
  </si>
  <si>
    <t>SNB989365725226</t>
  </si>
  <si>
    <t>SNB948413721931</t>
  </si>
  <si>
    <t>SNB916743652645</t>
  </si>
  <si>
    <t>SNB954026274702</t>
  </si>
  <si>
    <t>SNB955718588763</t>
  </si>
  <si>
    <t>SNB930423383254</t>
  </si>
  <si>
    <t>SNB953868012787</t>
  </si>
  <si>
    <t>SNB924819944297</t>
  </si>
  <si>
    <t>SNB940297211072</t>
  </si>
  <si>
    <t>SNB926937565941</t>
  </si>
  <si>
    <t>SNB913273314623</t>
  </si>
  <si>
    <t>SNB950336540445</t>
  </si>
  <si>
    <t>SNB979973883449</t>
  </si>
  <si>
    <t>SNB920393062051</t>
  </si>
  <si>
    <t>SNB988606051575</t>
  </si>
  <si>
    <t>SNB976170444053</t>
  </si>
  <si>
    <t>SNB977384143473</t>
  </si>
  <si>
    <t>SNB962110557570</t>
  </si>
  <si>
    <t>SNB965692805121</t>
  </si>
  <si>
    <t>SNB986580518855</t>
  </si>
  <si>
    <t>SNB914522191989</t>
  </si>
  <si>
    <t>SNB925878615876</t>
  </si>
  <si>
    <t>SNB968949417344</t>
  </si>
  <si>
    <t>SNB972723368326</t>
  </si>
  <si>
    <t>SNB970340354654</t>
  </si>
  <si>
    <t>SNB954662803168</t>
  </si>
  <si>
    <t>SNB930558787330</t>
  </si>
  <si>
    <t>SNB930312838582</t>
  </si>
  <si>
    <t>SNB980449174619</t>
  </si>
  <si>
    <t>SNB964375043041</t>
  </si>
  <si>
    <t>SNB910395619643</t>
  </si>
  <si>
    <t>SNB947270211210</t>
  </si>
  <si>
    <t>SNB929383206369</t>
  </si>
  <si>
    <t>SNB947514936855</t>
  </si>
  <si>
    <t>SNB951835062254</t>
  </si>
  <si>
    <t>SNB968489334224</t>
  </si>
  <si>
    <t>SNB916657570554</t>
  </si>
  <si>
    <t>SNB950039201827</t>
  </si>
  <si>
    <t>SNB945768616967</t>
  </si>
  <si>
    <t>SNB965998184692</t>
  </si>
  <si>
    <t>SNB963795614626</t>
  </si>
  <si>
    <t>SNB963282434775</t>
  </si>
  <si>
    <t>SNB996457394093</t>
  </si>
  <si>
    <t>SNB917574266223</t>
  </si>
  <si>
    <t>SNB940478286561</t>
  </si>
  <si>
    <t>SNB945186990991</t>
  </si>
  <si>
    <t>SNB922220582657</t>
  </si>
  <si>
    <t>SNB941183960449</t>
  </si>
  <si>
    <t>SNB957988771050</t>
  </si>
  <si>
    <t>SNB945149216045</t>
  </si>
  <si>
    <t>SNB965819408044</t>
  </si>
  <si>
    <t>SNB921626387354</t>
  </si>
  <si>
    <t>SNB984334051054</t>
  </si>
  <si>
    <t>SNB929262647085</t>
  </si>
  <si>
    <t>SNB937722627607</t>
  </si>
  <si>
    <t>SNB960060046328</t>
  </si>
  <si>
    <t>SNB991410365127</t>
  </si>
  <si>
    <t>SNB978963778161</t>
  </si>
  <si>
    <t>SNB939428749966</t>
  </si>
  <si>
    <t>SNB968646876970</t>
  </si>
  <si>
    <t>SNB940718804685</t>
  </si>
  <si>
    <t>SNB927574397889</t>
  </si>
  <si>
    <t>SNB983546347757</t>
  </si>
  <si>
    <t>SNB974547197724</t>
  </si>
  <si>
    <t>SNB991263248615</t>
  </si>
  <si>
    <t>SNB983964953738</t>
  </si>
  <si>
    <t>SNB919067474511</t>
  </si>
  <si>
    <t>SNB971076036227</t>
  </si>
  <si>
    <t>SNB930134015819</t>
  </si>
  <si>
    <t>SNB916008519201</t>
  </si>
  <si>
    <t>SNB959513498364</t>
  </si>
  <si>
    <t>SNB953794435957</t>
  </si>
  <si>
    <t>SNB987617847795</t>
  </si>
  <si>
    <t>SNB948134408678</t>
  </si>
  <si>
    <t>SNB955248518643</t>
  </si>
  <si>
    <t>SNB931316685899</t>
  </si>
  <si>
    <t>SNB975581504646</t>
  </si>
  <si>
    <t>SNB926119738552</t>
  </si>
  <si>
    <t>SNB981113965977</t>
  </si>
  <si>
    <t>SNB971196250442</t>
  </si>
  <si>
    <t>SNB921471558077</t>
  </si>
  <si>
    <t>SNB967186419241</t>
  </si>
  <si>
    <t>SNB913576376151</t>
  </si>
  <si>
    <t>SNB914668240749</t>
  </si>
  <si>
    <t>SNB985729975610</t>
  </si>
  <si>
    <t>SNB932685335767</t>
  </si>
  <si>
    <t>SNB973519584647</t>
  </si>
  <si>
    <t>SNB960416123321</t>
  </si>
  <si>
    <t>SNB988769717073</t>
  </si>
  <si>
    <t>SNB950882682972</t>
  </si>
  <si>
    <t>SNB979202870318</t>
  </si>
  <si>
    <t>SNB927892816017</t>
  </si>
  <si>
    <t>SNB954239007623</t>
  </si>
  <si>
    <t>SNB935738221819</t>
  </si>
  <si>
    <t>SNB914963192408</t>
  </si>
  <si>
    <t>SNB975659838086</t>
  </si>
  <si>
    <t>SNB966216072913</t>
  </si>
  <si>
    <t>SNB965315499379</t>
  </si>
  <si>
    <t>SNB957268511697</t>
  </si>
  <si>
    <t>SNB927533168369</t>
  </si>
  <si>
    <t>SNB953938790515</t>
  </si>
  <si>
    <t>SNB928258126528</t>
  </si>
  <si>
    <t>SNB996768145988</t>
  </si>
  <si>
    <t>SNB982671807549</t>
  </si>
  <si>
    <t>SNB946137378622</t>
  </si>
  <si>
    <t>SNB946373984786</t>
  </si>
  <si>
    <t>SNB960882503184</t>
  </si>
  <si>
    <t>SNB974959002937</t>
  </si>
  <si>
    <t>SNB939653726848</t>
  </si>
  <si>
    <t>SNB947683785568</t>
  </si>
  <si>
    <t>SNB982380015723</t>
  </si>
  <si>
    <t>SNB943915605062</t>
  </si>
  <si>
    <t>SNB967490557615</t>
  </si>
  <si>
    <t>SNB910882213224</t>
  </si>
  <si>
    <t>SNB943571241628</t>
  </si>
  <si>
    <t>SNB949422762892</t>
  </si>
  <si>
    <t>SNB962996832648</t>
  </si>
  <si>
    <t>SNB924330086940</t>
  </si>
  <si>
    <t>SNB924332586844</t>
  </si>
  <si>
    <t>SNB924120395771</t>
  </si>
  <si>
    <t>SNB980345455409</t>
  </si>
  <si>
    <t>SNB911031559460</t>
  </si>
  <si>
    <t>SNB976863966633</t>
  </si>
  <si>
    <t>SNB984571613121</t>
  </si>
  <si>
    <t>SNB972511582064</t>
  </si>
  <si>
    <t>SNB985206131959</t>
  </si>
  <si>
    <t>SNB947092763157</t>
  </si>
  <si>
    <t>SNB982085566391</t>
  </si>
  <si>
    <t>SNB919649671758</t>
  </si>
  <si>
    <t>SNB977966674678</t>
  </si>
  <si>
    <t>SNB911838879365</t>
  </si>
  <si>
    <t>SNB985965721965</t>
  </si>
  <si>
    <t>SNB913866241817</t>
  </si>
  <si>
    <t>SNB931823254809</t>
  </si>
  <si>
    <t>SNB930329896650</t>
  </si>
  <si>
    <t>SNB914735995145</t>
  </si>
  <si>
    <t>SNB980412578185</t>
  </si>
  <si>
    <t>SNB938620426132</t>
  </si>
  <si>
    <t>SNB957209230809</t>
  </si>
  <si>
    <t>SNB933013692798</t>
  </si>
  <si>
    <t>SNB952939058372</t>
  </si>
  <si>
    <t>SNB936468720238</t>
  </si>
  <si>
    <t>SNB913085272050</t>
  </si>
  <si>
    <t>SNB914767582221</t>
  </si>
  <si>
    <t>SNB922269370765</t>
  </si>
  <si>
    <t>SNB994111700501</t>
  </si>
  <si>
    <t>SNB949369515353</t>
  </si>
  <si>
    <t>SNB974053451990</t>
  </si>
  <si>
    <t>SNB978865527096</t>
  </si>
  <si>
    <t>SNB939779591900</t>
  </si>
  <si>
    <t>SNB929575518928</t>
  </si>
  <si>
    <t>SNB946717964085</t>
  </si>
  <si>
    <t>SNB915728555230</t>
  </si>
  <si>
    <t>SNB964137069203</t>
  </si>
  <si>
    <t>SNB981193584808</t>
  </si>
  <si>
    <t>SNB941424038838</t>
  </si>
  <si>
    <t>SNB975283859389</t>
  </si>
  <si>
    <t>SNB932374739180</t>
  </si>
  <si>
    <t>SNB984060961757</t>
  </si>
  <si>
    <t>SNB989583209836</t>
  </si>
  <si>
    <t>SNB946115797155</t>
  </si>
  <si>
    <t>SNB982713229933</t>
  </si>
  <si>
    <t>SNB931610892481</t>
  </si>
  <si>
    <t>SNB911969765803</t>
  </si>
  <si>
    <t>SNB933386930565</t>
  </si>
  <si>
    <t>SNB994749019716</t>
  </si>
  <si>
    <t>SNB958672501014</t>
  </si>
  <si>
    <t>SNB925861098273</t>
  </si>
  <si>
    <t>SNB986363918520</t>
  </si>
  <si>
    <t>SNB980126228475</t>
  </si>
  <si>
    <t>SNB929073868471</t>
  </si>
  <si>
    <t>SNB978299965228</t>
  </si>
  <si>
    <t>SNB916672506194</t>
  </si>
  <si>
    <t>SNB939431117011</t>
  </si>
  <si>
    <t>SNB981336194529</t>
  </si>
  <si>
    <t>SNB949124413085</t>
  </si>
  <si>
    <t>SNB956377097702</t>
  </si>
  <si>
    <t>SNB946090906887</t>
  </si>
  <si>
    <t>SNB944723161733</t>
  </si>
  <si>
    <t>SNB983359308570</t>
  </si>
  <si>
    <t>SNB935626894156</t>
  </si>
  <si>
    <t>SNB916027833432</t>
  </si>
  <si>
    <t>SNB944419421783</t>
  </si>
  <si>
    <t>SNB947727983103</t>
  </si>
  <si>
    <t>SNB950777700255</t>
  </si>
  <si>
    <t>SNB959373877170</t>
  </si>
  <si>
    <t>SNB922051401837</t>
  </si>
  <si>
    <t>SNB951232597106</t>
  </si>
  <si>
    <t>SNB943984165313</t>
  </si>
  <si>
    <t>SNB946958756494</t>
  </si>
  <si>
    <t>SNB942824437573</t>
  </si>
  <si>
    <t>SNB932489723517</t>
  </si>
  <si>
    <t>SNB976297675927</t>
  </si>
  <si>
    <t>SNB977581070640</t>
  </si>
  <si>
    <t>SNB956741146944</t>
  </si>
  <si>
    <t>SNB941555074781</t>
  </si>
  <si>
    <t>SNB955706777742</t>
  </si>
  <si>
    <t>SNB962006136537</t>
  </si>
  <si>
    <t>SNB919230329570</t>
  </si>
  <si>
    <t>SNB916711029424</t>
  </si>
  <si>
    <t>SNB958680286002</t>
  </si>
  <si>
    <t>SNB960098459084</t>
  </si>
  <si>
    <t>SNB977253144464</t>
  </si>
  <si>
    <t>SNB987171059405</t>
  </si>
  <si>
    <t>SNB947553215997</t>
  </si>
  <si>
    <t>SNB987795519491</t>
  </si>
  <si>
    <t>SNB975801091031</t>
  </si>
  <si>
    <t>SNB916328839515</t>
  </si>
  <si>
    <t>SNB937094451244</t>
  </si>
  <si>
    <t>SNB917593691679</t>
  </si>
  <si>
    <t>SNB923242117018</t>
  </si>
  <si>
    <t>SNB960280760097</t>
  </si>
  <si>
    <t>SNB917783023525</t>
  </si>
  <si>
    <t>SNB965813404431</t>
  </si>
  <si>
    <t>SNB924535591034</t>
  </si>
  <si>
    <t>SNB966494112844</t>
  </si>
  <si>
    <t>SNB958561375085</t>
  </si>
  <si>
    <t>SNB945187645647</t>
  </si>
  <si>
    <t>SNB964573708865</t>
  </si>
  <si>
    <t>SNB980181102130</t>
  </si>
  <si>
    <t>SNB945552907998</t>
  </si>
  <si>
    <t>SNB928340368768</t>
  </si>
  <si>
    <t>SNB990329664031</t>
  </si>
  <si>
    <t>SNB962736090291</t>
  </si>
  <si>
    <t>SNB925831583235</t>
  </si>
  <si>
    <t>SNB928557841498</t>
  </si>
  <si>
    <t>SNB960502792271</t>
  </si>
  <si>
    <t>SNB921080203146</t>
  </si>
  <si>
    <t>SNB964802985821</t>
  </si>
  <si>
    <t>SNB914149166902</t>
  </si>
  <si>
    <t>SNB985979481190</t>
  </si>
  <si>
    <t>SNB913346629968</t>
  </si>
  <si>
    <t>SNB971174411018</t>
  </si>
  <si>
    <t>SNB903808877785</t>
  </si>
  <si>
    <t>SNB962756415364</t>
  </si>
  <si>
    <t>SNB955872978110</t>
  </si>
  <si>
    <t>SNB968325295962</t>
  </si>
  <si>
    <t>SNB981972152532</t>
  </si>
  <si>
    <t>SNB945322307522</t>
  </si>
  <si>
    <t>SNB958337664054</t>
  </si>
  <si>
    <t>SNB952566530197</t>
  </si>
  <si>
    <t>SNB983973032059</t>
  </si>
  <si>
    <t>SNB967068117678</t>
  </si>
  <si>
    <t>SNB967958627669</t>
  </si>
  <si>
    <t>SNB943806148289</t>
  </si>
  <si>
    <t>SNB919208961290</t>
  </si>
  <si>
    <t>SNB997826747014</t>
  </si>
  <si>
    <t>SNB934967462406</t>
  </si>
  <si>
    <t>SNB914092143906</t>
  </si>
  <si>
    <t>SNB982597073882</t>
  </si>
  <si>
    <t>SNB922722422505</t>
  </si>
  <si>
    <t>SNB985498109605</t>
  </si>
  <si>
    <t>SNB958060904298</t>
  </si>
  <si>
    <t>SNB910224319560</t>
  </si>
  <si>
    <t>SNB910950265032</t>
  </si>
  <si>
    <t>SNB910995561328</t>
  </si>
  <si>
    <t>SNB911104987275</t>
  </si>
  <si>
    <t>SNB912630668355</t>
  </si>
  <si>
    <t>SNB913244202027</t>
  </si>
  <si>
    <t>SNB913289502922</t>
  </si>
  <si>
    <t>SNB913832420338</t>
  </si>
  <si>
    <t>SNB913992545742</t>
  </si>
  <si>
    <t>SNB914273329792</t>
  </si>
  <si>
    <t>SNB914946450877</t>
  </si>
  <si>
    <t>SNB915030239484</t>
  </si>
  <si>
    <t>SNB915686229082</t>
  </si>
  <si>
    <t>SNB916927144072</t>
  </si>
  <si>
    <t>SNB920730809172</t>
  </si>
  <si>
    <t>SNB921611512679</t>
  </si>
  <si>
    <t>SNB921631931771</t>
  </si>
  <si>
    <t>SNB921695080347</t>
  </si>
  <si>
    <t>SNB922074927642</t>
  </si>
  <si>
    <t>SNB922393870476</t>
  </si>
  <si>
    <t>SNB922793626642</t>
  </si>
  <si>
    <t>SNB923953358557</t>
  </si>
  <si>
    <t>SNB924181641435</t>
  </si>
  <si>
    <t>SNB924431834525</t>
  </si>
  <si>
    <t>SNB924453035597</t>
  </si>
  <si>
    <t>SNB925565312521</t>
  </si>
  <si>
    <t>SNB925685357501</t>
  </si>
  <si>
    <t>SNB926427521488</t>
  </si>
  <si>
    <t>SNB926559276683</t>
  </si>
  <si>
    <t>SNB926699071292</t>
  </si>
  <si>
    <t>SNB927462109518</t>
  </si>
  <si>
    <t>SNB928479274794</t>
  </si>
  <si>
    <t>SNB929168402344</t>
  </si>
  <si>
    <t>SNB929840763916</t>
  </si>
  <si>
    <t>SNB931622346583</t>
  </si>
  <si>
    <t>SNB933494191209</t>
  </si>
  <si>
    <t>SNB933529129573</t>
  </si>
  <si>
    <t>SNB934214092950</t>
  </si>
  <si>
    <t>SNB934457029447</t>
  </si>
  <si>
    <t>SNB934532229953</t>
  </si>
  <si>
    <t>SNB935144085258</t>
  </si>
  <si>
    <t>SNB935318978560</t>
  </si>
  <si>
    <t>SNB935556509052</t>
  </si>
  <si>
    <t>SNB935723521351</t>
  </si>
  <si>
    <t>SNB935932937127</t>
  </si>
  <si>
    <t>SNB936176430474</t>
  </si>
  <si>
    <t>SNB938476571321</t>
  </si>
  <si>
    <t>SNB938624241519</t>
  </si>
  <si>
    <t>SNB941042755957</t>
  </si>
  <si>
    <t>SNB942224012479</t>
  </si>
  <si>
    <t>SNB942274543879</t>
  </si>
  <si>
    <t>SNB942630156484</t>
  </si>
  <si>
    <t>SNB942908692218</t>
  </si>
  <si>
    <t>SNB943203125821</t>
  </si>
  <si>
    <t>SNB943604361118</t>
  </si>
  <si>
    <t>SNB944999584793</t>
  </si>
  <si>
    <t>SNB945502201350</t>
  </si>
  <si>
    <t>SNB946086138155</t>
  </si>
  <si>
    <t>SNB946710442153</t>
  </si>
  <si>
    <t>SNB946790148600</t>
  </si>
  <si>
    <t>SNB947193557761</t>
  </si>
  <si>
    <t>SNB947592865054</t>
  </si>
  <si>
    <t>SNB947709605108</t>
  </si>
  <si>
    <t>SNB948068461008</t>
  </si>
  <si>
    <t>SNB948186469375</t>
  </si>
  <si>
    <t>SNB948468070435</t>
  </si>
  <si>
    <t>SNB948673048298</t>
  </si>
  <si>
    <t>SNB949152526504</t>
  </si>
  <si>
    <t>SNB951180867351</t>
  </si>
  <si>
    <t>SNB952385093224</t>
  </si>
  <si>
    <t>SNB953132482766</t>
  </si>
  <si>
    <t>SNB953422913031</t>
  </si>
  <si>
    <t>SNB953453232156</t>
  </si>
  <si>
    <t>SNB953975499051</t>
  </si>
  <si>
    <t>SNB954776773166</t>
  </si>
  <si>
    <t>SNB956411704207</t>
  </si>
  <si>
    <t>SNB957361726592</t>
  </si>
  <si>
    <t>SNB959475630567</t>
  </si>
  <si>
    <t>SNB961283575572</t>
  </si>
  <si>
    <t>SNB961448362368</t>
  </si>
  <si>
    <t>SNB961816584323</t>
  </si>
  <si>
    <t>SNB962013221356</t>
  </si>
  <si>
    <t>SNB962618092306</t>
  </si>
  <si>
    <t>SNB963746327452</t>
  </si>
  <si>
    <t>SNB963821222269</t>
  </si>
  <si>
    <t>SNB964273276183</t>
  </si>
  <si>
    <t>SNB965774651691</t>
  </si>
  <si>
    <t>SNB966380208811</t>
  </si>
  <si>
    <t>SNB967127819703</t>
  </si>
  <si>
    <t>SNB968273674970</t>
  </si>
  <si>
    <t>SNB969708579983</t>
  </si>
  <si>
    <t>SNB969871992015</t>
  </si>
  <si>
    <t>SNB970179850242</t>
  </si>
  <si>
    <t>SNB970253419624</t>
  </si>
  <si>
    <t>SNB970879855325</t>
  </si>
  <si>
    <t>SNB971087047229</t>
  </si>
  <si>
    <t>SNB971124937612</t>
  </si>
  <si>
    <t>SNB972264483465</t>
  </si>
  <si>
    <t>SNB973733148182</t>
  </si>
  <si>
    <t>SNB974041045040</t>
  </si>
  <si>
    <t>SNB974239978785</t>
  </si>
  <si>
    <t>SNB974894111862</t>
  </si>
  <si>
    <t>SNB975061261090</t>
  </si>
  <si>
    <t>SNB975462731697</t>
  </si>
  <si>
    <t>SNB976371748981</t>
  </si>
  <si>
    <t>SNB977095880292</t>
  </si>
  <si>
    <t>SNB979557818782</t>
  </si>
  <si>
    <t>SNB979950878543</t>
  </si>
  <si>
    <t>SNB982726407335</t>
  </si>
  <si>
    <t>SNB983384447602</t>
  </si>
  <si>
    <t>SNB984863778941</t>
  </si>
  <si>
    <t>SNB985099151188</t>
  </si>
  <si>
    <t>SNB985472799266</t>
  </si>
  <si>
    <t>SNB989253327099</t>
  </si>
  <si>
    <t>SNB990892864395</t>
  </si>
  <si>
    <t>SNB991882909515</t>
  </si>
  <si>
    <t>SNB993059842564</t>
  </si>
  <si>
    <t>SNB998167765620</t>
  </si>
  <si>
    <t>SNB998819299022</t>
  </si>
  <si>
    <t>Zwischenergebnis
(9) = (1) + (2)
+ (3) + (4) + (5) + (6) - (7) - (8)</t>
  </si>
  <si>
    <t>Nachträgliche Korrekturen nach § 20 Abs. 1 EnFG - Einspeisevergütung
(10)</t>
  </si>
  <si>
    <t>Nachträgliche Korrekturen nach § 20 Abs. 1 EnFG -   Marktprämie
(11)</t>
  </si>
  <si>
    <t>Nachträgliche Korrekturen nach § 20 Abs. 1 EnFG - Mieterstromzuschlag
(12)</t>
  </si>
  <si>
    <t xml:space="preserve">Nachträgliche Korrekturen nach § 20 Abs. 1 EnFG - 
Förderung für Flexibilität
(13)
</t>
  </si>
  <si>
    <t>Nachträgliche Korrekturen nach § 20 Abs. 1 EnFG - 
vNE
(14)</t>
  </si>
  <si>
    <t>Zwischenergebnis Nachträgliche Korrekturen
15 = (10) + (11) + (12) + (13) - (14)</t>
  </si>
  <si>
    <t>Gesamtsumme
(16) = (9) + (15)</t>
  </si>
  <si>
    <t>Zusammenfassung der im Rahmen der Einspeisevergütung kaufmännisch abgenommenen Strommengen in kWh</t>
  </si>
  <si>
    <t>Im Rahmen der Einspeisevergütung kaufmännisch abgenommene Strommengen
(I)</t>
  </si>
  <si>
    <t>Nachträgliche Korrekturen der im Rahmen der Einspeise-vergütung kaufmännisch abgenommenen 
Strommengen
(II)</t>
  </si>
  <si>
    <t>Gesamtsumme
(III) = (I) + (II)</t>
  </si>
  <si>
    <t>Nachträgliche Korrekturen zu EEG-Jahresabrechnungen vergangener Jahre</t>
  </si>
  <si>
    <t>gegenüber Elektrizitätsversorgungsunternehmen, Eigenversorgern bzw.</t>
  </si>
  <si>
    <t>Letztverbrauchern gemäß § 66 Abs. 1 EnFG i.V.m. §§ 60a Satz 2, 62 Abs. 2 EEG 2021 oder § 66 Abs. 1 EnFG i.V.m. § 61 Abs. 3, § 62 Abs. 2 EEG 2021, die über den ÜNB abgewickelt werden</t>
  </si>
  <si>
    <t>auf Basis der Prüfungvermerke ÜNB</t>
  </si>
  <si>
    <t>Angaben zu Korrekturen in der Regelzone von 50Hertz</t>
  </si>
  <si>
    <t>Änderung der EEG-umlagepflichtigen
Strommenge
[kWh]</t>
  </si>
  <si>
    <t>Änderung der EEG-Umlage
[EUR]</t>
  </si>
  <si>
    <t>abzunehmende
EEG-Strommenge
[kWh]</t>
  </si>
  <si>
    <t>Vergütung für die
EEG-Strommenge
[EUR]</t>
  </si>
  <si>
    <t>Angaben zu Korrekturen in der Regelzone von Amprion</t>
  </si>
  <si>
    <t>Angaben zu Korrekturen in der Regelzone von TenneT</t>
  </si>
  <si>
    <t>Angaben zu Korrekturen in der Regelzone von TransnetBW</t>
  </si>
  <si>
    <t>*) Legende zu den Gründen für die nachträgliche Korrekturen i.S. des § 20 EnFG:</t>
  </si>
  <si>
    <t>8: Korrekturen nach § 66 Abs. 1 EnFG i.V.m. § 62 Abs. 2 EEG 2021</t>
  </si>
  <si>
    <t>Zusammenfassung der nachträglichen Korrekturen</t>
  </si>
  <si>
    <t>Änderung der EEG-umlagepflichtigen
Strommengen
[kWh]</t>
  </si>
  <si>
    <t>Summe Deutschland</t>
  </si>
  <si>
    <t>Nachträgliche Angaben zur EEG-Umlage für Eigenversorgung</t>
  </si>
  <si>
    <t>auf Basis der Prüfungsvermerke der ÜNB hinsichtlich der Angaben der VNB</t>
  </si>
  <si>
    <t>- von Eigenversorgern gemeldete nachträgliche Korrekturen nach § 66 Abs. 1 EnFG i.V.m. § 62 EEG in der für das Korrekturjahr geltenden Fassung</t>
  </si>
  <si>
    <t>- nachträglich von Eigenversorger erhalte Zahlungen, die noch nicht in der zusammengefassten Endabrechnungen für Vorjahre enthalten waren.</t>
  </si>
  <si>
    <t xml:space="preserve">- nachträgliche Korrekturen im Hinblick auf die Verringerung der EEG-Umlage bei Stromspeichern i. S. des § 61l EEG in der für das Korrekturjahr geltenden Fassung </t>
  </si>
  <si>
    <t>EEG-Umlageart</t>
  </si>
  <si>
    <t>Änderung der EEG-umlagepflichtigen Strommengen
kWh</t>
  </si>
  <si>
    <t>Änderungen im Hinblick auf die erhaltene EEG-Umlage
EUR</t>
  </si>
  <si>
    <r>
      <t xml:space="preserve">EEG-Umlage nach § 61 Abs. 1 Satz 1 Nr. 1 EEG 2014 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
(30 % der EEG-Umlage) </t>
    </r>
  </si>
  <si>
    <t>EEG-Umlage nach § 61 Abs. 1 Satz 2 EEG 2014
(100 % der EEG-Umlage)</t>
  </si>
  <si>
    <t>EEG-Umlage nach § 41 Abs. 3 EEG 2012</t>
  </si>
  <si>
    <t>EEG-Umlage nach § 42 Abs. 1 Satz 2 EEG 2012 und § 103 Abs. 5 EEG 2014</t>
  </si>
  <si>
    <t>EEG-Umlage nach § 61 Abs. 1 Satz 1 Nr. 1 EEG 2014
(30 % der EEG-Umlage)</t>
  </si>
  <si>
    <t>EEG-Umlage nach § 64, § 103 Abs. 3 bzw. 4 EEG 2014</t>
  </si>
  <si>
    <t>EEG-Umlage nach § 65 EEG 2014</t>
  </si>
  <si>
    <t>EEG-Umlage nach § 61 Abs. 1 Satz 1 Nr. 2 EEG 2014
(35 % der EEG-Umlage)</t>
  </si>
  <si>
    <t>EEG-Umlage nach § 61 Abs. 1 Satz 2 EEG 2014
(100% der EEG-Umlage)</t>
  </si>
  <si>
    <r>
      <t xml:space="preserve">EEG-Umlage nach § 61b EEG i.d.F. 2017 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
(40 % der EEG-Umlage)</t>
    </r>
  </si>
  <si>
    <t>EEG-Umlage nach § 61 Abs. 1 EEG i.d.F. 2017 für Anlagen, die keinen Anspruch auf Entfall oder Verringerung der EEG-Umlage nach § 61a bis § 61d EEG i.d.F. 2017 haben, sowie EEG-Umlage nach § 61g Abs. 1 EEG i.d.F. 2017
(100 % der EEG-Umlage)</t>
  </si>
  <si>
    <r>
      <t xml:space="preserve">Erhöhung der EEG-Umlage um 20 Prozentpunkte aufgrund Sanktionierung nach § 61g Abs. 2 EEG i.d.F. 2018 </t>
    </r>
    <r>
      <rPr>
        <vertAlign val="superscript"/>
        <sz val="10"/>
        <rFont val="Arial"/>
        <family val="2"/>
      </rPr>
      <t xml:space="preserve">3), </t>
    </r>
    <r>
      <rPr>
        <sz val="10"/>
        <rFont val="Arial"/>
        <family val="2"/>
      </rPr>
      <t>*</t>
    </r>
  </si>
  <si>
    <t>Verringerung der EEG-Umlage aufgrund von § 61k Abs. 1 EEG i.d.F. 2017 (von einem elektrischen, chemischen, mechanischen oder physikalischen Stromspeicher bei der Beladung verbrauchter Strom) *</t>
  </si>
  <si>
    <t>Verringerung der EEG-Umlage aufgrund von § 61k Abs. 2 EEG i.d.F. 2017 (zur Erzeugung von Speichergas verbrauchter Strom) *</t>
  </si>
  <si>
    <r>
      <t xml:space="preserve">EEG-Umlage nach § 61b bis § 61d EEG i.d.F. 2018 </t>
    </r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
(40 % der EEG-Umlage)</t>
    </r>
  </si>
  <si>
    <t>EEG-Umlage nach § 61c Abs. 2 EEG i.d.F. 2018
(160 % der EEG-Umlage)</t>
  </si>
  <si>
    <t>EEG-Umlage nach § 61g Abs. 1 oder 2 EEG i.d.F. 2018
(Erneuerung oder Ersetzung von Bestandsanlagen)
(20 % der EEG-Umlage)</t>
  </si>
  <si>
    <t>EEG-Umlage nach § 61 Abs. 1 EEG i.d.F. 2018 für Strom, für den kein Anspruch auf Entfall oder Verringerung der EEG-Umlage nach § 61a bis § 61g EEG i.d.F. 2018 besteht sowie EEG-Umlage nach § 61i Abs. 1 EEG i.d.F. 2018
(100 % der EEG-Umlage)</t>
  </si>
  <si>
    <r>
      <t xml:space="preserve">Erhöhung der EEG-Umlage um 20 Prozentpunkte aufgrund Sanktionierung nach § 61i Abs. 2 EEG i.d.F. 2019 </t>
    </r>
    <r>
      <rPr>
        <vertAlign val="superscript"/>
        <sz val="10"/>
        <rFont val="Arial"/>
        <family val="2"/>
      </rPr>
      <t xml:space="preserve">4), </t>
    </r>
    <r>
      <rPr>
        <sz val="10"/>
        <rFont val="Arial"/>
        <family val="2"/>
      </rPr>
      <t>*</t>
    </r>
  </si>
  <si>
    <t>Verringerung der EEG-Umlage aufgrund von § 61l Abs. 1 EEG i.d.F. 2018 (von einem elektrischen, chemischen, mechanischen oder physikalischen Stromspeicher bei der Beladung verbrauchter Strom) *</t>
  </si>
  <si>
    <t>Verringerung der EEG-Umlage aufgrund von § 61l Abs. 2 EEG i.d.F. 2018 (zur Erzeugung von Speichergas verbrauchter Strom) *</t>
  </si>
  <si>
    <r>
      <t xml:space="preserve">EEG-Umlage nach § 61b bis § 61d EEG i.d.F. 2019 </t>
    </r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
(40 % der EEG-Umlage)</t>
    </r>
  </si>
  <si>
    <t>EEG-Umlage nach § 61c Abs. 2 EEG i.d.F. 2019
(160 % der EEG-Umlage)</t>
  </si>
  <si>
    <t>EEG-Umlage nach § 61g Abs. 1 oder 2 EEG i.d.F. 2019
(Erneuerung oder Ersetzung von Bestandsanlagen)
(20 % der EEG-Umlage)</t>
  </si>
  <si>
    <r>
      <t xml:space="preserve">EEG-Umlage nach § 61 Abs. 1 EEG i.d.F. 2019 für Strom, für den kein Anspruch auf Entfall oder Verringerung der EEG-Umlage nach § 61a bis § 61g EEG i.d.F. 2019 besteht </t>
    </r>
    <r>
      <rPr>
        <vertAlign val="superscript"/>
        <sz val="10"/>
        <rFont val="Arial"/>
        <family val="2"/>
      </rPr>
      <t>c)</t>
    </r>
    <r>
      <rPr>
        <sz val="10"/>
        <rFont val="Arial"/>
        <family val="2"/>
      </rPr>
      <t xml:space="preserve"> sowie EEG-Umlage nach § 61i Abs. 1 EEG i.d.F. 2019
(100 % der EEG-Umlage)</t>
    </r>
  </si>
  <si>
    <t>Erhöhung der EEG-Umlage um 20 Prozentpunkte aufgrund Sanktionierung nach § 61i Abs. 2 EEG i.d.F. 2020 *</t>
  </si>
  <si>
    <t>Verringerung der EEG-Umlage aufgrund von § 61l Abs. 1 EEG i.d.F. 2019 (von einem elektrischen, chemischen, mechanischen oder physikalischen Stromspeicher bei der Beladung verbrauchter Strom) *</t>
  </si>
  <si>
    <t>Verringerung der EEG-Umlage aufgrund von § 61l Abs. 2 EEG i.d.F. 2019 (zur Erzeugung von Speichergas verbrauchter Strom) *</t>
  </si>
  <si>
    <r>
      <t xml:space="preserve">EEG-Umlage nach §§ 61b bis 61d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(40 % der EEG-Umlage)</t>
    </r>
  </si>
  <si>
    <r>
      <t xml:space="preserve">EEG-Umlage nach § 61c Abs. 2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(160 % der EEG-Umlage)</t>
    </r>
  </si>
  <si>
    <r>
      <t xml:space="preserve">EEG-Umlage nach § 61g Abs. 1 oder 2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(Erneuerung oder Ersetzung von Bestandsanlagen)
(20 % der EEG-Umlage)</t>
    </r>
  </si>
  <si>
    <r>
      <t xml:space="preserve">EEG-Umlage nach § 61 Abs. 1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für Strom, für den kein Anspruch auf Entfall oder Verringerung der EEG-Umlage nach § 61a bis § 61g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besteht sowie EEG-Umlage nach § 61i Abs. 1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
(100 % der EEG-Umlage)</t>
    </r>
  </si>
  <si>
    <t>Erhöhung der EEG-Umlage um 20 Prozentpunkte aufgrund Sanktionierung nach § 61i Abs. 2 EEG i.d.F. 2021 *</t>
  </si>
  <si>
    <r>
      <t xml:space="preserve">Verringerung der EEG-Umlage aufgrund von § 61l Abs. 1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(von einem elektrischen, chemischen, mechanischen oder physikalischen Stromspeicher bei der Beladung verbrauchter Strom) *</t>
    </r>
  </si>
  <si>
    <r>
      <t xml:space="preserve">Verringerung der EEG-Umlage aufgrund von § 61l Abs. 2 EEG i.d.F. 2020 </t>
    </r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(zur Erzeugung von Speichergas verbrauchter Strom) *</t>
    </r>
  </si>
  <si>
    <r>
      <t xml:space="preserve">EEG-Umlage nach §§ 61b und  61c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(40 % der EEG-Umlage)</t>
    </r>
  </si>
  <si>
    <r>
      <t xml:space="preserve">EEG-Umlage nach § 61c Abs. 2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(160 % der EEG-Umlage)</t>
    </r>
  </si>
  <si>
    <r>
      <t xml:space="preserve">EEG-Umlage nach § 61g Abs. 1 oder 2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(Erneuerung oder Ersetzung von Bestandsanlagen)
(20 % der EEG-Umlage)</t>
    </r>
  </si>
  <si>
    <r>
      <t>EEG-Umlage nach § 61 Abs. 1 EEG i.d.F. 2021</t>
    </r>
    <r>
      <rPr>
        <vertAlign val="superscript"/>
        <sz val="10"/>
        <rFont val="Arial"/>
        <family val="2"/>
      </rPr>
      <t xml:space="preserve"> 6)</t>
    </r>
    <r>
      <rPr>
        <sz val="10"/>
        <rFont val="Arial"/>
        <family val="2"/>
      </rPr>
      <t xml:space="preserve"> für Strom, für den kein Anspruch auf Entfall oder Verringerung der EEG-Umlage nach § 61a bis § 61g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besteht sowie EEG-Umlage nach § 61i Abs. 1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
(100 % der EEG-Umlage)</t>
    </r>
  </si>
  <si>
    <r>
      <t xml:space="preserve">Erhöhung der EEG-Umlage um 20 Prozentpunkte aufgrund Sanktionierung nach § 61i Abs. 2 EEG i.d.F. 2022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</t>
    </r>
    <r>
      <rPr>
        <vertAlign val="superscript"/>
        <sz val="10"/>
        <rFont val="Arial"/>
        <family val="2"/>
      </rPr>
      <t xml:space="preserve"> </t>
    </r>
    <r>
      <rPr>
        <sz val="10"/>
        <rFont val="Arial"/>
        <family val="2"/>
      </rPr>
      <t>*</t>
    </r>
  </si>
  <si>
    <r>
      <t xml:space="preserve">Verringerung der EEG-Umlage aufgrund von § 61l Abs. 1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(von einem elektrischen, chemischen, mechanischen oder physikalischen Stromspeicher bei der Beladung verbrauchter Strom) *</t>
    </r>
  </si>
  <si>
    <r>
      <t xml:space="preserve">Verringerung der EEG-Umlage aufgrund von § 61l Abs. 2 EEG i.d.F. 2021 </t>
    </r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(zur Erzeugung von Speichergas verbrauchter Strom) *</t>
    </r>
  </si>
  <si>
    <r>
      <t xml:space="preserve">EEG-Umlage nach §§ 61b und  61c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(40 % der EEG-Umlage)</t>
    </r>
  </si>
  <si>
    <r>
      <t xml:space="preserve">EEG-Umlage nach § 61c Abs. 2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(160 % der EEG-Umlage)</t>
    </r>
  </si>
  <si>
    <r>
      <t xml:space="preserve">EEG-Umlage nach § 61g Abs. 1 oder 2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(Erneuerung oder Ersetzung von Bestandsanlagen)
(20 % der EEG-Umlage)</t>
    </r>
  </si>
  <si>
    <r>
      <t>EEG-Umlage nach § 61 Abs. 1 EEG i.d.F. 2021</t>
    </r>
    <r>
      <rPr>
        <vertAlign val="superscript"/>
        <sz val="10"/>
        <rFont val="Arial"/>
        <family val="2"/>
      </rPr>
      <t xml:space="preserve"> 7)</t>
    </r>
    <r>
      <rPr>
        <sz val="10"/>
        <rFont val="Arial"/>
        <family val="2"/>
      </rPr>
      <t xml:space="preserve"> für Strom, für den kein Anspruch auf Entfall oder Verringerung der EEG-Umlage nach § 61a bis § 61g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besteht sowie EEG-Umlage nach § 61i Abs. 1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
(100 % der EEG-Umlage)</t>
    </r>
  </si>
  <si>
    <r>
      <t xml:space="preserve">Verringerung der EEG-Umlage aufgrund von § 61l Abs. 1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(von einem elektrischen, chemischen, mechanischen oder physikalischen Stromspeicher bei der Beladung verbrauchter Strom) *</t>
    </r>
  </si>
  <si>
    <r>
      <t xml:space="preserve">Verringerung der EEG-Umlage aufgrund von § 61l Abs. 2 EEG i.d.F. 2021 </t>
    </r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(zur Erzeugung von Speichergas verbrauchter Strom) *</t>
    </r>
  </si>
  <si>
    <t xml:space="preserve"> Erhaltene Zinsen</t>
  </si>
  <si>
    <t>Erhöhung der EEG-Umlage um 20 Prozentpunkte aufgrund Sanktionierung nach § 61i Abs. 2 EEG 2021 *</t>
  </si>
  <si>
    <t>Änderung der EEG-umlagepflichtigen Strommengen
[kWh]</t>
  </si>
  <si>
    <t xml:space="preserve">Änderungen im Hinblick auf die erhaltene EEG-Umlage
[EUR]
</t>
  </si>
  <si>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 xml:space="preserve"> EEG 2014 = Erneuerbare-Energien-Gesetz in der am 31.12.2016 geltenden Fassung.</t>
    </r>
  </si>
  <si>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EEG i.d.F. 2017 = Erneuerbare-Energien-Gesetz in der am 31.12.2017 geltenden Fassung.</t>
    </r>
  </si>
  <si>
    <r>
      <rPr>
        <vertAlign val="superscript"/>
        <sz val="10"/>
        <rFont val="Arial"/>
        <family val="2"/>
      </rPr>
      <t>3)</t>
    </r>
    <r>
      <rPr>
        <sz val="10"/>
        <rFont val="Arial"/>
        <family val="2"/>
      </rPr>
      <t xml:space="preserve"> EEG i.d.F. 2018 = Erneuerbare-Energien-Gesetz in der am 31.12.2018 geltenden Fassung. </t>
    </r>
  </si>
  <si>
    <r>
      <rPr>
        <vertAlign val="superscript"/>
        <sz val="10"/>
        <rFont val="Arial"/>
        <family val="2"/>
      </rPr>
      <t>4)</t>
    </r>
    <r>
      <rPr>
        <sz val="10"/>
        <rFont val="Arial"/>
        <family val="2"/>
      </rPr>
      <t xml:space="preserve"> EEG i.d.F. 2019 = Erneuerbare-Energien-Gesetz in der am 31.12.2019 geltenden Fassung.</t>
    </r>
  </si>
  <si>
    <r>
      <rPr>
        <vertAlign val="superscript"/>
        <sz val="10"/>
        <rFont val="Arial"/>
        <family val="2"/>
      </rPr>
      <t>5)</t>
    </r>
    <r>
      <rPr>
        <sz val="10"/>
        <rFont val="Arial"/>
        <family val="2"/>
      </rPr>
      <t xml:space="preserve"> EEG i.d.F. 2020 = Erneuerbare-Energien-Gesetz in der am 31.12.2020 geltenden Fassung.</t>
    </r>
  </si>
  <si>
    <r>
      <rPr>
        <vertAlign val="superscript"/>
        <sz val="10"/>
        <rFont val="Arial"/>
        <family val="2"/>
      </rPr>
      <t>6)</t>
    </r>
    <r>
      <rPr>
        <sz val="10"/>
        <rFont val="Arial"/>
        <family val="2"/>
      </rPr>
      <t xml:space="preserve"> EEG i.d.F. 2021 = Erneuerbare-Energien-Gesetz in der am 31.12.2021 geltenden Fassung.</t>
    </r>
  </si>
  <si>
    <r>
      <rPr>
        <vertAlign val="superscript"/>
        <sz val="10"/>
        <rFont val="Arial"/>
        <family val="2"/>
      </rPr>
      <t>7)</t>
    </r>
    <r>
      <rPr>
        <sz val="10"/>
        <rFont val="Arial"/>
        <family val="2"/>
      </rPr>
      <t xml:space="preserve"> EEG i.d.F. 2022 = Erneuerbare-Energien-Gesetz in der am 31.12.2022 geltenden Fassung.</t>
    </r>
  </si>
  <si>
    <t>* Davon-Menge: wird nicht in Gesamtmenge mit einbezogen</t>
  </si>
  <si>
    <t>3: Ergebnis eines Verfahrens bei der Clearingstelle nach § 81 Abs. 4 Satz 1 Nr. 1 oder 2 Erneuerbare-Energien-Gesetz</t>
  </si>
  <si>
    <t xml:space="preserve">6: Zahlungen, die nach § 26 Abs. 2 EEG zu einem späteren Zeitpunkt fällig geworden sind (§ 20 Abs. 1 Nr. 6 EnFG) </t>
  </si>
  <si>
    <t xml:space="preserve">5: vollstreckbarer Titel, der erst nach der Abrechnung nach § 15 EnFG </t>
  </si>
  <si>
    <t xml:space="preserve"> (entspricht für das Kalenderjahr 2022 dem § 58 Abs. 1 EEG 2021) ergangen ist (§ 20 Abs. 1 Nr. 5 EnFG).</t>
  </si>
  <si>
    <t>Deponie-,
Klär-, Grubengas</t>
  </si>
  <si>
    <t>- die im Kalenderjahr 2023 von den Eigenversorgern erhaltenen Zinsen aufgrund von § 66 Abs. 1 EnFG i.V.m. § 61j Abs. 4, § 60 Abs. 3 EEG in der am 31.12.2022</t>
  </si>
  <si>
    <t xml:space="preserve"> geltenden Fassung angegeben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</si>
</sst>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\-#,##0\ "/>
    <numFmt numFmtId="167" formatCode="#,##0.00_ ;\-#,##0.00\ "/>
    <numFmt numFmtId="168" formatCode="#,##0.00_ ;[Red]\-#,##0.00;\-"/>
    <numFmt numFmtId="169" formatCode="_(* #,##0.00_);_(* \(#,##0.00\);_(* &quot;-&quot;??_);_(@_)"/>
    <numFmt numFmtId="170" formatCode="#,##0.0"/>
    <numFmt numFmtId="171" formatCode="#,##0.00&quot;   &quot;"/>
  </numFmts>
  <fonts count="7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venirNext LT Com Regular"/>
      <family val="2"/>
    </font>
    <font>
      <sz val="11"/>
      <color theme="1"/>
      <name val="AvenirNext LT Com Regular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sz val="9"/>
      <name val="Univers"/>
      <family val="2"/>
    </font>
    <font>
      <sz val="9"/>
      <name val="Univers"/>
      <family val="2"/>
    </font>
    <font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0"/>
      <color rgb="FF9C0006"/>
      <name val="Arial"/>
      <family val="2"/>
    </font>
    <font>
      <u/>
      <sz val="10"/>
      <color theme="10"/>
      <name val="Arial"/>
      <family val="2"/>
    </font>
    <font>
      <vertAlign val="superscript"/>
      <sz val="10"/>
      <name val="Arial"/>
      <family val="2"/>
    </font>
    <font>
      <sz val="11"/>
      <color theme="1"/>
      <name val="Trebuchet MS"/>
      <family val="2"/>
    </font>
    <font>
      <u/>
      <sz val="10"/>
      <name val="Arial"/>
      <family val="2"/>
    </font>
    <font>
      <u/>
      <sz val="9"/>
      <name val="Arial"/>
      <family val="2"/>
    </font>
    <font>
      <sz val="8"/>
      <name val="Arial"/>
      <family val="2"/>
    </font>
    <font>
      <strike/>
      <sz val="8"/>
      <color rgb="FFFF0000"/>
      <name val="Arial"/>
      <family val="2"/>
    </font>
    <font>
      <sz val="11"/>
      <color rgb="FF9C5700"/>
      <name val="Calibri"/>
      <family val="2"/>
      <scheme val="minor"/>
    </font>
    <font>
      <strike/>
      <sz val="10"/>
      <name val="Arial"/>
      <family val="2"/>
    </font>
    <font>
      <strike/>
      <sz val="8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trike/>
      <sz val="10"/>
      <color rgb="FFFF0000"/>
      <name val="Arial"/>
      <family val="2"/>
    </font>
    <font>
      <strike/>
      <sz val="10"/>
      <color rgb="FFFF0000"/>
      <name val="Arial"/>
      <family val="2"/>
    </font>
    <font>
      <b/>
      <sz val="10"/>
      <color rgb="FF00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53"/>
        <bgColor indexed="53"/>
      </patternFill>
    </fill>
    <fill>
      <patternFill patternType="solid">
        <fgColor indexed="22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2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154">
    <xf numFmtId="0" fontId="0" fillId="0" borderId="0"/>
    <xf numFmtId="168" fontId="14" fillId="2" borderId="1"/>
    <xf numFmtId="169" fontId="24" fillId="0" borderId="0" applyFont="0" applyFill="0" applyBorder="0" applyAlignment="0" applyProtection="0"/>
    <xf numFmtId="165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27" fillId="0" borderId="0"/>
    <xf numFmtId="0" fontId="29" fillId="0" borderId="0"/>
    <xf numFmtId="0" fontId="30" fillId="0" borderId="0"/>
    <xf numFmtId="0" fontId="13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8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49" fontId="26" fillId="0" borderId="0" applyFill="0" applyBorder="0" applyProtection="0">
      <protection locked="0"/>
    </xf>
    <xf numFmtId="49" fontId="25" fillId="0" borderId="0" applyFill="0" applyBorder="0" applyProtection="0">
      <alignment horizontal="center" vertical="top" wrapText="1"/>
      <protection locked="0"/>
    </xf>
    <xf numFmtId="3" fontId="22" fillId="0" borderId="0" applyFill="0" applyBorder="0" applyProtection="0">
      <protection locked="0"/>
    </xf>
    <xf numFmtId="3" fontId="26" fillId="0" borderId="0" applyFill="0" applyBorder="0" applyProtection="0">
      <protection locked="0"/>
    </xf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9" fillId="0" borderId="0" applyFont="0" applyFill="0" applyBorder="0" applyAlignment="0" applyProtection="0"/>
    <xf numFmtId="166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4" fillId="0" borderId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0" fontId="14" fillId="0" borderId="0">
      <alignment wrapText="1"/>
      <protection locked="0"/>
    </xf>
    <xf numFmtId="14" fontId="20" fillId="0" borderId="0" applyFill="0" applyBorder="0" applyProtection="0">
      <alignment horizontal="center" vertical="top" wrapText="1"/>
      <protection locked="0"/>
    </xf>
    <xf numFmtId="14" fontId="16" fillId="0" borderId="0" applyFill="0" applyBorder="0" applyProtection="0">
      <alignment horizontal="center" vertical="top" wrapText="1"/>
      <protection locked="0"/>
    </xf>
    <xf numFmtId="14" fontId="15" fillId="0" borderId="0" applyFill="0" applyBorder="0" applyProtection="0">
      <alignment horizontal="center" vertical="top" wrapText="1"/>
      <protection locked="0"/>
    </xf>
    <xf numFmtId="14" fontId="17" fillId="0" borderId="0" applyFill="0" applyBorder="0" applyProtection="0">
      <alignment horizontal="center" vertical="top" wrapText="1"/>
      <protection locked="0"/>
    </xf>
    <xf numFmtId="14" fontId="21" fillId="0" borderId="0" applyFill="0" applyBorder="0" applyProtection="0">
      <alignment horizontal="center" vertical="top" wrapText="1"/>
      <protection locked="0"/>
    </xf>
    <xf numFmtId="49" fontId="14" fillId="0" borderId="0" applyFill="0" applyBorder="0" applyProtection="0">
      <protection locked="0"/>
    </xf>
    <xf numFmtId="49" fontId="14" fillId="0" borderId="0" applyFill="0" applyBorder="0" applyProtection="0">
      <alignment wrapText="1"/>
      <protection locked="0"/>
    </xf>
    <xf numFmtId="49" fontId="19" fillId="0" borderId="0" applyFill="0" applyBorder="0" applyProtection="0">
      <protection locked="0"/>
    </xf>
    <xf numFmtId="49" fontId="19" fillId="0" borderId="0" applyFill="0" applyBorder="0" applyProtection="0">
      <alignment wrapText="1"/>
      <protection locked="0"/>
    </xf>
    <xf numFmtId="49" fontId="23" fillId="0" borderId="0" applyFill="0" applyBorder="0" applyProtection="0">
      <protection locked="0"/>
    </xf>
    <xf numFmtId="49" fontId="23" fillId="0" borderId="0" applyFill="0" applyBorder="0" applyProtection="0">
      <alignment wrapText="1"/>
      <protection locked="0"/>
    </xf>
    <xf numFmtId="49" fontId="18" fillId="0" borderId="0" applyFill="0" applyBorder="0" applyProtection="0">
      <protection locked="0"/>
    </xf>
    <xf numFmtId="49" fontId="18" fillId="0" borderId="0" applyFill="0" applyBorder="0" applyProtection="0">
      <alignment wrapText="1"/>
      <protection locked="0"/>
    </xf>
    <xf numFmtId="49" fontId="22" fillId="0" borderId="0" applyFill="0" applyBorder="0" applyProtection="0">
      <protection locked="0"/>
    </xf>
    <xf numFmtId="49" fontId="22" fillId="0" borderId="0" applyFill="0" applyBorder="0" applyProtection="0">
      <alignment wrapText="1"/>
      <protection locked="0"/>
    </xf>
    <xf numFmtId="49" fontId="20" fillId="0" borderId="0" applyFill="0" applyBorder="0" applyProtection="0">
      <alignment horizontal="center" vertical="top" wrapText="1"/>
      <protection locked="0"/>
    </xf>
    <xf numFmtId="49" fontId="16" fillId="0" borderId="0" applyFill="0" applyBorder="0" applyProtection="0">
      <alignment horizontal="center" vertical="top" wrapText="1"/>
      <protection locked="0"/>
    </xf>
    <xf numFmtId="49" fontId="15" fillId="0" borderId="0" applyFill="0" applyBorder="0" applyProtection="0">
      <alignment horizontal="center" vertical="top" wrapText="1"/>
      <protection locked="0"/>
    </xf>
    <xf numFmtId="49" fontId="17" fillId="0" borderId="0" applyFill="0" applyBorder="0" applyProtection="0">
      <alignment horizontal="center" vertical="top" wrapText="1"/>
      <protection locked="0"/>
    </xf>
    <xf numFmtId="49" fontId="21" fillId="0" borderId="0" applyFill="0" applyBorder="0" applyProtection="0">
      <alignment horizontal="center" vertical="top" wrapText="1"/>
      <protection locked="0"/>
    </xf>
    <xf numFmtId="3" fontId="14" fillId="0" borderId="0" applyFill="0" applyBorder="0" applyProtection="0">
      <protection locked="0"/>
    </xf>
    <xf numFmtId="3" fontId="19" fillId="0" borderId="0" applyFill="0" applyBorder="0" applyProtection="0">
      <protection locked="0"/>
    </xf>
    <xf numFmtId="3" fontId="23" fillId="0" borderId="0" applyFill="0" applyBorder="0" applyProtection="0">
      <protection locked="0"/>
    </xf>
    <xf numFmtId="3" fontId="18" fillId="0" borderId="0" applyFill="0" applyBorder="0" applyProtection="0">
      <protection locked="0"/>
    </xf>
    <xf numFmtId="170" fontId="14" fillId="0" borderId="0" applyFill="0" applyBorder="0" applyProtection="0">
      <protection locked="0"/>
    </xf>
    <xf numFmtId="170" fontId="19" fillId="0" borderId="0" applyFill="0" applyBorder="0" applyProtection="0">
      <protection locked="0"/>
    </xf>
    <xf numFmtId="170" fontId="23" fillId="0" borderId="0" applyFill="0" applyBorder="0" applyProtection="0">
      <protection locked="0"/>
    </xf>
    <xf numFmtId="170" fontId="18" fillId="0" borderId="0" applyFill="0" applyBorder="0" applyProtection="0">
      <protection locked="0"/>
    </xf>
    <xf numFmtId="170" fontId="22" fillId="0" borderId="0" applyFill="0" applyBorder="0" applyProtection="0">
      <protection locked="0"/>
    </xf>
    <xf numFmtId="4" fontId="14" fillId="0" borderId="0" applyFill="0" applyBorder="0" applyProtection="0">
      <protection locked="0"/>
    </xf>
    <xf numFmtId="4" fontId="19" fillId="0" borderId="0" applyFill="0" applyBorder="0" applyProtection="0">
      <protection locked="0"/>
    </xf>
    <xf numFmtId="4" fontId="23" fillId="0" borderId="0" applyFill="0" applyBorder="0" applyProtection="0">
      <protection locked="0"/>
    </xf>
    <xf numFmtId="4" fontId="18" fillId="0" borderId="0" applyFill="0" applyBorder="0" applyProtection="0">
      <protection locked="0"/>
    </xf>
    <xf numFmtId="4" fontId="22" fillId="0" borderId="0" applyFill="0" applyBorder="0" applyProtection="0">
      <protection locked="0"/>
    </xf>
    <xf numFmtId="0" fontId="11" fillId="0" borderId="0"/>
    <xf numFmtId="0" fontId="30" fillId="0" borderId="0"/>
    <xf numFmtId="0" fontId="10" fillId="0" borderId="0"/>
    <xf numFmtId="164" fontId="10" fillId="0" borderId="0" applyFont="0" applyFill="0" applyBorder="0" applyAlignment="0" applyProtection="0"/>
    <xf numFmtId="0" fontId="9" fillId="0" borderId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0" fontId="35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35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35" fillId="22" borderId="0" applyNumberFormat="0" applyBorder="0" applyAlignment="0" applyProtection="0"/>
    <xf numFmtId="0" fontId="34" fillId="17" borderId="0" applyNumberFormat="0" applyBorder="0" applyAlignment="0" applyProtection="0"/>
    <xf numFmtId="0" fontId="34" fillId="23" borderId="0" applyNumberFormat="0" applyBorder="0" applyAlignment="0" applyProtection="0"/>
    <xf numFmtId="0" fontId="35" fillId="18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35" fillId="16" borderId="0" applyNumberFormat="0" applyBorder="0" applyAlignment="0" applyProtection="0"/>
    <xf numFmtId="0" fontId="34" fillId="26" borderId="0" applyNumberFormat="0" applyBorder="0" applyAlignment="0" applyProtection="0"/>
    <xf numFmtId="0" fontId="34" fillId="27" borderId="0" applyNumberFormat="0" applyBorder="0" applyAlignment="0" applyProtection="0"/>
    <xf numFmtId="0" fontId="35" fillId="28" borderId="0" applyNumberFormat="0" applyBorder="0" applyAlignment="0" applyProtection="0"/>
    <xf numFmtId="0" fontId="35" fillId="29" borderId="0" applyNumberFormat="0" applyBorder="0" applyAlignment="0" applyProtection="0"/>
    <xf numFmtId="0" fontId="35" fillId="29" borderId="0" applyNumberFormat="0" applyBorder="0" applyAlignment="0" applyProtection="0"/>
    <xf numFmtId="0" fontId="35" fillId="31" borderId="0" applyNumberFormat="0" applyBorder="0" applyAlignment="0" applyProtection="0"/>
    <xf numFmtId="0" fontId="35" fillId="31" borderId="0" applyNumberFormat="0" applyBorder="0" applyAlignment="0" applyProtection="0"/>
    <xf numFmtId="0" fontId="35" fillId="33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4" borderId="0" applyNumberFormat="0" applyBorder="0" applyAlignment="0" applyProtection="0"/>
    <xf numFmtId="0" fontId="35" fillId="16" borderId="0" applyNumberFormat="0" applyBorder="0" applyAlignment="0" applyProtection="0"/>
    <xf numFmtId="0" fontId="35" fillId="1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8" fillId="38" borderId="16" applyNumberFormat="0" applyAlignment="0" applyProtection="0"/>
    <xf numFmtId="0" fontId="38" fillId="38" borderId="16" applyNumberFormat="0" applyAlignment="0" applyProtection="0"/>
    <xf numFmtId="0" fontId="45" fillId="38" borderId="17" applyNumberFormat="0" applyAlignment="0" applyProtection="0"/>
    <xf numFmtId="0" fontId="45" fillId="38" borderId="17" applyNumberFormat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33" fillId="7" borderId="15" applyNumberFormat="0" applyAlignment="0" applyProtection="0"/>
    <xf numFmtId="0" fontId="49" fillId="27" borderId="17" applyNumberFormat="0" applyAlignment="0" applyProtection="0"/>
    <xf numFmtId="0" fontId="33" fillId="7" borderId="15" applyNumberFormat="0" applyAlignment="0" applyProtection="0"/>
    <xf numFmtId="0" fontId="49" fillId="27" borderId="17" applyNumberFormat="0" applyAlignment="0" applyProtection="0"/>
    <xf numFmtId="0" fontId="39" fillId="39" borderId="0" applyNumberFormat="0" applyBorder="0" applyAlignment="0" applyProtection="0"/>
    <xf numFmtId="0" fontId="39" fillId="40" borderId="0" applyNumberFormat="0" applyBorder="0" applyAlignment="0" applyProtection="0"/>
    <xf numFmtId="0" fontId="39" fillId="41" borderId="0" applyNumberFormat="0" applyBorder="0" applyAlignment="0" applyProtection="0"/>
    <xf numFmtId="0" fontId="39" fillId="0" borderId="18" applyNumberFormat="0" applyFill="0" applyAlignment="0" applyProtection="0"/>
    <xf numFmtId="0" fontId="39" fillId="0" borderId="18" applyNumberFormat="0" applyFill="0" applyAlignment="0" applyProtection="0"/>
    <xf numFmtId="0" fontId="31" fillId="4" borderId="0" applyNumberFormat="0" applyBorder="0" applyAlignment="0" applyProtection="0"/>
    <xf numFmtId="0" fontId="34" fillId="21" borderId="0" applyNumberFormat="0" applyBorder="0" applyAlignment="0" applyProtection="0"/>
    <xf numFmtId="0" fontId="31" fillId="4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0" fontId="34" fillId="21" borderId="0" applyNumberFormat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2" fillId="6" borderId="0" applyNumberFormat="0" applyBorder="0" applyAlignment="0" applyProtection="0"/>
    <xf numFmtId="0" fontId="37" fillId="27" borderId="0" applyNumberFormat="0" applyBorder="0" applyAlignment="0" applyProtection="0"/>
    <xf numFmtId="0" fontId="32" fillId="6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18" fillId="26" borderId="17" applyNumberFormat="0" applyFont="0" applyAlignment="0" applyProtection="0"/>
    <xf numFmtId="0" fontId="18" fillId="26" borderId="17" applyNumberFormat="0" applyFont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4" fontId="18" fillId="42" borderId="17" applyNumberFormat="0" applyProtection="0">
      <alignment vertical="center"/>
    </xf>
    <xf numFmtId="4" fontId="18" fillId="42" borderId="17" applyNumberFormat="0" applyProtection="0">
      <alignment vertical="center"/>
    </xf>
    <xf numFmtId="4" fontId="18" fillId="42" borderId="17" applyNumberFormat="0" applyProtection="0">
      <alignment vertical="center"/>
    </xf>
    <xf numFmtId="4" fontId="52" fillId="3" borderId="17" applyNumberFormat="0" applyProtection="0">
      <alignment vertical="center"/>
    </xf>
    <xf numFmtId="4" fontId="18" fillId="3" borderId="17" applyNumberFormat="0" applyProtection="0">
      <alignment horizontal="left" vertical="center" indent="1"/>
    </xf>
    <xf numFmtId="4" fontId="18" fillId="3" borderId="17" applyNumberFormat="0" applyProtection="0">
      <alignment horizontal="left" vertical="center" indent="1"/>
    </xf>
    <xf numFmtId="4" fontId="18" fillId="3" borderId="17" applyNumberFormat="0" applyProtection="0">
      <alignment horizontal="left" vertical="center" indent="1"/>
    </xf>
    <xf numFmtId="0" fontId="41" fillId="42" borderId="19" applyNumberFormat="0" applyProtection="0">
      <alignment horizontal="left" vertical="top" indent="1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4" fontId="18" fillId="8" borderId="17" applyNumberFormat="0" applyProtection="0">
      <alignment horizontal="right" vertical="center"/>
    </xf>
    <xf numFmtId="4" fontId="18" fillId="8" borderId="17" applyNumberFormat="0" applyProtection="0">
      <alignment horizontal="right" vertical="center"/>
    </xf>
    <xf numFmtId="4" fontId="18" fillId="8" borderId="17" applyNumberFormat="0" applyProtection="0">
      <alignment horizontal="right" vertical="center"/>
    </xf>
    <xf numFmtId="4" fontId="18" fillId="44" borderId="17" applyNumberFormat="0" applyProtection="0">
      <alignment horizontal="right" vertical="center"/>
    </xf>
    <xf numFmtId="4" fontId="18" fillId="44" borderId="17" applyNumberFormat="0" applyProtection="0">
      <alignment horizontal="right" vertical="center"/>
    </xf>
    <xf numFmtId="4" fontId="18" fillId="44" borderId="17" applyNumberFormat="0" applyProtection="0">
      <alignment horizontal="right" vertical="center"/>
    </xf>
    <xf numFmtId="4" fontId="18" fillId="30" borderId="20" applyNumberFormat="0" applyProtection="0">
      <alignment horizontal="right" vertical="center"/>
    </xf>
    <xf numFmtId="4" fontId="18" fillId="30" borderId="20" applyNumberFormat="0" applyProtection="0">
      <alignment horizontal="right" vertical="center"/>
    </xf>
    <xf numFmtId="4" fontId="18" fillId="30" borderId="20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1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13" borderId="17" applyNumberFormat="0" applyProtection="0">
      <alignment horizontal="right" vertical="center"/>
    </xf>
    <xf numFmtId="4" fontId="18" fillId="35" borderId="17" applyNumberFormat="0" applyProtection="0">
      <alignment horizontal="right" vertical="center"/>
    </xf>
    <xf numFmtId="4" fontId="18" fillId="35" borderId="17" applyNumberFormat="0" applyProtection="0">
      <alignment horizontal="right" vertical="center"/>
    </xf>
    <xf numFmtId="4" fontId="18" fillId="35" borderId="17" applyNumberFormat="0" applyProtection="0">
      <alignment horizontal="right" vertical="center"/>
    </xf>
    <xf numFmtId="4" fontId="18" fillId="32" borderId="17" applyNumberFormat="0" applyProtection="0">
      <alignment horizontal="right" vertical="center"/>
    </xf>
    <xf numFmtId="4" fontId="18" fillId="32" borderId="17" applyNumberFormat="0" applyProtection="0">
      <alignment horizontal="right" vertical="center"/>
    </xf>
    <xf numFmtId="4" fontId="18" fillId="32" borderId="17" applyNumberFormat="0" applyProtection="0">
      <alignment horizontal="right" vertical="center"/>
    </xf>
    <xf numFmtId="4" fontId="18" fillId="45" borderId="17" applyNumberFormat="0" applyProtection="0">
      <alignment horizontal="right" vertical="center"/>
    </xf>
    <xf numFmtId="4" fontId="18" fillId="45" borderId="17" applyNumberFormat="0" applyProtection="0">
      <alignment horizontal="right" vertical="center"/>
    </xf>
    <xf numFmtId="4" fontId="18" fillId="45" borderId="17" applyNumberFormat="0" applyProtection="0">
      <alignment horizontal="right" vertical="center"/>
    </xf>
    <xf numFmtId="4" fontId="18" fillId="10" borderId="17" applyNumberFormat="0" applyProtection="0">
      <alignment horizontal="right" vertical="center"/>
    </xf>
    <xf numFmtId="4" fontId="18" fillId="10" borderId="17" applyNumberFormat="0" applyProtection="0">
      <alignment horizontal="right" vertical="center"/>
    </xf>
    <xf numFmtId="4" fontId="18" fillId="10" borderId="17" applyNumberFormat="0" applyProtection="0">
      <alignment horizontal="right" vertical="center"/>
    </xf>
    <xf numFmtId="4" fontId="18" fillId="46" borderId="20" applyNumberFormat="0" applyProtection="0">
      <alignment horizontal="left" vertical="center" indent="1"/>
    </xf>
    <xf numFmtId="4" fontId="18" fillId="46" borderId="20" applyNumberFormat="0" applyProtection="0">
      <alignment horizontal="left" vertical="center" indent="1"/>
    </xf>
    <xf numFmtId="4" fontId="18" fillId="46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3" fillId="47" borderId="20" applyNumberFormat="0" applyProtection="0">
      <alignment horizontal="left" vertical="center" indent="1"/>
    </xf>
    <xf numFmtId="4" fontId="18" fillId="48" borderId="17" applyNumberFormat="0" applyProtection="0">
      <alignment horizontal="right" vertical="center"/>
    </xf>
    <xf numFmtId="4" fontId="18" fillId="48" borderId="17" applyNumberFormat="0" applyProtection="0">
      <alignment horizontal="right" vertical="center"/>
    </xf>
    <xf numFmtId="4" fontId="18" fillId="48" borderId="17" applyNumberFormat="0" applyProtection="0">
      <alignment horizontal="right" vertical="center"/>
    </xf>
    <xf numFmtId="4" fontId="18" fillId="49" borderId="20" applyNumberFormat="0" applyProtection="0">
      <alignment horizontal="left" vertical="center" indent="1"/>
    </xf>
    <xf numFmtId="4" fontId="18" fillId="49" borderId="20" applyNumberFormat="0" applyProtection="0">
      <alignment horizontal="left" vertical="center" indent="1"/>
    </xf>
    <xf numFmtId="4" fontId="18" fillId="49" borderId="20" applyNumberFormat="0" applyProtection="0">
      <alignment horizontal="left" vertical="center" indent="1"/>
    </xf>
    <xf numFmtId="4" fontId="18" fillId="48" borderId="20" applyNumberFormat="0" applyProtection="0">
      <alignment horizontal="left" vertical="center" indent="1"/>
    </xf>
    <xf numFmtId="4" fontId="18" fillId="48" borderId="20" applyNumberFormat="0" applyProtection="0">
      <alignment horizontal="left" vertical="center" indent="1"/>
    </xf>
    <xf numFmtId="4" fontId="18" fillId="48" borderId="20" applyNumberFormat="0" applyProtection="0">
      <alignment horizontal="left" vertical="center" indent="1"/>
    </xf>
    <xf numFmtId="0" fontId="18" fillId="37" borderId="17" applyNumberFormat="0" applyProtection="0">
      <alignment horizontal="left" vertical="center" indent="1"/>
    </xf>
    <xf numFmtId="0" fontId="18" fillId="37" borderId="17" applyNumberFormat="0" applyProtection="0">
      <alignment horizontal="left" vertical="center" indent="1"/>
    </xf>
    <xf numFmtId="0" fontId="18" fillId="37" borderId="17" applyNumberFormat="0" applyProtection="0">
      <alignment horizontal="left" vertical="center" indent="1"/>
    </xf>
    <xf numFmtId="0" fontId="18" fillId="47" borderId="19" applyNumberFormat="0" applyProtection="0">
      <alignment horizontal="left" vertical="top" indent="1"/>
    </xf>
    <xf numFmtId="0" fontId="18" fillId="50" borderId="17" applyNumberFormat="0" applyProtection="0">
      <alignment horizontal="left" vertical="center" indent="1"/>
    </xf>
    <xf numFmtId="0" fontId="18" fillId="50" borderId="17" applyNumberFormat="0" applyProtection="0">
      <alignment horizontal="left" vertical="center" indent="1"/>
    </xf>
    <xf numFmtId="0" fontId="18" fillId="50" borderId="17" applyNumberFormat="0" applyProtection="0">
      <alignment horizontal="left" vertical="center" indent="1"/>
    </xf>
    <xf numFmtId="0" fontId="18" fillId="48" borderId="19" applyNumberFormat="0" applyProtection="0">
      <alignment horizontal="left" vertical="top" indent="1"/>
    </xf>
    <xf numFmtId="0" fontId="18" fillId="9" borderId="17" applyNumberFormat="0" applyProtection="0">
      <alignment horizontal="left" vertical="center" indent="1"/>
    </xf>
    <xf numFmtId="0" fontId="18" fillId="9" borderId="17" applyNumberFormat="0" applyProtection="0">
      <alignment horizontal="left" vertical="center" indent="1"/>
    </xf>
    <xf numFmtId="0" fontId="18" fillId="9" borderId="17" applyNumberFormat="0" applyProtection="0">
      <alignment horizontal="left" vertical="center" indent="1"/>
    </xf>
    <xf numFmtId="0" fontId="18" fillId="9" borderId="19" applyNumberFormat="0" applyProtection="0">
      <alignment horizontal="left" vertical="top" indent="1"/>
    </xf>
    <xf numFmtId="0" fontId="18" fillId="49" borderId="17" applyNumberFormat="0" applyProtection="0">
      <alignment horizontal="left" vertical="center" indent="1"/>
    </xf>
    <xf numFmtId="0" fontId="18" fillId="49" borderId="17" applyNumberFormat="0" applyProtection="0">
      <alignment horizontal="left" vertical="center" indent="1"/>
    </xf>
    <xf numFmtId="0" fontId="18" fillId="49" borderId="17" applyNumberFormat="0" applyProtection="0">
      <alignment horizontal="left" vertical="center" indent="1"/>
    </xf>
    <xf numFmtId="0" fontId="18" fillId="49" borderId="19" applyNumberFormat="0" applyProtection="0">
      <alignment horizontal="left" vertical="top" indent="1"/>
    </xf>
    <xf numFmtId="0" fontId="18" fillId="51" borderId="21" applyNumberFormat="0">
      <protection locked="0"/>
    </xf>
    <xf numFmtId="0" fontId="17" fillId="47" borderId="22" applyBorder="0"/>
    <xf numFmtId="4" fontId="40" fillId="43" borderId="19" applyNumberFormat="0" applyProtection="0">
      <alignment vertical="center"/>
    </xf>
    <xf numFmtId="4" fontId="52" fillId="2" borderId="5" applyNumberFormat="0" applyProtection="0">
      <alignment vertical="center"/>
    </xf>
    <xf numFmtId="4" fontId="40" fillId="37" borderId="19" applyNumberFormat="0" applyProtection="0">
      <alignment horizontal="left" vertical="center" indent="1"/>
    </xf>
    <xf numFmtId="0" fontId="40" fillId="43" borderId="19" applyNumberFormat="0" applyProtection="0">
      <alignment horizontal="left" vertical="top" indent="1"/>
    </xf>
    <xf numFmtId="4" fontId="18" fillId="0" borderId="17" applyNumberFormat="0" applyProtection="0">
      <alignment horizontal="right" vertical="center"/>
    </xf>
    <xf numFmtId="4" fontId="18" fillId="0" borderId="17" applyNumberFormat="0" applyProtection="0">
      <alignment horizontal="right" vertical="center"/>
    </xf>
    <xf numFmtId="4" fontId="18" fillId="0" borderId="17" applyNumberFormat="0" applyProtection="0">
      <alignment horizontal="right" vertical="center"/>
    </xf>
    <xf numFmtId="4" fontId="52" fillId="52" borderId="17" applyNumberFormat="0" applyProtection="0">
      <alignment horizontal="right" vertical="center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4" fontId="18" fillId="12" borderId="17" applyNumberFormat="0" applyProtection="0">
      <alignment horizontal="left" vertical="center" indent="1"/>
    </xf>
    <xf numFmtId="0" fontId="40" fillId="48" borderId="19" applyNumberFormat="0" applyProtection="0">
      <alignment horizontal="left" vertical="top" indent="1"/>
    </xf>
    <xf numFmtId="4" fontId="42" fillId="53" borderId="20" applyNumberFormat="0" applyProtection="0">
      <alignment horizontal="left" vertical="center" indent="1"/>
    </xf>
    <xf numFmtId="0" fontId="18" fillId="54" borderId="5"/>
    <xf numFmtId="0" fontId="18" fillId="54" borderId="5"/>
    <xf numFmtId="0" fontId="18" fillId="54" borderId="5"/>
    <xf numFmtId="4" fontId="43" fillId="51" borderId="17" applyNumberFormat="0" applyProtection="0">
      <alignment horizontal="right" vertical="center"/>
    </xf>
    <xf numFmtId="0" fontId="53" fillId="5" borderId="0" applyNumberFormat="0" applyBorder="0" applyAlignment="0" applyProtection="0"/>
    <xf numFmtId="0" fontId="44" fillId="26" borderId="0" applyNumberFormat="0" applyBorder="0" applyAlignment="0" applyProtection="0"/>
    <xf numFmtId="0" fontId="53" fillId="5" borderId="0" applyNumberFormat="0" applyBorder="0" applyAlignment="0" applyProtection="0"/>
    <xf numFmtId="0" fontId="44" fillId="26" borderId="0" applyNumberFormat="0" applyBorder="0" applyAlignment="0" applyProtection="0"/>
    <xf numFmtId="0" fontId="50" fillId="0" borderId="0" applyNumberFormat="0" applyFill="0" applyBorder="0" applyAlignment="0" applyProtection="0"/>
    <xf numFmtId="0" fontId="9" fillId="0" borderId="0"/>
    <xf numFmtId="0" fontId="9" fillId="0" borderId="0"/>
    <xf numFmtId="0" fontId="18" fillId="55" borderId="0"/>
    <xf numFmtId="0" fontId="18" fillId="55" borderId="0"/>
    <xf numFmtId="0" fontId="13" fillId="0" borderId="0"/>
    <xf numFmtId="0" fontId="18" fillId="55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8" fillId="55" borderId="0"/>
    <xf numFmtId="0" fontId="18" fillId="55" borderId="0"/>
    <xf numFmtId="0" fontId="18" fillId="55" borderId="0"/>
    <xf numFmtId="0" fontId="18" fillId="55" borderId="0"/>
    <xf numFmtId="0" fontId="18" fillId="55" borderId="0"/>
    <xf numFmtId="0" fontId="18" fillId="55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8" fillId="55" borderId="0"/>
    <xf numFmtId="0" fontId="12" fillId="0" borderId="0"/>
    <xf numFmtId="0" fontId="13" fillId="0" borderId="0"/>
    <xf numFmtId="0" fontId="13" fillId="0" borderId="0"/>
    <xf numFmtId="0" fontId="18" fillId="55" borderId="0"/>
    <xf numFmtId="0" fontId="13" fillId="0" borderId="0"/>
    <xf numFmtId="0" fontId="9" fillId="0" borderId="0"/>
    <xf numFmtId="0" fontId="13" fillId="0" borderId="0"/>
    <xf numFmtId="0" fontId="12" fillId="0" borderId="0"/>
    <xf numFmtId="0" fontId="12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9" fillId="0" borderId="0"/>
    <xf numFmtId="0" fontId="13" fillId="0" borderId="0"/>
    <xf numFmtId="0" fontId="13" fillId="0" borderId="0"/>
    <xf numFmtId="0" fontId="9" fillId="0" borderId="0"/>
    <xf numFmtId="0" fontId="9" fillId="0" borderId="0"/>
    <xf numFmtId="0" fontId="46" fillId="0" borderId="23" applyNumberFormat="0" applyFill="0" applyAlignment="0" applyProtection="0"/>
    <xf numFmtId="0" fontId="46" fillId="0" borderId="23" applyNumberFormat="0" applyFill="0" applyAlignment="0" applyProtection="0"/>
    <xf numFmtId="0" fontId="47" fillId="0" borderId="24" applyNumberFormat="0" applyFill="0" applyAlignment="0" applyProtection="0"/>
    <xf numFmtId="0" fontId="47" fillId="0" borderId="24" applyNumberFormat="0" applyFill="0" applyAlignment="0" applyProtection="0"/>
    <xf numFmtId="0" fontId="48" fillId="0" borderId="25" applyNumberFormat="0" applyFill="0" applyAlignment="0" applyProtection="0"/>
    <xf numFmtId="0" fontId="48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7" fillId="0" borderId="26" applyNumberFormat="0" applyFill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36" fillId="34" borderId="27" applyNumberFormat="0" applyAlignment="0" applyProtection="0"/>
    <xf numFmtId="0" fontId="36" fillId="34" borderId="27" applyNumberFormat="0" applyAlignment="0" applyProtection="0"/>
    <xf numFmtId="168" fontId="13" fillId="2" borderId="1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0" fontId="8" fillId="0" borderId="0"/>
    <xf numFmtId="0" fontId="9" fillId="0" borderId="0"/>
    <xf numFmtId="0" fontId="13" fillId="0" borderId="0"/>
    <xf numFmtId="0" fontId="13" fillId="0" borderId="0"/>
    <xf numFmtId="0" fontId="13" fillId="0" borderId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3" fillId="0" borderId="0"/>
    <xf numFmtId="0" fontId="8" fillId="0" borderId="0"/>
    <xf numFmtId="44" fontId="8" fillId="0" borderId="0" applyFont="0" applyFill="0" applyBorder="0" applyAlignment="0" applyProtection="0"/>
    <xf numFmtId="0" fontId="8" fillId="0" borderId="0"/>
    <xf numFmtId="0" fontId="13" fillId="0" borderId="0">
      <alignment wrapText="1"/>
      <protection locked="0"/>
    </xf>
    <xf numFmtId="49" fontId="13" fillId="0" borderId="0" applyFill="0" applyBorder="0" applyProtection="0">
      <protection locked="0"/>
    </xf>
    <xf numFmtId="49" fontId="13" fillId="0" borderId="0" applyFill="0" applyBorder="0" applyProtection="0">
      <alignment wrapText="1"/>
      <protection locked="0"/>
    </xf>
    <xf numFmtId="3" fontId="13" fillId="0" borderId="0" applyFill="0" applyBorder="0" applyProtection="0">
      <protection locked="0"/>
    </xf>
    <xf numFmtId="170" fontId="13" fillId="0" borderId="0" applyFill="0" applyBorder="0" applyProtection="0">
      <protection locked="0"/>
    </xf>
    <xf numFmtId="4" fontId="13" fillId="0" borderId="0" applyFill="0" applyBorder="0" applyProtection="0">
      <protection locked="0"/>
    </xf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165" fontId="5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13" fillId="0" borderId="0"/>
    <xf numFmtId="0" fontId="28" fillId="0" borderId="0"/>
    <xf numFmtId="0" fontId="6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6" fillId="0" borderId="0"/>
    <xf numFmtId="0" fontId="4" fillId="0" borderId="0"/>
    <xf numFmtId="43" fontId="4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3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3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" fontId="13" fillId="47" borderId="53" applyNumberFormat="0" applyProtection="0">
      <alignment horizontal="left" vertical="center" indent="1"/>
    </xf>
    <xf numFmtId="4" fontId="18" fillId="0" borderId="55" applyNumberFormat="0" applyProtection="0">
      <alignment horizontal="right" vertical="center"/>
    </xf>
    <xf numFmtId="0" fontId="40" fillId="43" borderId="57" applyNumberFormat="0" applyProtection="0">
      <alignment horizontal="left" vertical="top" indent="1"/>
    </xf>
    <xf numFmtId="4" fontId="42" fillId="53" borderId="53" applyNumberFormat="0" applyProtection="0">
      <alignment horizontal="left" vertical="center" indent="1"/>
    </xf>
    <xf numFmtId="4" fontId="18" fillId="12" borderId="50" applyNumberFormat="0" applyProtection="0">
      <alignment horizontal="left" vertical="center" indent="1"/>
    </xf>
    <xf numFmtId="0" fontId="18" fillId="50" borderId="50" applyNumberFormat="0" applyProtection="0">
      <alignment horizontal="left" vertical="center" indent="1"/>
    </xf>
    <xf numFmtId="4" fontId="13" fillId="47" borderId="53" applyNumberFormat="0" applyProtection="0">
      <alignment horizontal="left" vertical="center" indent="1"/>
    </xf>
    <xf numFmtId="4" fontId="18" fillId="46" borderId="53" applyNumberFormat="0" applyProtection="0">
      <alignment horizontal="left" vertical="center" indent="1"/>
    </xf>
    <xf numFmtId="0" fontId="2" fillId="0" borderId="0"/>
    <xf numFmtId="4" fontId="18" fillId="30" borderId="53" applyNumberFormat="0" applyProtection="0">
      <alignment horizontal="right" vertical="center"/>
    </xf>
    <xf numFmtId="4" fontId="18" fillId="44" borderId="50" applyNumberFormat="0" applyProtection="0">
      <alignment horizontal="right" vertical="center"/>
    </xf>
    <xf numFmtId="4" fontId="18" fillId="44" borderId="50" applyNumberFormat="0" applyProtection="0">
      <alignment horizontal="right" vertical="center"/>
    </xf>
    <xf numFmtId="4" fontId="18" fillId="12" borderId="50" applyNumberFormat="0" applyProtection="0">
      <alignment horizontal="left" vertical="center" indent="1"/>
    </xf>
    <xf numFmtId="0" fontId="17" fillId="47" borderId="59" applyBorder="0"/>
    <xf numFmtId="0" fontId="18" fillId="49" borderId="55" applyNumberFormat="0" applyProtection="0">
      <alignment horizontal="left" vertical="center" indent="1"/>
    </xf>
    <xf numFmtId="0" fontId="49" fillId="27" borderId="50" applyNumberFormat="0" applyAlignment="0" applyProtection="0"/>
    <xf numFmtId="0" fontId="18" fillId="37" borderId="55" applyNumberFormat="0" applyProtection="0">
      <alignment horizontal="left" vertical="center" indent="1"/>
    </xf>
    <xf numFmtId="4" fontId="52" fillId="52" borderId="50" applyNumberFormat="0" applyProtection="0">
      <alignment horizontal="right" vertical="center"/>
    </xf>
    <xf numFmtId="4" fontId="13" fillId="47" borderId="53" applyNumberFormat="0" applyProtection="0">
      <alignment horizontal="left" vertical="center" indent="1"/>
    </xf>
    <xf numFmtId="4" fontId="18" fillId="46" borderId="53" applyNumberFormat="0" applyProtection="0">
      <alignment horizontal="left" vertical="center" indent="1"/>
    </xf>
    <xf numFmtId="4" fontId="18" fillId="35" borderId="50" applyNumberFormat="0" applyProtection="0">
      <alignment horizontal="right" vertical="center"/>
    </xf>
    <xf numFmtId="4" fontId="18" fillId="3" borderId="50" applyNumberFormat="0" applyProtection="0">
      <alignment horizontal="left" vertical="center" indent="1"/>
    </xf>
    <xf numFmtId="4" fontId="18" fillId="48" borderId="55" applyNumberFormat="0" applyProtection="0">
      <alignment horizontal="right" vertical="center"/>
    </xf>
    <xf numFmtId="4" fontId="13" fillId="47" borderId="58" applyNumberFormat="0" applyProtection="0">
      <alignment horizontal="left" vertical="center" indent="1"/>
    </xf>
    <xf numFmtId="0" fontId="18" fillId="48" borderId="57" applyNumberFormat="0" applyProtection="0">
      <alignment horizontal="left" vertical="top" indent="1"/>
    </xf>
    <xf numFmtId="4" fontId="18" fillId="13" borderId="50" applyNumberFormat="0" applyProtection="0">
      <alignment horizontal="right" vertical="center"/>
    </xf>
    <xf numFmtId="0" fontId="2" fillId="0" borderId="0"/>
    <xf numFmtId="4" fontId="18" fillId="11" borderId="50" applyNumberFormat="0" applyProtection="0">
      <alignment horizontal="right" vertical="center"/>
    </xf>
    <xf numFmtId="0" fontId="2" fillId="0" borderId="0"/>
    <xf numFmtId="0" fontId="18" fillId="49" borderId="55" applyNumberFormat="0" applyProtection="0">
      <alignment horizontal="left" vertical="center" indent="1"/>
    </xf>
    <xf numFmtId="0" fontId="18" fillId="50" borderId="55" applyNumberFormat="0" applyProtection="0">
      <alignment horizontal="left" vertical="center" indent="1"/>
    </xf>
    <xf numFmtId="4" fontId="18" fillId="46" borderId="58" applyNumberFormat="0" applyProtection="0">
      <alignment horizontal="left" vertical="center" indent="1"/>
    </xf>
    <xf numFmtId="4" fontId="18" fillId="46" borderId="58" applyNumberFormat="0" applyProtection="0">
      <alignment horizontal="left" vertical="center" indent="1"/>
    </xf>
    <xf numFmtId="0" fontId="38" fillId="38" borderId="43" applyNumberFormat="0" applyAlignment="0" applyProtection="0"/>
    <xf numFmtId="0" fontId="38" fillId="38" borderId="43" applyNumberFormat="0" applyAlignment="0" applyProtection="0"/>
    <xf numFmtId="0" fontId="45" fillId="38" borderId="44" applyNumberFormat="0" applyAlignment="0" applyProtection="0"/>
    <xf numFmtId="0" fontId="45" fillId="38" borderId="44" applyNumberFormat="0" applyAlignment="0" applyProtection="0"/>
    <xf numFmtId="0" fontId="49" fillId="27" borderId="44" applyNumberFormat="0" applyAlignment="0" applyProtection="0"/>
    <xf numFmtId="0" fontId="49" fillId="27" borderId="44" applyNumberFormat="0" applyAlignment="0" applyProtection="0"/>
    <xf numFmtId="0" fontId="39" fillId="0" borderId="45" applyNumberFormat="0" applyFill="0" applyAlignment="0" applyProtection="0"/>
    <xf numFmtId="0" fontId="39" fillId="0" borderId="45" applyNumberFormat="0" applyFill="0" applyAlignment="0" applyProtection="0"/>
    <xf numFmtId="4" fontId="18" fillId="12" borderId="55" applyNumberFormat="0" applyProtection="0">
      <alignment horizontal="left" vertical="center" indent="1"/>
    </xf>
    <xf numFmtId="4" fontId="18" fillId="12" borderId="55" applyNumberFormat="0" applyProtection="0">
      <alignment horizontal="left" vertical="center" indent="1"/>
    </xf>
    <xf numFmtId="4" fontId="18" fillId="12" borderId="55" applyNumberFormat="0" applyProtection="0">
      <alignment horizontal="left" vertical="center" indent="1"/>
    </xf>
    <xf numFmtId="4" fontId="52" fillId="52" borderId="55" applyNumberFormat="0" applyProtection="0">
      <alignment horizontal="right" vertical="center"/>
    </xf>
    <xf numFmtId="4" fontId="18" fillId="0" borderId="55" applyNumberFormat="0" applyProtection="0">
      <alignment horizontal="right" vertical="center"/>
    </xf>
    <xf numFmtId="4" fontId="43" fillId="51" borderId="50" applyNumberFormat="0" applyProtection="0">
      <alignment horizontal="right" vertical="center"/>
    </xf>
    <xf numFmtId="4" fontId="18" fillId="12" borderId="50" applyNumberFormat="0" applyProtection="0">
      <alignment horizontal="left" vertical="center" indent="1"/>
    </xf>
    <xf numFmtId="0" fontId="40" fillId="48" borderId="52" applyNumberFormat="0" applyProtection="0">
      <alignment horizontal="left" vertical="top" indent="1"/>
    </xf>
    <xf numFmtId="4" fontId="18" fillId="12" borderId="50" applyNumberFormat="0" applyProtection="0">
      <alignment horizontal="left" vertical="center" indent="1"/>
    </xf>
    <xf numFmtId="4" fontId="40" fillId="37" borderId="52" applyNumberFormat="0" applyProtection="0">
      <alignment horizontal="left" vertical="center" indent="1"/>
    </xf>
    <xf numFmtId="4" fontId="18" fillId="0" borderId="50" applyNumberFormat="0" applyProtection="0">
      <alignment horizontal="right" vertical="center"/>
    </xf>
    <xf numFmtId="0" fontId="18" fillId="49" borderId="50" applyNumberFormat="0" applyProtection="0">
      <alignment horizontal="left" vertical="center" indent="1"/>
    </xf>
    <xf numFmtId="0" fontId="18" fillId="9" borderId="52" applyNumberFormat="0" applyProtection="0">
      <alignment horizontal="left" vertical="top" indent="1"/>
    </xf>
    <xf numFmtId="0" fontId="18" fillId="9" borderId="50" applyNumberFormat="0" applyProtection="0">
      <alignment horizontal="left" vertical="center" indent="1"/>
    </xf>
    <xf numFmtId="0" fontId="18" fillId="9" borderId="50" applyNumberFormat="0" applyProtection="0">
      <alignment horizontal="left" vertical="center" indent="1"/>
    </xf>
    <xf numFmtId="0" fontId="18" fillId="9" borderId="50" applyNumberFormat="0" applyProtection="0">
      <alignment horizontal="left" vertical="center" indent="1"/>
    </xf>
    <xf numFmtId="0" fontId="18" fillId="48" borderId="52" applyNumberFormat="0" applyProtection="0">
      <alignment horizontal="left" vertical="top" indent="1"/>
    </xf>
    <xf numFmtId="0" fontId="18" fillId="26" borderId="44" applyNumberFormat="0" applyFont="0" applyAlignment="0" applyProtection="0"/>
    <xf numFmtId="0" fontId="18" fillId="26" borderId="44" applyNumberFormat="0" applyFont="0" applyAlignment="0" applyProtection="0"/>
    <xf numFmtId="0" fontId="18" fillId="50" borderId="50" applyNumberFormat="0" applyProtection="0">
      <alignment horizontal="left" vertical="center" indent="1"/>
    </xf>
    <xf numFmtId="0" fontId="18" fillId="37" borderId="50" applyNumberFormat="0" applyProtection="0">
      <alignment horizontal="left" vertical="center" indent="1"/>
    </xf>
    <xf numFmtId="0" fontId="18" fillId="37" borderId="50" applyNumberFormat="0" applyProtection="0">
      <alignment horizontal="left" vertical="center" indent="1"/>
    </xf>
    <xf numFmtId="4" fontId="18" fillId="42" borderId="44" applyNumberFormat="0" applyProtection="0">
      <alignment vertical="center"/>
    </xf>
    <xf numFmtId="4" fontId="18" fillId="42" borderId="44" applyNumberFormat="0" applyProtection="0">
      <alignment vertical="center"/>
    </xf>
    <xf numFmtId="4" fontId="18" fillId="42" borderId="44" applyNumberFormat="0" applyProtection="0">
      <alignment vertical="center"/>
    </xf>
    <xf numFmtId="4" fontId="52" fillId="3" borderId="44" applyNumberFormat="0" applyProtection="0">
      <alignment vertical="center"/>
    </xf>
    <xf numFmtId="4" fontId="18" fillId="3" borderId="44" applyNumberFormat="0" applyProtection="0">
      <alignment horizontal="left" vertical="center" indent="1"/>
    </xf>
    <xf numFmtId="4" fontId="18" fillId="3" borderId="44" applyNumberFormat="0" applyProtection="0">
      <alignment horizontal="left" vertical="center" indent="1"/>
    </xf>
    <xf numFmtId="4" fontId="18" fillId="3" borderId="44" applyNumberFormat="0" applyProtection="0">
      <alignment horizontal="left" vertical="center" indent="1"/>
    </xf>
    <xf numFmtId="0" fontId="41" fillId="42" borderId="46" applyNumberFormat="0" applyProtection="0">
      <alignment horizontal="left" vertical="top" indent="1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4" fontId="18" fillId="8" borderId="44" applyNumberFormat="0" applyProtection="0">
      <alignment horizontal="right" vertical="center"/>
    </xf>
    <xf numFmtId="4" fontId="18" fillId="8" borderId="44" applyNumberFormat="0" applyProtection="0">
      <alignment horizontal="right" vertical="center"/>
    </xf>
    <xf numFmtId="4" fontId="18" fillId="8" borderId="44" applyNumberFormat="0" applyProtection="0">
      <alignment horizontal="right" vertical="center"/>
    </xf>
    <xf numFmtId="4" fontId="18" fillId="44" borderId="44" applyNumberFormat="0" applyProtection="0">
      <alignment horizontal="right" vertical="center"/>
    </xf>
    <xf numFmtId="4" fontId="18" fillId="44" borderId="44" applyNumberFormat="0" applyProtection="0">
      <alignment horizontal="right" vertical="center"/>
    </xf>
    <xf numFmtId="4" fontId="18" fillId="44" borderId="44" applyNumberFormat="0" applyProtection="0">
      <alignment horizontal="right" vertical="center"/>
    </xf>
    <xf numFmtId="4" fontId="18" fillId="30" borderId="47" applyNumberFormat="0" applyProtection="0">
      <alignment horizontal="right" vertical="center"/>
    </xf>
    <xf numFmtId="4" fontId="18" fillId="30" borderId="47" applyNumberFormat="0" applyProtection="0">
      <alignment horizontal="right" vertical="center"/>
    </xf>
    <xf numFmtId="4" fontId="18" fillId="30" borderId="47" applyNumberFormat="0" applyProtection="0">
      <alignment horizontal="right" vertical="center"/>
    </xf>
    <xf numFmtId="4" fontId="18" fillId="11" borderId="44" applyNumberFormat="0" applyProtection="0">
      <alignment horizontal="right" vertical="center"/>
    </xf>
    <xf numFmtId="4" fontId="18" fillId="11" borderId="44" applyNumberFormat="0" applyProtection="0">
      <alignment horizontal="right" vertical="center"/>
    </xf>
    <xf numFmtId="4" fontId="18" fillId="11" borderId="44" applyNumberFormat="0" applyProtection="0">
      <alignment horizontal="right" vertical="center"/>
    </xf>
    <xf numFmtId="4" fontId="18" fillId="13" borderId="44" applyNumberFormat="0" applyProtection="0">
      <alignment horizontal="right" vertical="center"/>
    </xf>
    <xf numFmtId="4" fontId="18" fillId="13" borderId="44" applyNumberFormat="0" applyProtection="0">
      <alignment horizontal="right" vertical="center"/>
    </xf>
    <xf numFmtId="4" fontId="18" fillId="13" borderId="44" applyNumberFormat="0" applyProtection="0">
      <alignment horizontal="right" vertical="center"/>
    </xf>
    <xf numFmtId="4" fontId="18" fillId="35" borderId="44" applyNumberFormat="0" applyProtection="0">
      <alignment horizontal="right" vertical="center"/>
    </xf>
    <xf numFmtId="4" fontId="18" fillId="35" borderId="44" applyNumberFormat="0" applyProtection="0">
      <alignment horizontal="right" vertical="center"/>
    </xf>
    <xf numFmtId="4" fontId="18" fillId="35" borderId="44" applyNumberFormat="0" applyProtection="0">
      <alignment horizontal="right" vertical="center"/>
    </xf>
    <xf numFmtId="4" fontId="18" fillId="32" borderId="44" applyNumberFormat="0" applyProtection="0">
      <alignment horizontal="right" vertical="center"/>
    </xf>
    <xf numFmtId="4" fontId="18" fillId="32" borderId="44" applyNumberFormat="0" applyProtection="0">
      <alignment horizontal="right" vertical="center"/>
    </xf>
    <xf numFmtId="4" fontId="18" fillId="32" borderId="44" applyNumberFormat="0" applyProtection="0">
      <alignment horizontal="right" vertical="center"/>
    </xf>
    <xf numFmtId="4" fontId="18" fillId="45" borderId="44" applyNumberFormat="0" applyProtection="0">
      <alignment horizontal="right" vertical="center"/>
    </xf>
    <xf numFmtId="4" fontId="18" fillId="45" borderId="44" applyNumberFormat="0" applyProtection="0">
      <alignment horizontal="right" vertical="center"/>
    </xf>
    <xf numFmtId="4" fontId="18" fillId="45" borderId="44" applyNumberFormat="0" applyProtection="0">
      <alignment horizontal="right" vertical="center"/>
    </xf>
    <xf numFmtId="4" fontId="18" fillId="10" borderId="44" applyNumberFormat="0" applyProtection="0">
      <alignment horizontal="right" vertical="center"/>
    </xf>
    <xf numFmtId="4" fontId="18" fillId="10" borderId="44" applyNumberFormat="0" applyProtection="0">
      <alignment horizontal="right" vertical="center"/>
    </xf>
    <xf numFmtId="4" fontId="18" fillId="10" borderId="44" applyNumberFormat="0" applyProtection="0">
      <alignment horizontal="right" vertical="center"/>
    </xf>
    <xf numFmtId="4" fontId="18" fillId="46" borderId="47" applyNumberFormat="0" applyProtection="0">
      <alignment horizontal="left" vertical="center" indent="1"/>
    </xf>
    <xf numFmtId="4" fontId="18" fillId="46" borderId="47" applyNumberFormat="0" applyProtection="0">
      <alignment horizontal="left" vertical="center" indent="1"/>
    </xf>
    <xf numFmtId="4" fontId="18" fillId="46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3" fillId="47" borderId="47" applyNumberFormat="0" applyProtection="0">
      <alignment horizontal="left" vertical="center" indent="1"/>
    </xf>
    <xf numFmtId="4" fontId="18" fillId="48" borderId="44" applyNumberFormat="0" applyProtection="0">
      <alignment horizontal="right" vertical="center"/>
    </xf>
    <xf numFmtId="4" fontId="18" fillId="48" borderId="44" applyNumberFormat="0" applyProtection="0">
      <alignment horizontal="right" vertical="center"/>
    </xf>
    <xf numFmtId="4" fontId="18" fillId="48" borderId="44" applyNumberFormat="0" applyProtection="0">
      <alignment horizontal="right" vertical="center"/>
    </xf>
    <xf numFmtId="4" fontId="18" fillId="49" borderId="47" applyNumberFormat="0" applyProtection="0">
      <alignment horizontal="left" vertical="center" indent="1"/>
    </xf>
    <xf numFmtId="4" fontId="18" fillId="49" borderId="47" applyNumberFormat="0" applyProtection="0">
      <alignment horizontal="left" vertical="center" indent="1"/>
    </xf>
    <xf numFmtId="4" fontId="18" fillId="49" borderId="47" applyNumberFormat="0" applyProtection="0">
      <alignment horizontal="left" vertical="center" indent="1"/>
    </xf>
    <xf numFmtId="4" fontId="18" fillId="48" borderId="47" applyNumberFormat="0" applyProtection="0">
      <alignment horizontal="left" vertical="center" indent="1"/>
    </xf>
    <xf numFmtId="4" fontId="18" fillId="48" borderId="47" applyNumberFormat="0" applyProtection="0">
      <alignment horizontal="left" vertical="center" indent="1"/>
    </xf>
    <xf numFmtId="4" fontId="18" fillId="48" borderId="47" applyNumberFormat="0" applyProtection="0">
      <alignment horizontal="left" vertical="center" indent="1"/>
    </xf>
    <xf numFmtId="0" fontId="18" fillId="37" borderId="44" applyNumberFormat="0" applyProtection="0">
      <alignment horizontal="left" vertical="center" indent="1"/>
    </xf>
    <xf numFmtId="0" fontId="18" fillId="37" borderId="44" applyNumberFormat="0" applyProtection="0">
      <alignment horizontal="left" vertical="center" indent="1"/>
    </xf>
    <xf numFmtId="0" fontId="18" fillId="37" borderId="44" applyNumberFormat="0" applyProtection="0">
      <alignment horizontal="left" vertical="center" indent="1"/>
    </xf>
    <xf numFmtId="0" fontId="18" fillId="47" borderId="46" applyNumberFormat="0" applyProtection="0">
      <alignment horizontal="left" vertical="top" indent="1"/>
    </xf>
    <xf numFmtId="0" fontId="18" fillId="50" borderId="44" applyNumberFormat="0" applyProtection="0">
      <alignment horizontal="left" vertical="center" indent="1"/>
    </xf>
    <xf numFmtId="0" fontId="18" fillId="50" borderId="44" applyNumberFormat="0" applyProtection="0">
      <alignment horizontal="left" vertical="center" indent="1"/>
    </xf>
    <xf numFmtId="0" fontId="18" fillId="50" borderId="44" applyNumberFormat="0" applyProtection="0">
      <alignment horizontal="left" vertical="center" indent="1"/>
    </xf>
    <xf numFmtId="0" fontId="18" fillId="48" borderId="46" applyNumberFormat="0" applyProtection="0">
      <alignment horizontal="left" vertical="top" indent="1"/>
    </xf>
    <xf numFmtId="0" fontId="18" fillId="9" borderId="44" applyNumberFormat="0" applyProtection="0">
      <alignment horizontal="left" vertical="center" indent="1"/>
    </xf>
    <xf numFmtId="0" fontId="18" fillId="9" borderId="44" applyNumberFormat="0" applyProtection="0">
      <alignment horizontal="left" vertical="center" indent="1"/>
    </xf>
    <xf numFmtId="0" fontId="18" fillId="9" borderId="44" applyNumberFormat="0" applyProtection="0">
      <alignment horizontal="left" vertical="center" indent="1"/>
    </xf>
    <xf numFmtId="0" fontId="18" fillId="9" borderId="46" applyNumberFormat="0" applyProtection="0">
      <alignment horizontal="left" vertical="top" indent="1"/>
    </xf>
    <xf numFmtId="0" fontId="18" fillId="49" borderId="44" applyNumberFormat="0" applyProtection="0">
      <alignment horizontal="left" vertical="center" indent="1"/>
    </xf>
    <xf numFmtId="0" fontId="18" fillId="49" borderId="44" applyNumberFormat="0" applyProtection="0">
      <alignment horizontal="left" vertical="center" indent="1"/>
    </xf>
    <xf numFmtId="0" fontId="18" fillId="49" borderId="44" applyNumberFormat="0" applyProtection="0">
      <alignment horizontal="left" vertical="center" indent="1"/>
    </xf>
    <xf numFmtId="0" fontId="18" fillId="49" borderId="46" applyNumberFormat="0" applyProtection="0">
      <alignment horizontal="left" vertical="top" indent="1"/>
    </xf>
    <xf numFmtId="0" fontId="18" fillId="37" borderId="50" applyNumberFormat="0" applyProtection="0">
      <alignment horizontal="left" vertical="center" indent="1"/>
    </xf>
    <xf numFmtId="0" fontId="17" fillId="47" borderId="48" applyBorder="0"/>
    <xf numFmtId="4" fontId="40" fillId="43" borderId="46" applyNumberFormat="0" applyProtection="0">
      <alignment vertical="center"/>
    </xf>
    <xf numFmtId="4" fontId="18" fillId="48" borderId="53" applyNumberFormat="0" applyProtection="0">
      <alignment horizontal="left" vertical="center" indent="1"/>
    </xf>
    <xf numFmtId="4" fontId="40" fillId="37" borderId="46" applyNumberFormat="0" applyProtection="0">
      <alignment horizontal="left" vertical="center" indent="1"/>
    </xf>
    <xf numFmtId="0" fontId="40" fillId="43" borderId="46" applyNumberFormat="0" applyProtection="0">
      <alignment horizontal="left" vertical="top" indent="1"/>
    </xf>
    <xf numFmtId="4" fontId="18" fillId="0" borderId="44" applyNumberFormat="0" applyProtection="0">
      <alignment horizontal="right" vertical="center"/>
    </xf>
    <xf numFmtId="4" fontId="18" fillId="0" borderId="44" applyNumberFormat="0" applyProtection="0">
      <alignment horizontal="right" vertical="center"/>
    </xf>
    <xf numFmtId="4" fontId="18" fillId="0" borderId="44" applyNumberFormat="0" applyProtection="0">
      <alignment horizontal="right" vertical="center"/>
    </xf>
    <xf numFmtId="4" fontId="52" fillId="52" borderId="44" applyNumberFormat="0" applyProtection="0">
      <alignment horizontal="right" vertical="center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4" fontId="18" fillId="12" borderId="44" applyNumberFormat="0" applyProtection="0">
      <alignment horizontal="left" vertical="center" indent="1"/>
    </xf>
    <xf numFmtId="0" fontId="40" fillId="48" borderId="46" applyNumberFormat="0" applyProtection="0">
      <alignment horizontal="left" vertical="top" indent="1"/>
    </xf>
    <xf numFmtId="4" fontId="42" fillId="53" borderId="47" applyNumberFormat="0" applyProtection="0">
      <alignment horizontal="left" vertical="center" indent="1"/>
    </xf>
    <xf numFmtId="4" fontId="18" fillId="48" borderId="53" applyNumberFormat="0" applyProtection="0">
      <alignment horizontal="left" vertical="center" indent="1"/>
    </xf>
    <xf numFmtId="4" fontId="18" fillId="48" borderId="53" applyNumberFormat="0" applyProtection="0">
      <alignment horizontal="left" vertical="center" indent="1"/>
    </xf>
    <xf numFmtId="4" fontId="18" fillId="49" borderId="53" applyNumberFormat="0" applyProtection="0">
      <alignment horizontal="left" vertical="center" indent="1"/>
    </xf>
    <xf numFmtId="4" fontId="43" fillId="51" borderId="44" applyNumberFormat="0" applyProtection="0">
      <alignment horizontal="right" vertical="center"/>
    </xf>
    <xf numFmtId="4" fontId="18" fillId="49" borderId="53" applyNumberFormat="0" applyProtection="0">
      <alignment horizontal="left" vertical="center" indent="1"/>
    </xf>
    <xf numFmtId="4" fontId="18" fillId="49" borderId="53" applyNumberFormat="0" applyProtection="0">
      <alignment horizontal="left" vertical="center" indent="1"/>
    </xf>
    <xf numFmtId="4" fontId="18" fillId="48" borderId="50" applyNumberFormat="0" applyProtection="0">
      <alignment horizontal="right" vertical="center"/>
    </xf>
    <xf numFmtId="4" fontId="18" fillId="48" borderId="50" applyNumberFormat="0" applyProtection="0">
      <alignment horizontal="right" vertical="center"/>
    </xf>
    <xf numFmtId="4" fontId="18" fillId="48" borderId="50" applyNumberFormat="0" applyProtection="0">
      <alignment horizontal="right" vertical="center"/>
    </xf>
    <xf numFmtId="0" fontId="2" fillId="0" borderId="0"/>
    <xf numFmtId="0" fontId="2" fillId="0" borderId="0"/>
    <xf numFmtId="4" fontId="18" fillId="45" borderId="50" applyNumberFormat="0" applyProtection="0">
      <alignment horizontal="right" vertical="center"/>
    </xf>
    <xf numFmtId="4" fontId="18" fillId="32" borderId="50" applyNumberFormat="0" applyProtection="0">
      <alignment horizontal="right" vertical="center"/>
    </xf>
    <xf numFmtId="4" fontId="18" fillId="35" borderId="50" applyNumberFormat="0" applyProtection="0">
      <alignment horizontal="right" vertical="center"/>
    </xf>
    <xf numFmtId="4" fontId="18" fillId="30" borderId="53" applyNumberFormat="0" applyProtection="0">
      <alignment horizontal="right" vertical="center"/>
    </xf>
    <xf numFmtId="4" fontId="18" fillId="30" borderId="53" applyNumberFormat="0" applyProtection="0">
      <alignment horizontal="right" vertical="center"/>
    </xf>
    <xf numFmtId="4" fontId="18" fillId="8" borderId="50" applyNumberFormat="0" applyProtection="0">
      <alignment horizontal="right" vertical="center"/>
    </xf>
    <xf numFmtId="4" fontId="18" fillId="8" borderId="50" applyNumberFormat="0" applyProtection="0">
      <alignment horizontal="right" vertical="center"/>
    </xf>
    <xf numFmtId="4" fontId="18" fillId="44" borderId="50" applyNumberFormat="0" applyProtection="0">
      <alignment horizontal="right" vertical="center"/>
    </xf>
    <xf numFmtId="4" fontId="18" fillId="8" borderId="50" applyNumberFormat="0" applyProtection="0">
      <alignment horizontal="right" vertical="center"/>
    </xf>
    <xf numFmtId="4" fontId="18" fillId="12" borderId="50" applyNumberFormat="0" applyProtection="0">
      <alignment horizontal="left" vertical="center" indent="1"/>
    </xf>
    <xf numFmtId="0" fontId="41" fillId="42" borderId="52" applyNumberFormat="0" applyProtection="0">
      <alignment horizontal="left" vertical="top" indent="1"/>
    </xf>
    <xf numFmtId="4" fontId="18" fillId="12" borderId="50" applyNumberFormat="0" applyProtection="0">
      <alignment horizontal="left" vertical="center" indent="1"/>
    </xf>
    <xf numFmtId="4" fontId="18" fillId="3" borderId="50" applyNumberFormat="0" applyProtection="0">
      <alignment horizontal="left" vertical="center" indent="1"/>
    </xf>
    <xf numFmtId="4" fontId="52" fillId="3" borderId="50" applyNumberFormat="0" applyProtection="0">
      <alignment vertical="center"/>
    </xf>
    <xf numFmtId="4" fontId="18" fillId="42" borderId="50" applyNumberFormat="0" applyProtection="0">
      <alignment vertical="center"/>
    </xf>
    <xf numFmtId="4" fontId="18" fillId="42" borderId="50" applyNumberFormat="0" applyProtection="0">
      <alignment vertical="center"/>
    </xf>
    <xf numFmtId="4" fontId="18" fillId="42" borderId="50" applyNumberFormat="0" applyProtection="0">
      <alignment vertical="center"/>
    </xf>
    <xf numFmtId="4" fontId="40" fillId="43" borderId="57" applyNumberFormat="0" applyProtection="0">
      <alignment vertical="center"/>
    </xf>
    <xf numFmtId="0" fontId="18" fillId="26" borderId="50" applyNumberFormat="0" applyFont="0" applyAlignment="0" applyProtection="0"/>
    <xf numFmtId="0" fontId="18" fillId="26" borderId="50" applyNumberFormat="0" applyFont="0" applyAlignment="0" applyProtection="0"/>
    <xf numFmtId="4" fontId="18" fillId="32" borderId="55" applyNumberFormat="0" applyProtection="0">
      <alignment horizontal="right" vertical="center"/>
    </xf>
    <xf numFmtId="4" fontId="18" fillId="13" borderId="55" applyNumberFormat="0" applyProtection="0">
      <alignment horizontal="right" vertical="center"/>
    </xf>
    <xf numFmtId="4" fontId="18" fillId="13" borderId="55" applyNumberFormat="0" applyProtection="0">
      <alignment horizontal="right" vertical="center"/>
    </xf>
    <xf numFmtId="0" fontId="38" fillId="38" borderId="49" applyNumberFormat="0" applyAlignment="0" applyProtection="0"/>
    <xf numFmtId="4" fontId="18" fillId="49" borderId="58" applyNumberFormat="0" applyProtection="0">
      <alignment horizontal="left" vertical="center" indent="1"/>
    </xf>
    <xf numFmtId="0" fontId="18" fillId="50" borderId="55" applyNumberFormat="0" applyProtection="0">
      <alignment horizontal="left" vertical="center" indent="1"/>
    </xf>
    <xf numFmtId="0" fontId="2" fillId="0" borderId="0"/>
    <xf numFmtId="0" fontId="18" fillId="9" borderId="57" applyNumberFormat="0" applyProtection="0">
      <alignment horizontal="left" vertical="top" indent="1"/>
    </xf>
    <xf numFmtId="4" fontId="13" fillId="47" borderId="58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26" borderId="55" applyNumberFormat="0" applyFont="0" applyAlignment="0" applyProtection="0"/>
    <xf numFmtId="4" fontId="18" fillId="44" borderId="55" applyNumberFormat="0" applyProtection="0">
      <alignment horizontal="right" vertical="center"/>
    </xf>
    <xf numFmtId="4" fontId="18" fillId="48" borderId="58" applyNumberFormat="0" applyProtection="0">
      <alignment horizontal="left" vertical="center" indent="1"/>
    </xf>
    <xf numFmtId="4" fontId="18" fillId="11" borderId="55" applyNumberFormat="0" applyProtection="0">
      <alignment horizontal="right" vertical="center"/>
    </xf>
    <xf numFmtId="0" fontId="39" fillId="0" borderId="56" applyNumberFormat="0" applyFill="0" applyAlignment="0" applyProtection="0"/>
    <xf numFmtId="0" fontId="40" fillId="48" borderId="57" applyNumberFormat="0" applyProtection="0">
      <alignment horizontal="left" vertical="top" indent="1"/>
    </xf>
    <xf numFmtId="4" fontId="40" fillId="37" borderId="57" applyNumberFormat="0" applyProtection="0">
      <alignment horizontal="left" vertical="center" indent="1"/>
    </xf>
    <xf numFmtId="0" fontId="18" fillId="47" borderId="52" applyNumberFormat="0" applyProtection="0">
      <alignment horizontal="left" vertical="top" indent="1"/>
    </xf>
    <xf numFmtId="4" fontId="18" fillId="46" borderId="53" applyNumberFormat="0" applyProtection="0">
      <alignment horizontal="left" vertical="center" indent="1"/>
    </xf>
    <xf numFmtId="4" fontId="18" fillId="45" borderId="50" applyNumberFormat="0" applyProtection="0">
      <alignment horizontal="right" vertical="center"/>
    </xf>
    <xf numFmtId="0" fontId="2" fillId="0" borderId="0"/>
    <xf numFmtId="0" fontId="45" fillId="38" borderId="50" applyNumberFormat="0" applyAlignment="0" applyProtection="0"/>
    <xf numFmtId="4" fontId="18" fillId="8" borderId="55" applyNumberFormat="0" applyProtection="0">
      <alignment horizontal="right" vertical="center"/>
    </xf>
    <xf numFmtId="0" fontId="18" fillId="49" borderId="52" applyNumberFormat="0" applyProtection="0">
      <alignment horizontal="left" vertical="top" indent="1"/>
    </xf>
    <xf numFmtId="4" fontId="18" fillId="0" borderId="50" applyNumberFormat="0" applyProtection="0">
      <alignment horizontal="right" vertical="center"/>
    </xf>
    <xf numFmtId="4" fontId="13" fillId="47" borderId="53" applyNumberFormat="0" applyProtection="0">
      <alignment horizontal="left" vertical="center" indent="1"/>
    </xf>
    <xf numFmtId="4" fontId="18" fillId="10" borderId="50" applyNumberFormat="0" applyProtection="0">
      <alignment horizontal="right" vertical="center"/>
    </xf>
    <xf numFmtId="4" fontId="42" fillId="53" borderId="58" applyNumberFormat="0" applyProtection="0">
      <alignment horizontal="left" vertical="center" indent="1"/>
    </xf>
    <xf numFmtId="4" fontId="18" fillId="35" borderId="50" applyNumberFormat="0" applyProtection="0">
      <alignment horizontal="right" vertical="center"/>
    </xf>
    <xf numFmtId="4" fontId="18" fillId="3" borderId="50" applyNumberFormat="0" applyProtection="0">
      <alignment horizontal="left" vertical="center" indent="1"/>
    </xf>
    <xf numFmtId="4" fontId="18" fillId="30" borderId="58" applyNumberFormat="0" applyProtection="0">
      <alignment horizontal="right" vertical="center"/>
    </xf>
    <xf numFmtId="4" fontId="18" fillId="11" borderId="50" applyNumberFormat="0" applyProtection="0">
      <alignment horizontal="right" vertical="center"/>
    </xf>
    <xf numFmtId="0" fontId="2" fillId="0" borderId="0"/>
    <xf numFmtId="4" fontId="18" fillId="35" borderId="55" applyNumberFormat="0" applyProtection="0">
      <alignment horizontal="right" vertical="center"/>
    </xf>
    <xf numFmtId="0" fontId="41" fillId="42" borderId="57" applyNumberFormat="0" applyProtection="0">
      <alignment horizontal="left" vertical="top" indent="1"/>
    </xf>
    <xf numFmtId="0" fontId="38" fillId="38" borderId="49" applyNumberFormat="0" applyAlignment="0" applyProtection="0"/>
    <xf numFmtId="4" fontId="18" fillId="44" borderId="55" applyNumberFormat="0" applyProtection="0">
      <alignment horizontal="right" vertical="center"/>
    </xf>
    <xf numFmtId="0" fontId="2" fillId="0" borderId="0"/>
    <xf numFmtId="0" fontId="2" fillId="0" borderId="0"/>
    <xf numFmtId="4" fontId="18" fillId="11" borderId="50" applyNumberFormat="0" applyProtection="0">
      <alignment horizontal="right" vertical="center"/>
    </xf>
    <xf numFmtId="0" fontId="18" fillId="49" borderId="50" applyNumberFormat="0" applyProtection="0">
      <alignment horizontal="left" vertical="center" indent="1"/>
    </xf>
    <xf numFmtId="4" fontId="18" fillId="0" borderId="55" applyNumberFormat="0" applyProtection="0">
      <alignment horizontal="right" vertical="center"/>
    </xf>
    <xf numFmtId="0" fontId="18" fillId="50" borderId="50" applyNumberFormat="0" applyProtection="0">
      <alignment horizontal="left" vertical="center" indent="1"/>
    </xf>
    <xf numFmtId="0" fontId="2" fillId="0" borderId="0"/>
    <xf numFmtId="0" fontId="18" fillId="49" borderId="50" applyNumberFormat="0" applyProtection="0">
      <alignment horizontal="left" vertical="center" indent="1"/>
    </xf>
    <xf numFmtId="4" fontId="18" fillId="32" borderId="50" applyNumberFormat="0" applyProtection="0">
      <alignment horizontal="right" vertical="center"/>
    </xf>
    <xf numFmtId="0" fontId="2" fillId="0" borderId="0"/>
    <xf numFmtId="43" fontId="2" fillId="0" borderId="0" applyFont="0" applyFill="0" applyBorder="0" applyAlignment="0" applyProtection="0"/>
    <xf numFmtId="0" fontId="17" fillId="47" borderId="54" applyBorder="0"/>
    <xf numFmtId="4" fontId="18" fillId="32" borderId="50" applyNumberFormat="0" applyProtection="0">
      <alignment horizontal="right" vertical="center"/>
    </xf>
    <xf numFmtId="0" fontId="2" fillId="0" borderId="0"/>
    <xf numFmtId="0" fontId="40" fillId="43" borderId="52" applyNumberFormat="0" applyProtection="0">
      <alignment horizontal="left" vertical="top" indent="1"/>
    </xf>
    <xf numFmtId="4" fontId="18" fillId="10" borderId="50" applyNumberFormat="0" applyProtection="0">
      <alignment horizontal="right" vertical="center"/>
    </xf>
    <xf numFmtId="0" fontId="18" fillId="26" borderId="55" applyNumberFormat="0" applyFont="0" applyAlignment="0" applyProtection="0"/>
    <xf numFmtId="4" fontId="18" fillId="13" borderId="50" applyNumberFormat="0" applyProtection="0">
      <alignment horizontal="right"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4" fontId="18" fillId="11" borderId="55" applyNumberFormat="0" applyProtection="0">
      <alignment horizontal="right" vertical="center"/>
    </xf>
    <xf numFmtId="0" fontId="18" fillId="9" borderId="55" applyNumberFormat="0" applyProtection="0">
      <alignment horizontal="left" vertical="center" indent="1"/>
    </xf>
    <xf numFmtId="0" fontId="49" fillId="27" borderId="50" applyNumberFormat="0" applyAlignment="0" applyProtection="0"/>
    <xf numFmtId="0" fontId="39" fillId="0" borderId="51" applyNumberFormat="0" applyFill="0" applyAlignment="0" applyProtection="0"/>
    <xf numFmtId="0" fontId="45" fillId="38" borderId="50" applyNumberFormat="0" applyAlignment="0" applyProtection="0"/>
    <xf numFmtId="0" fontId="2" fillId="0" borderId="0"/>
    <xf numFmtId="4" fontId="18" fillId="46" borderId="58" applyNumberFormat="0" applyProtection="0">
      <alignment horizontal="left" vertical="center" inden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0" fillId="43" borderId="52" applyNumberFormat="0" applyProtection="0">
      <alignment vertical="center"/>
    </xf>
    <xf numFmtId="4" fontId="18" fillId="45" borderId="50" applyNumberFormat="0" applyProtection="0">
      <alignment horizontal="right" vertical="center"/>
    </xf>
    <xf numFmtId="0" fontId="2" fillId="0" borderId="0"/>
    <xf numFmtId="4" fontId="18" fillId="0" borderId="50" applyNumberFormat="0" applyProtection="0">
      <alignment horizontal="right" vertical="center"/>
    </xf>
    <xf numFmtId="4" fontId="18" fillId="10" borderId="50" applyNumberFormat="0" applyProtection="0">
      <alignment horizontal="right" vertical="center"/>
    </xf>
    <xf numFmtId="0" fontId="18" fillId="37" borderId="55" applyNumberFormat="0" applyProtection="0">
      <alignment horizontal="left" vertical="center" indent="1"/>
    </xf>
    <xf numFmtId="4" fontId="18" fillId="13" borderId="50" applyNumberFormat="0" applyProtection="0">
      <alignment horizontal="right" vertical="center"/>
    </xf>
    <xf numFmtId="0" fontId="2" fillId="0" borderId="0"/>
    <xf numFmtId="4" fontId="18" fillId="13" borderId="55" applyNumberFormat="0" applyProtection="0">
      <alignment horizontal="right" vertical="center"/>
    </xf>
    <xf numFmtId="0" fontId="39" fillId="0" borderId="51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3" fillId="0" borderId="0">
      <alignment wrapText="1"/>
      <protection locked="0"/>
    </xf>
    <xf numFmtId="0" fontId="13" fillId="0" borderId="0">
      <alignment wrapText="1"/>
      <protection locked="0"/>
    </xf>
    <xf numFmtId="0" fontId="13" fillId="0" borderId="0">
      <alignment wrapText="1"/>
      <protection locked="0"/>
    </xf>
    <xf numFmtId="0" fontId="2" fillId="0" borderId="0"/>
    <xf numFmtId="4" fontId="18" fillId="12" borderId="55" applyNumberFormat="0" applyProtection="0">
      <alignment horizontal="left" vertical="center" indent="1"/>
    </xf>
    <xf numFmtId="0" fontId="18" fillId="9" borderId="55" applyNumberFormat="0" applyProtection="0">
      <alignment horizontal="left" vertical="center" indent="1"/>
    </xf>
    <xf numFmtId="4" fontId="18" fillId="35" borderId="55" applyNumberFormat="0" applyProtection="0">
      <alignment horizontal="right" vertical="center"/>
    </xf>
    <xf numFmtId="4" fontId="18" fillId="30" borderId="58" applyNumberFormat="0" applyProtection="0">
      <alignment horizontal="right" vertical="center"/>
    </xf>
    <xf numFmtId="4" fontId="43" fillId="51" borderId="55" applyNumberFormat="0" applyProtection="0">
      <alignment horizontal="right" vertical="center"/>
    </xf>
    <xf numFmtId="0" fontId="18" fillId="49" borderId="57" applyNumberFormat="0" applyProtection="0">
      <alignment horizontal="left" vertical="top" indent="1"/>
    </xf>
    <xf numFmtId="4" fontId="18" fillId="30" borderId="58" applyNumberFormat="0" applyProtection="0">
      <alignment horizontal="right" vertical="center"/>
    </xf>
    <xf numFmtId="0" fontId="49" fillId="27" borderId="55" applyNumberFormat="0" applyAlignment="0" applyProtection="0"/>
    <xf numFmtId="4" fontId="18" fillId="32" borderId="55" applyNumberFormat="0" applyProtection="0">
      <alignment horizontal="right" vertical="center"/>
    </xf>
    <xf numFmtId="4" fontId="18" fillId="11" borderId="55" applyNumberFormat="0" applyProtection="0">
      <alignment horizontal="right" vertical="center"/>
    </xf>
    <xf numFmtId="4" fontId="18" fillId="48" borderId="55" applyNumberFormat="0" applyProtection="0">
      <alignment horizontal="right" vertical="center"/>
    </xf>
    <xf numFmtId="4" fontId="18" fillId="12" borderId="55" applyNumberFormat="0" applyProtection="0">
      <alignment horizontal="left" vertical="center" indent="1"/>
    </xf>
    <xf numFmtId="4" fontId="18" fillId="42" borderId="55" applyNumberFormat="0" applyProtection="0">
      <alignment vertical="center"/>
    </xf>
    <xf numFmtId="4" fontId="18" fillId="32" borderId="55" applyNumberFormat="0" applyProtection="0">
      <alignment horizontal="right" vertical="center"/>
    </xf>
    <xf numFmtId="4" fontId="18" fillId="44" borderId="55" applyNumberFormat="0" applyProtection="0">
      <alignment horizontal="right" vertical="center"/>
    </xf>
    <xf numFmtId="4" fontId="18" fillId="42" borderId="55" applyNumberFormat="0" applyProtection="0">
      <alignment vertical="center"/>
    </xf>
    <xf numFmtId="4" fontId="18" fillId="12" borderId="55" applyNumberFormat="0" applyProtection="0">
      <alignment horizontal="left" vertical="center" indent="1"/>
    </xf>
    <xf numFmtId="4" fontId="18" fillId="35" borderId="55" applyNumberFormat="0" applyProtection="0">
      <alignment horizontal="right" vertical="center"/>
    </xf>
    <xf numFmtId="4" fontId="18" fillId="49" borderId="58" applyNumberFormat="0" applyProtection="0">
      <alignment horizontal="left" vertical="center" indent="1"/>
    </xf>
    <xf numFmtId="0" fontId="45" fillId="38" borderId="55" applyNumberFormat="0" applyAlignment="0" applyProtection="0"/>
    <xf numFmtId="4" fontId="18" fillId="10" borderId="55" applyNumberFormat="0" applyProtection="0">
      <alignment horizontal="right" vertical="center"/>
    </xf>
    <xf numFmtId="4" fontId="18" fillId="45" borderId="55" applyNumberFormat="0" applyProtection="0">
      <alignment horizontal="right" vertical="center"/>
    </xf>
    <xf numFmtId="4" fontId="18" fillId="45" borderId="55" applyNumberFormat="0" applyProtection="0">
      <alignment horizontal="right" vertical="center"/>
    </xf>
    <xf numFmtId="4" fontId="18" fillId="48" borderId="58" applyNumberFormat="0" applyProtection="0">
      <alignment horizontal="left" vertical="center" indent="1"/>
    </xf>
    <xf numFmtId="4" fontId="18" fillId="48" borderId="58" applyNumberFormat="0" applyProtection="0">
      <alignment horizontal="left" vertical="center" indent="1"/>
    </xf>
    <xf numFmtId="4" fontId="18" fillId="48" borderId="55" applyNumberFormat="0" applyProtection="0">
      <alignment horizontal="right" vertical="center"/>
    </xf>
    <xf numFmtId="0" fontId="18" fillId="47" borderId="57" applyNumberFormat="0" applyProtection="0">
      <alignment horizontal="left" vertical="top" indent="1"/>
    </xf>
    <xf numFmtId="4" fontId="13" fillId="47" borderId="58" applyNumberFormat="0" applyProtection="0">
      <alignment horizontal="left" vertical="center" indent="1"/>
    </xf>
    <xf numFmtId="4" fontId="18" fillId="8" borderId="55" applyNumberFormat="0" applyProtection="0">
      <alignment horizontal="right" vertical="center"/>
    </xf>
    <xf numFmtId="4" fontId="18" fillId="10" borderId="55" applyNumberFormat="0" applyProtection="0">
      <alignment horizontal="right" vertical="center"/>
    </xf>
    <xf numFmtId="0" fontId="18" fillId="9" borderId="55" applyNumberFormat="0" applyProtection="0">
      <alignment horizontal="left" vertical="center" indent="1"/>
    </xf>
    <xf numFmtId="0" fontId="18" fillId="49" borderId="55" applyNumberFormat="0" applyProtection="0">
      <alignment horizontal="left" vertical="center" indent="1"/>
    </xf>
    <xf numFmtId="0" fontId="18" fillId="37" borderId="55" applyNumberFormat="0" applyProtection="0">
      <alignment horizontal="left" vertical="center" indent="1"/>
    </xf>
    <xf numFmtId="4" fontId="18" fillId="49" borderId="58" applyNumberFormat="0" applyProtection="0">
      <alignment horizontal="left" vertical="center" indent="1"/>
    </xf>
    <xf numFmtId="0" fontId="18" fillId="50" borderId="55" applyNumberFormat="0" applyProtection="0">
      <alignment horizontal="left" vertical="center" indent="1"/>
    </xf>
    <xf numFmtId="4" fontId="13" fillId="47" borderId="58" applyNumberFormat="0" applyProtection="0">
      <alignment horizontal="left" vertical="center" indent="1"/>
    </xf>
    <xf numFmtId="4" fontId="18" fillId="8" borderId="55" applyNumberFormat="0" applyProtection="0">
      <alignment horizontal="right" vertical="center"/>
    </xf>
    <xf numFmtId="0" fontId="39" fillId="0" borderId="56" applyNumberFormat="0" applyFill="0" applyAlignment="0" applyProtection="0"/>
    <xf numFmtId="0" fontId="49" fillId="27" borderId="55" applyNumberFormat="0" applyAlignment="0" applyProtection="0"/>
    <xf numFmtId="0" fontId="45" fillId="38" borderId="55" applyNumberFormat="0" applyAlignment="0" applyProtection="0"/>
    <xf numFmtId="4" fontId="18" fillId="10" borderId="55" applyNumberFormat="0" applyProtection="0">
      <alignment horizontal="right" vertical="center"/>
    </xf>
    <xf numFmtId="4" fontId="18" fillId="45" borderId="55" applyNumberFormat="0" applyProtection="0">
      <alignment horizontal="right" vertical="center"/>
    </xf>
    <xf numFmtId="4" fontId="18" fillId="3" borderId="55" applyNumberFormat="0" applyProtection="0">
      <alignment horizontal="left" vertical="center" indent="1"/>
    </xf>
    <xf numFmtId="4" fontId="18" fillId="3" borderId="55" applyNumberFormat="0" applyProtection="0">
      <alignment horizontal="left" vertical="center" indent="1"/>
    </xf>
    <xf numFmtId="4" fontId="52" fillId="3" borderId="55" applyNumberFormat="0" applyProtection="0">
      <alignment vertical="center"/>
    </xf>
    <xf numFmtId="4" fontId="18" fillId="3" borderId="55" applyNumberFormat="0" applyProtection="0">
      <alignment horizontal="left" vertical="center" indent="1"/>
    </xf>
    <xf numFmtId="4" fontId="18" fillId="42" borderId="55" applyNumberFormat="0" applyProtection="0">
      <alignment vertical="center"/>
    </xf>
    <xf numFmtId="0" fontId="61" fillId="6" borderId="0" applyNumberFormat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" fillId="0" borderId="0"/>
    <xf numFmtId="44" fontId="13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" fontId="13" fillId="47" borderId="65" applyNumberFormat="0" applyProtection="0">
      <alignment horizontal="left" vertical="center" indent="1"/>
    </xf>
    <xf numFmtId="4" fontId="18" fillId="0" borderId="62" applyNumberFormat="0" applyProtection="0">
      <alignment horizontal="right" vertical="center"/>
    </xf>
    <xf numFmtId="0" fontId="40" fillId="43" borderId="64" applyNumberFormat="0" applyProtection="0">
      <alignment horizontal="left" vertical="top" indent="1"/>
    </xf>
    <xf numFmtId="4" fontId="42" fillId="53" borderId="65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0" fontId="1" fillId="0" borderId="0"/>
    <xf numFmtId="4" fontId="18" fillId="30" borderId="65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0" fontId="17" fillId="47" borderId="66" applyBorder="0"/>
    <xf numFmtId="0" fontId="18" fillId="49" borderId="62" applyNumberFormat="0" applyProtection="0">
      <alignment horizontal="left" vertical="center" indent="1"/>
    </xf>
    <xf numFmtId="0" fontId="49" fillId="27" borderId="62" applyNumberFormat="0" applyAlignment="0" applyProtection="0"/>
    <xf numFmtId="0" fontId="18" fillId="37" borderId="62" applyNumberFormat="0" applyProtection="0">
      <alignment horizontal="left" vertical="center" indent="1"/>
    </xf>
    <xf numFmtId="4" fontId="52" fillId="52" borderId="62" applyNumberFormat="0" applyProtection="0">
      <alignment horizontal="right" vertical="center"/>
    </xf>
    <xf numFmtId="4" fontId="13" fillId="47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3" borderId="62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4" fontId="13" fillId="47" borderId="65" applyNumberFormat="0" applyProtection="0">
      <alignment horizontal="left" vertical="center" indent="1"/>
    </xf>
    <xf numFmtId="0" fontId="18" fillId="48" borderId="64" applyNumberFormat="0" applyProtection="0">
      <alignment horizontal="left" vertical="top" indent="1"/>
    </xf>
    <xf numFmtId="4" fontId="18" fillId="13" borderId="62" applyNumberFormat="0" applyProtection="0">
      <alignment horizontal="right" vertical="center"/>
    </xf>
    <xf numFmtId="0" fontId="1" fillId="0" borderId="0"/>
    <xf numFmtId="4" fontId="18" fillId="11" borderId="62" applyNumberFormat="0" applyProtection="0">
      <alignment horizontal="right" vertical="center"/>
    </xf>
    <xf numFmtId="0" fontId="1" fillId="0" borderId="0"/>
    <xf numFmtId="0" fontId="18" fillId="49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0" fontId="38" fillId="38" borderId="61" applyNumberFormat="0" applyAlignment="0" applyProtection="0"/>
    <xf numFmtId="0" fontId="38" fillId="38" borderId="61" applyNumberFormat="0" applyAlignment="0" applyProtection="0"/>
    <xf numFmtId="0" fontId="45" fillId="38" borderId="62" applyNumberFormat="0" applyAlignment="0" applyProtection="0"/>
    <xf numFmtId="0" fontId="45" fillId="38" borderId="62" applyNumberFormat="0" applyAlignment="0" applyProtection="0"/>
    <xf numFmtId="0" fontId="49" fillId="27" borderId="62" applyNumberFormat="0" applyAlignment="0" applyProtection="0"/>
    <xf numFmtId="0" fontId="49" fillId="27" borderId="62" applyNumberFormat="0" applyAlignment="0" applyProtection="0"/>
    <xf numFmtId="0" fontId="39" fillId="0" borderId="63" applyNumberFormat="0" applyFill="0" applyAlignment="0" applyProtection="0"/>
    <xf numFmtId="0" fontId="39" fillId="0" borderId="63" applyNumberFormat="0" applyFill="0" applyAlignment="0" applyProtection="0"/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52" fillId="52" borderId="62" applyNumberFormat="0" applyProtection="0">
      <alignment horizontal="right" vertical="center"/>
    </xf>
    <xf numFmtId="4" fontId="18" fillId="0" borderId="62" applyNumberFormat="0" applyProtection="0">
      <alignment horizontal="right" vertical="center"/>
    </xf>
    <xf numFmtId="4" fontId="43" fillId="51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0" fontId="40" fillId="48" borderId="64" applyNumberFormat="0" applyProtection="0">
      <alignment horizontal="left" vertical="top" indent="1"/>
    </xf>
    <xf numFmtId="4" fontId="18" fillId="12" borderId="62" applyNumberFormat="0" applyProtection="0">
      <alignment horizontal="left" vertical="center" indent="1"/>
    </xf>
    <xf numFmtId="4" fontId="40" fillId="37" borderId="64" applyNumberFormat="0" applyProtection="0">
      <alignment horizontal="left" vertical="center" indent="1"/>
    </xf>
    <xf numFmtId="4" fontId="18" fillId="0" borderId="62" applyNumberFormat="0" applyProtection="0">
      <alignment horizontal="right" vertical="center"/>
    </xf>
    <xf numFmtId="0" fontId="18" fillId="49" borderId="62" applyNumberFormat="0" applyProtection="0">
      <alignment horizontal="left" vertical="center" indent="1"/>
    </xf>
    <xf numFmtId="0" fontId="18" fillId="9" borderId="64" applyNumberFormat="0" applyProtection="0">
      <alignment horizontal="left" vertical="top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48" borderId="64" applyNumberFormat="0" applyProtection="0">
      <alignment horizontal="left" vertical="top" indent="1"/>
    </xf>
    <xf numFmtId="0" fontId="18" fillId="26" borderId="62" applyNumberFormat="0" applyFont="0" applyAlignment="0" applyProtection="0"/>
    <xf numFmtId="0" fontId="18" fillId="26" borderId="62" applyNumberFormat="0" applyFont="0" applyAlignment="0" applyProtection="0"/>
    <xf numFmtId="0" fontId="18" fillId="50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52" fillId="3" borderId="62" applyNumberFormat="0" applyProtection="0">
      <alignment vertical="center"/>
    </xf>
    <xf numFmtId="4" fontId="18" fillId="3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0" fontId="41" fillId="42" borderId="64" applyNumberFormat="0" applyProtection="0">
      <alignment horizontal="left" vertical="top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8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4" fontId="18" fillId="46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8" fillId="46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49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0" fontId="18" fillId="47" borderId="64" applyNumberFormat="0" applyProtection="0">
      <alignment horizontal="left" vertical="top" indent="1"/>
    </xf>
    <xf numFmtId="0" fontId="18" fillId="50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0" fontId="18" fillId="48" borderId="64" applyNumberFormat="0" applyProtection="0">
      <alignment horizontal="left" vertical="top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0" fontId="18" fillId="9" borderId="64" applyNumberFormat="0" applyProtection="0">
      <alignment horizontal="left" vertical="top" indent="1"/>
    </xf>
    <xf numFmtId="0" fontId="18" fillId="49" borderId="62" applyNumberFormat="0" applyProtection="0">
      <alignment horizontal="left" vertical="center" indent="1"/>
    </xf>
    <xf numFmtId="0" fontId="18" fillId="49" borderId="62" applyNumberFormat="0" applyProtection="0">
      <alignment horizontal="left" vertical="center" indent="1"/>
    </xf>
    <xf numFmtId="0" fontId="18" fillId="49" borderId="62" applyNumberFormat="0" applyProtection="0">
      <alignment horizontal="left" vertical="center" indent="1"/>
    </xf>
    <xf numFmtId="0" fontId="18" fillId="49" borderId="64" applyNumberFormat="0" applyProtection="0">
      <alignment horizontal="left" vertical="top" indent="1"/>
    </xf>
    <xf numFmtId="0" fontId="18" fillId="37" borderId="62" applyNumberFormat="0" applyProtection="0">
      <alignment horizontal="left" vertical="center" indent="1"/>
    </xf>
    <xf numFmtId="0" fontId="17" fillId="47" borderId="66" applyBorder="0"/>
    <xf numFmtId="4" fontId="40" fillId="43" borderId="64" applyNumberFormat="0" applyProtection="0">
      <alignment vertical="center"/>
    </xf>
    <xf numFmtId="4" fontId="18" fillId="48" borderId="65" applyNumberFormat="0" applyProtection="0">
      <alignment horizontal="left" vertical="center" indent="1"/>
    </xf>
    <xf numFmtId="4" fontId="40" fillId="37" borderId="64" applyNumberFormat="0" applyProtection="0">
      <alignment horizontal="left" vertical="center" indent="1"/>
    </xf>
    <xf numFmtId="0" fontId="40" fillId="43" borderId="64" applyNumberFormat="0" applyProtection="0">
      <alignment horizontal="left" vertical="top" indent="1"/>
    </xf>
    <xf numFmtId="4" fontId="18" fillId="0" borderId="62" applyNumberFormat="0" applyProtection="0">
      <alignment horizontal="right" vertical="center"/>
    </xf>
    <xf numFmtId="4" fontId="18" fillId="0" borderId="62" applyNumberFormat="0" applyProtection="0">
      <alignment horizontal="right" vertical="center"/>
    </xf>
    <xf numFmtId="4" fontId="18" fillId="0" borderId="62" applyNumberFormat="0" applyProtection="0">
      <alignment horizontal="right" vertical="center"/>
    </xf>
    <xf numFmtId="4" fontId="52" fillId="52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4" fontId="18" fillId="12" borderId="62" applyNumberFormat="0" applyProtection="0">
      <alignment horizontal="left" vertical="center" indent="1"/>
    </xf>
    <xf numFmtId="0" fontId="40" fillId="48" borderId="64" applyNumberFormat="0" applyProtection="0">
      <alignment horizontal="left" vertical="top" indent="1"/>
    </xf>
    <xf numFmtId="4" fontId="42" fillId="53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43" fillId="51" borderId="62" applyNumberFormat="0" applyProtection="0">
      <alignment horizontal="right" vertical="center"/>
    </xf>
    <xf numFmtId="4" fontId="18" fillId="49" borderId="65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0" fontId="1" fillId="0" borderId="0"/>
    <xf numFmtId="0" fontId="1" fillId="0" borderId="0"/>
    <xf numFmtId="4" fontId="18" fillId="45" borderId="62" applyNumberFormat="0" applyProtection="0">
      <alignment horizontal="right" vertical="center"/>
    </xf>
    <xf numFmtId="4" fontId="18" fillId="32" borderId="62" applyNumberFormat="0" applyProtection="0">
      <alignment horizontal="right" vertical="center"/>
    </xf>
    <xf numFmtId="4" fontId="18" fillId="35" borderId="62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8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0" fontId="41" fillId="42" borderId="64" applyNumberFormat="0" applyProtection="0">
      <alignment horizontal="left" vertical="top" indent="1"/>
    </xf>
    <xf numFmtId="4" fontId="18" fillId="12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4" fontId="52" fillId="3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18" fillId="42" borderId="62" applyNumberFormat="0" applyProtection="0">
      <alignment vertical="center"/>
    </xf>
    <xf numFmtId="4" fontId="40" fillId="43" borderId="64" applyNumberFormat="0" applyProtection="0">
      <alignment vertical="center"/>
    </xf>
    <xf numFmtId="0" fontId="18" fillId="26" borderId="62" applyNumberFormat="0" applyFont="0" applyAlignment="0" applyProtection="0"/>
    <xf numFmtId="0" fontId="18" fillId="26" borderId="62" applyNumberFormat="0" applyFont="0" applyAlignment="0" applyProtection="0"/>
    <xf numFmtId="4" fontId="18" fillId="32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4" fontId="18" fillId="13" borderId="62" applyNumberFormat="0" applyProtection="0">
      <alignment horizontal="right" vertical="center"/>
    </xf>
    <xf numFmtId="0" fontId="38" fillId="38" borderId="61" applyNumberFormat="0" applyAlignment="0" applyProtection="0"/>
    <xf numFmtId="4" fontId="18" fillId="49" borderId="65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0" fontId="1" fillId="0" borderId="0"/>
    <xf numFmtId="0" fontId="18" fillId="9" borderId="64" applyNumberFormat="0" applyProtection="0">
      <alignment horizontal="left" vertical="top" indent="1"/>
    </xf>
    <xf numFmtId="4" fontId="13" fillId="47" borderId="6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26" borderId="62" applyNumberFormat="0" applyFont="0" applyAlignment="0" applyProtection="0"/>
    <xf numFmtId="4" fontId="18" fillId="44" borderId="62" applyNumberFormat="0" applyProtection="0">
      <alignment horizontal="right" vertical="center"/>
    </xf>
    <xf numFmtId="4" fontId="18" fillId="48" borderId="65" applyNumberFormat="0" applyProtection="0">
      <alignment horizontal="left" vertical="center" indent="1"/>
    </xf>
    <xf numFmtId="4" fontId="18" fillId="11" borderId="62" applyNumberFormat="0" applyProtection="0">
      <alignment horizontal="right" vertical="center"/>
    </xf>
    <xf numFmtId="0" fontId="39" fillId="0" borderId="63" applyNumberFormat="0" applyFill="0" applyAlignment="0" applyProtection="0"/>
    <xf numFmtId="0" fontId="40" fillId="48" borderId="64" applyNumberFormat="0" applyProtection="0">
      <alignment horizontal="left" vertical="top" indent="1"/>
    </xf>
    <xf numFmtId="4" fontId="40" fillId="37" borderId="64" applyNumberFormat="0" applyProtection="0">
      <alignment horizontal="left" vertical="center" indent="1"/>
    </xf>
    <xf numFmtId="0" fontId="18" fillId="47" borderId="64" applyNumberFormat="0" applyProtection="0">
      <alignment horizontal="left" vertical="top" indent="1"/>
    </xf>
    <xf numFmtId="4" fontId="18" fillId="46" borderId="65" applyNumberFormat="0" applyProtection="0">
      <alignment horizontal="left" vertical="center" indent="1"/>
    </xf>
    <xf numFmtId="4" fontId="18" fillId="45" borderId="62" applyNumberFormat="0" applyProtection="0">
      <alignment horizontal="right" vertical="center"/>
    </xf>
    <xf numFmtId="0" fontId="1" fillId="0" borderId="0"/>
    <xf numFmtId="0" fontId="45" fillId="38" borderId="62" applyNumberFormat="0" applyAlignment="0" applyProtection="0"/>
    <xf numFmtId="4" fontId="18" fillId="8" borderId="62" applyNumberFormat="0" applyProtection="0">
      <alignment horizontal="right" vertical="center"/>
    </xf>
    <xf numFmtId="0" fontId="18" fillId="49" borderId="64" applyNumberFormat="0" applyProtection="0">
      <alignment horizontal="left" vertical="top" indent="1"/>
    </xf>
    <xf numFmtId="4" fontId="18" fillId="0" borderId="62" applyNumberFormat="0" applyProtection="0">
      <alignment horizontal="right" vertical="center"/>
    </xf>
    <xf numFmtId="4" fontId="13" fillId="47" borderId="65" applyNumberFormat="0" applyProtection="0">
      <alignment horizontal="left" vertical="center" indent="1"/>
    </xf>
    <xf numFmtId="4" fontId="18" fillId="10" borderId="62" applyNumberFormat="0" applyProtection="0">
      <alignment horizontal="right" vertical="center"/>
    </xf>
    <xf numFmtId="4" fontId="42" fillId="53" borderId="65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3" borderId="62" applyNumberFormat="0" applyProtection="0">
      <alignment horizontal="left" vertical="center" indent="1"/>
    </xf>
    <xf numFmtId="4" fontId="18" fillId="30" borderId="65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0" fontId="1" fillId="0" borderId="0"/>
    <xf numFmtId="4" fontId="18" fillId="35" borderId="62" applyNumberFormat="0" applyProtection="0">
      <alignment horizontal="right" vertical="center"/>
    </xf>
    <xf numFmtId="0" fontId="41" fillId="42" borderId="64" applyNumberFormat="0" applyProtection="0">
      <alignment horizontal="left" vertical="top" indent="1"/>
    </xf>
    <xf numFmtId="0" fontId="38" fillId="38" borderId="61" applyNumberFormat="0" applyAlignment="0" applyProtection="0"/>
    <xf numFmtId="4" fontId="18" fillId="44" borderId="62" applyNumberFormat="0" applyProtection="0">
      <alignment horizontal="right" vertical="center"/>
    </xf>
    <xf numFmtId="0" fontId="1" fillId="0" borderId="0"/>
    <xf numFmtId="0" fontId="1" fillId="0" borderId="0"/>
    <xf numFmtId="4" fontId="18" fillId="11" borderId="62" applyNumberFormat="0" applyProtection="0">
      <alignment horizontal="right" vertical="center"/>
    </xf>
    <xf numFmtId="0" fontId="18" fillId="49" borderId="62" applyNumberFormat="0" applyProtection="0">
      <alignment horizontal="left" vertical="center" indent="1"/>
    </xf>
    <xf numFmtId="4" fontId="18" fillId="0" borderId="62" applyNumberFormat="0" applyProtection="0">
      <alignment horizontal="right" vertical="center"/>
    </xf>
    <xf numFmtId="0" fontId="18" fillId="50" borderId="62" applyNumberFormat="0" applyProtection="0">
      <alignment horizontal="left" vertical="center" indent="1"/>
    </xf>
    <xf numFmtId="0" fontId="1" fillId="0" borderId="0"/>
    <xf numFmtId="0" fontId="18" fillId="49" borderId="62" applyNumberFormat="0" applyProtection="0">
      <alignment horizontal="left" vertical="center" indent="1"/>
    </xf>
    <xf numFmtId="4" fontId="18" fillId="32" borderId="62" applyNumberFormat="0" applyProtection="0">
      <alignment horizontal="right" vertical="center"/>
    </xf>
    <xf numFmtId="0" fontId="1" fillId="0" borderId="0"/>
    <xf numFmtId="43" fontId="1" fillId="0" borderId="0" applyFont="0" applyFill="0" applyBorder="0" applyAlignment="0" applyProtection="0"/>
    <xf numFmtId="0" fontId="17" fillId="47" borderId="66" applyBorder="0"/>
    <xf numFmtId="4" fontId="18" fillId="32" borderId="62" applyNumberFormat="0" applyProtection="0">
      <alignment horizontal="right" vertical="center"/>
    </xf>
    <xf numFmtId="0" fontId="1" fillId="0" borderId="0"/>
    <xf numFmtId="0" fontId="40" fillId="43" borderId="64" applyNumberFormat="0" applyProtection="0">
      <alignment horizontal="left" vertical="top" indent="1"/>
    </xf>
    <xf numFmtId="4" fontId="18" fillId="10" borderId="62" applyNumberFormat="0" applyProtection="0">
      <alignment horizontal="right" vertical="center"/>
    </xf>
    <xf numFmtId="0" fontId="18" fillId="26" borderId="62" applyNumberFormat="0" applyFont="0" applyAlignment="0" applyProtection="0"/>
    <xf numFmtId="4" fontId="18" fillId="13" borderId="62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4" fontId="18" fillId="11" borderId="62" applyNumberFormat="0" applyProtection="0">
      <alignment horizontal="right" vertical="center"/>
    </xf>
    <xf numFmtId="0" fontId="18" fillId="9" borderId="62" applyNumberFormat="0" applyProtection="0">
      <alignment horizontal="left" vertical="center" indent="1"/>
    </xf>
    <xf numFmtId="0" fontId="49" fillId="27" borderId="62" applyNumberFormat="0" applyAlignment="0" applyProtection="0"/>
    <xf numFmtId="0" fontId="39" fillId="0" borderId="63" applyNumberFormat="0" applyFill="0" applyAlignment="0" applyProtection="0"/>
    <xf numFmtId="0" fontId="45" fillId="38" borderId="62" applyNumberFormat="0" applyAlignment="0" applyProtection="0"/>
    <xf numFmtId="0" fontId="1" fillId="0" borderId="0"/>
    <xf numFmtId="4" fontId="18" fillId="46" borderId="65" applyNumberFormat="0" applyProtection="0">
      <alignment horizontal="left" vertical="center" inden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0" fillId="43" borderId="64" applyNumberFormat="0" applyProtection="0">
      <alignment vertical="center"/>
    </xf>
    <xf numFmtId="4" fontId="18" fillId="45" borderId="62" applyNumberFormat="0" applyProtection="0">
      <alignment horizontal="right" vertical="center"/>
    </xf>
    <xf numFmtId="0" fontId="1" fillId="0" borderId="0"/>
    <xf numFmtId="4" fontId="18" fillId="0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0" fontId="18" fillId="37" borderId="62" applyNumberFormat="0" applyProtection="0">
      <alignment horizontal="left" vertical="center" indent="1"/>
    </xf>
    <xf numFmtId="4" fontId="18" fillId="13" borderId="62" applyNumberFormat="0" applyProtection="0">
      <alignment horizontal="right" vertical="center"/>
    </xf>
    <xf numFmtId="0" fontId="1" fillId="0" borderId="0"/>
    <xf numFmtId="4" fontId="18" fillId="13" borderId="62" applyNumberFormat="0" applyProtection="0">
      <alignment horizontal="right" vertical="center"/>
    </xf>
    <xf numFmtId="0" fontId="39" fillId="0" borderId="6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" fontId="18" fillId="12" borderId="62" applyNumberFormat="0" applyProtection="0">
      <alignment horizontal="left" vertical="center" indent="1"/>
    </xf>
    <xf numFmtId="0" fontId="18" fillId="9" borderId="62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30" borderId="65" applyNumberFormat="0" applyProtection="0">
      <alignment horizontal="right" vertical="center"/>
    </xf>
    <xf numFmtId="4" fontId="43" fillId="51" borderId="62" applyNumberFormat="0" applyProtection="0">
      <alignment horizontal="right" vertical="center"/>
    </xf>
    <xf numFmtId="0" fontId="18" fillId="49" borderId="64" applyNumberFormat="0" applyProtection="0">
      <alignment horizontal="left" vertical="top" indent="1"/>
    </xf>
    <xf numFmtId="4" fontId="18" fillId="30" borderId="65" applyNumberFormat="0" applyProtection="0">
      <alignment horizontal="right" vertical="center"/>
    </xf>
    <xf numFmtId="0" fontId="49" fillId="27" borderId="62" applyNumberFormat="0" applyAlignment="0" applyProtection="0"/>
    <xf numFmtId="4" fontId="18" fillId="32" borderId="62" applyNumberFormat="0" applyProtection="0">
      <alignment horizontal="right" vertical="center"/>
    </xf>
    <xf numFmtId="4" fontId="18" fillId="11" borderId="62" applyNumberFormat="0" applyProtection="0">
      <alignment horizontal="right" vertical="center"/>
    </xf>
    <xf numFmtId="4" fontId="18" fillId="48" borderId="62" applyNumberFormat="0" applyProtection="0">
      <alignment horizontal="right" vertical="center"/>
    </xf>
    <xf numFmtId="4" fontId="18" fillId="12" borderId="62" applyNumberFormat="0" applyProtection="0">
      <alignment horizontal="left" vertical="center" indent="1"/>
    </xf>
    <xf numFmtId="4" fontId="18" fillId="42" borderId="62" applyNumberFormat="0" applyProtection="0">
      <alignment vertical="center"/>
    </xf>
    <xf numFmtId="4" fontId="18" fillId="32" borderId="62" applyNumberFormat="0" applyProtection="0">
      <alignment horizontal="right" vertical="center"/>
    </xf>
    <xf numFmtId="4" fontId="18" fillId="44" borderId="62" applyNumberFormat="0" applyProtection="0">
      <alignment horizontal="right" vertical="center"/>
    </xf>
    <xf numFmtId="4" fontId="18" fillId="42" borderId="62" applyNumberFormat="0" applyProtection="0">
      <alignment vertical="center"/>
    </xf>
    <xf numFmtId="4" fontId="18" fillId="12" borderId="62" applyNumberFormat="0" applyProtection="0">
      <alignment horizontal="left" vertical="center" indent="1"/>
    </xf>
    <xf numFmtId="4" fontId="18" fillId="35" borderId="62" applyNumberFormat="0" applyProtection="0">
      <alignment horizontal="right" vertical="center"/>
    </xf>
    <xf numFmtId="4" fontId="18" fillId="49" borderId="65" applyNumberFormat="0" applyProtection="0">
      <alignment horizontal="left" vertical="center" indent="1"/>
    </xf>
    <xf numFmtId="0" fontId="45" fillId="38" borderId="62" applyNumberFormat="0" applyAlignment="0" applyProtection="0"/>
    <xf numFmtId="4" fontId="18" fillId="10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48" borderId="65" applyNumberFormat="0" applyProtection="0">
      <alignment horizontal="left" vertical="center" indent="1"/>
    </xf>
    <xf numFmtId="4" fontId="18" fillId="48" borderId="65" applyNumberFormat="0" applyProtection="0">
      <alignment horizontal="left" vertical="center" indent="1"/>
    </xf>
    <xf numFmtId="4" fontId="18" fillId="48" borderId="62" applyNumberFormat="0" applyProtection="0">
      <alignment horizontal="right" vertical="center"/>
    </xf>
    <xf numFmtId="0" fontId="18" fillId="47" borderId="64" applyNumberFormat="0" applyProtection="0">
      <alignment horizontal="left" vertical="top" indent="1"/>
    </xf>
    <xf numFmtId="4" fontId="13" fillId="47" borderId="65" applyNumberFormat="0" applyProtection="0">
      <alignment horizontal="left" vertical="center" indent="1"/>
    </xf>
    <xf numFmtId="4" fontId="18" fillId="8" borderId="62" applyNumberFormat="0" applyProtection="0">
      <alignment horizontal="right" vertical="center"/>
    </xf>
    <xf numFmtId="4" fontId="18" fillId="10" borderId="62" applyNumberFormat="0" applyProtection="0">
      <alignment horizontal="right" vertical="center"/>
    </xf>
    <xf numFmtId="0" fontId="18" fillId="9" borderId="62" applyNumberFormat="0" applyProtection="0">
      <alignment horizontal="left" vertical="center" indent="1"/>
    </xf>
    <xf numFmtId="0" fontId="18" fillId="49" borderId="62" applyNumberFormat="0" applyProtection="0">
      <alignment horizontal="left" vertical="center" indent="1"/>
    </xf>
    <xf numFmtId="0" fontId="18" fillId="37" borderId="62" applyNumberFormat="0" applyProtection="0">
      <alignment horizontal="left" vertical="center" indent="1"/>
    </xf>
    <xf numFmtId="4" fontId="18" fillId="49" borderId="65" applyNumberFormat="0" applyProtection="0">
      <alignment horizontal="left" vertical="center" indent="1"/>
    </xf>
    <xf numFmtId="0" fontId="18" fillId="50" borderId="62" applyNumberFormat="0" applyProtection="0">
      <alignment horizontal="left" vertical="center" indent="1"/>
    </xf>
    <xf numFmtId="4" fontId="13" fillId="47" borderId="65" applyNumberFormat="0" applyProtection="0">
      <alignment horizontal="left" vertical="center" indent="1"/>
    </xf>
    <xf numFmtId="4" fontId="18" fillId="8" borderId="62" applyNumberFormat="0" applyProtection="0">
      <alignment horizontal="right" vertical="center"/>
    </xf>
    <xf numFmtId="0" fontId="39" fillId="0" borderId="63" applyNumberFormat="0" applyFill="0" applyAlignment="0" applyProtection="0"/>
    <xf numFmtId="0" fontId="49" fillId="27" borderId="62" applyNumberFormat="0" applyAlignment="0" applyProtection="0"/>
    <xf numFmtId="0" fontId="45" fillId="38" borderId="62" applyNumberFormat="0" applyAlignment="0" applyProtection="0"/>
    <xf numFmtId="4" fontId="18" fillId="10" borderId="62" applyNumberFormat="0" applyProtection="0">
      <alignment horizontal="right" vertical="center"/>
    </xf>
    <xf numFmtId="4" fontId="18" fillId="45" borderId="62" applyNumberFormat="0" applyProtection="0">
      <alignment horizontal="right" vertical="center"/>
    </xf>
    <xf numFmtId="4" fontId="18" fillId="3" borderId="62" applyNumberFormat="0" applyProtection="0">
      <alignment horizontal="left" vertical="center" indent="1"/>
    </xf>
    <xf numFmtId="4" fontId="18" fillId="3" borderId="62" applyNumberFormat="0" applyProtection="0">
      <alignment horizontal="left" vertical="center" indent="1"/>
    </xf>
    <xf numFmtId="4" fontId="52" fillId="3" borderId="62" applyNumberFormat="0" applyProtection="0">
      <alignment vertical="center"/>
    </xf>
    <xf numFmtId="4" fontId="18" fillId="3" borderId="62" applyNumberFormat="0" applyProtection="0">
      <alignment horizontal="left" vertical="center" indent="1"/>
    </xf>
    <xf numFmtId="4" fontId="18" fillId="42" borderId="62" applyNumberFormat="0" applyProtection="0">
      <alignment vertical="center"/>
    </xf>
  </cellStyleXfs>
  <cellXfs count="341">
    <xf numFmtId="0" fontId="0" fillId="0" borderId="0" xfId="0"/>
    <xf numFmtId="0" fontId="0" fillId="0" borderId="0" xfId="0" quotePrefix="1" applyAlignment="1">
      <alignment horizontal="right"/>
    </xf>
    <xf numFmtId="0" fontId="0" fillId="0" borderId="2" xfId="0" quotePrefix="1" applyBorder="1" applyAlignment="1">
      <alignment horizontal="left"/>
    </xf>
    <xf numFmtId="166" fontId="21" fillId="0" borderId="0" xfId="0" applyNumberFormat="1" applyFont="1"/>
    <xf numFmtId="0" fontId="20" fillId="0" borderId="5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right" vertical="top" wrapText="1"/>
    </xf>
    <xf numFmtId="0" fontId="20" fillId="0" borderId="3" xfId="0" applyFont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left"/>
    </xf>
    <xf numFmtId="166" fontId="20" fillId="0" borderId="5" xfId="0" applyNumberFormat="1" applyFont="1" applyBorder="1"/>
    <xf numFmtId="166" fontId="20" fillId="0" borderId="0" xfId="0" applyNumberFormat="1" applyFont="1"/>
    <xf numFmtId="0" fontId="20" fillId="0" borderId="5" xfId="0" quotePrefix="1" applyFont="1" applyBorder="1" applyAlignment="1">
      <alignment horizontal="left"/>
    </xf>
    <xf numFmtId="0" fontId="20" fillId="0" borderId="0" xfId="0" applyFont="1" applyAlignment="1">
      <alignment horizontal="center" vertical="top" wrapText="1"/>
    </xf>
    <xf numFmtId="0" fontId="18" fillId="0" borderId="0" xfId="0" applyFont="1"/>
    <xf numFmtId="0" fontId="0" fillId="0" borderId="0" xfId="0" applyAlignment="1">
      <alignment horizontal="right"/>
    </xf>
    <xf numFmtId="10" fontId="0" fillId="0" borderId="0" xfId="0" applyNumberFormat="1"/>
    <xf numFmtId="10" fontId="22" fillId="0" borderId="0" xfId="8" applyNumberFormat="1" applyFont="1" applyFill="1" applyBorder="1" applyProtection="1"/>
    <xf numFmtId="166" fontId="20" fillId="0" borderId="4" xfId="0" applyNumberFormat="1" applyFont="1" applyBorder="1"/>
    <xf numFmtId="167" fontId="20" fillId="0" borderId="4" xfId="0" applyNumberFormat="1" applyFont="1" applyBorder="1"/>
    <xf numFmtId="166" fontId="20" fillId="0" borderId="9" xfId="0" applyNumberFormat="1" applyFont="1" applyBorder="1"/>
    <xf numFmtId="167" fontId="20" fillId="0" borderId="0" xfId="0" applyNumberFormat="1" applyFont="1"/>
    <xf numFmtId="166" fontId="0" fillId="0" borderId="0" xfId="0" applyNumberFormat="1"/>
    <xf numFmtId="0" fontId="13" fillId="0" borderId="0" xfId="0" applyFont="1"/>
    <xf numFmtId="166" fontId="20" fillId="0" borderId="0" xfId="0" applyNumberFormat="1" applyFont="1" applyAlignment="1">
      <alignment horizontal="left" indent="1"/>
    </xf>
    <xf numFmtId="0" fontId="13" fillId="0" borderId="2" xfId="0" quotePrefix="1" applyFont="1" applyBorder="1" applyAlignment="1">
      <alignment horizontal="left"/>
    </xf>
    <xf numFmtId="0" fontId="13" fillId="0" borderId="2" xfId="0" applyFont="1" applyBorder="1"/>
    <xf numFmtId="0" fontId="20" fillId="0" borderId="5" xfId="0" applyFont="1" applyBorder="1" applyAlignment="1">
      <alignment horizontal="left" vertical="top" wrapText="1"/>
    </xf>
    <xf numFmtId="3" fontId="20" fillId="0" borderId="5" xfId="0" applyNumberFormat="1" applyFont="1" applyBorder="1"/>
    <xf numFmtId="0" fontId="20" fillId="0" borderId="0" xfId="0" applyFont="1" applyAlignment="1">
      <alignment horizontal="left"/>
    </xf>
    <xf numFmtId="4" fontId="20" fillId="0" borderId="3" xfId="0" applyNumberFormat="1" applyFont="1" applyBorder="1"/>
    <xf numFmtId="4" fontId="20" fillId="0" borderId="5" xfId="0" applyNumberFormat="1" applyFont="1" applyBorder="1"/>
    <xf numFmtId="167" fontId="0" fillId="0" borderId="0" xfId="0" applyNumberFormat="1"/>
    <xf numFmtId="0" fontId="20" fillId="0" borderId="0" xfId="0" quotePrefix="1" applyFont="1" applyAlignment="1">
      <alignment horizontal="left"/>
    </xf>
    <xf numFmtId="0" fontId="20" fillId="0" borderId="4" xfId="0" applyFont="1" applyBorder="1" applyAlignment="1">
      <alignment vertical="top" wrapText="1"/>
    </xf>
    <xf numFmtId="0" fontId="13" fillId="0" borderId="10" xfId="0" quotePrefix="1" applyFont="1" applyBorder="1"/>
    <xf numFmtId="0" fontId="13" fillId="0" borderId="8" xfId="0" applyFont="1" applyBorder="1"/>
    <xf numFmtId="167" fontId="20" fillId="0" borderId="5" xfId="0" applyNumberFormat="1" applyFont="1" applyBorder="1"/>
    <xf numFmtId="167" fontId="13" fillId="0" borderId="2" xfId="8" applyNumberFormat="1" applyFont="1" applyFill="1" applyBorder="1" applyProtection="1"/>
    <xf numFmtId="166" fontId="13" fillId="0" borderId="6" xfId="8" applyFont="1" applyFill="1" applyBorder="1" applyProtection="1"/>
    <xf numFmtId="0" fontId="13" fillId="56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166" fontId="13" fillId="3" borderId="2" xfId="8" applyFont="1" applyFill="1" applyBorder="1" applyAlignment="1" applyProtection="1">
      <alignment vertical="top" wrapText="1"/>
    </xf>
    <xf numFmtId="167" fontId="13" fillId="3" borderId="6" xfId="8" applyNumberFormat="1" applyFont="1" applyFill="1" applyBorder="1" applyAlignment="1" applyProtection="1">
      <alignment vertical="top" wrapText="1"/>
    </xf>
    <xf numFmtId="166" fontId="21" fillId="0" borderId="0" xfId="8" applyFont="1" applyFill="1" applyBorder="1" applyAlignment="1" applyProtection="1">
      <alignment horizontal="right" vertical="top" wrapText="1" indent="1"/>
    </xf>
    <xf numFmtId="167" fontId="21" fillId="0" borderId="0" xfId="8" applyNumberFormat="1" applyFont="1" applyFill="1" applyBorder="1" applyAlignment="1" applyProtection="1">
      <alignment horizontal="right" vertical="top" wrapText="1" indent="1"/>
    </xf>
    <xf numFmtId="0" fontId="20" fillId="0" borderId="0" xfId="0" applyFont="1" applyAlignment="1">
      <alignment horizontal="right" vertical="top" wrapText="1"/>
    </xf>
    <xf numFmtId="0" fontId="13" fillId="0" borderId="0" xfId="0" applyFont="1" applyAlignment="1">
      <alignment horizontal="left"/>
    </xf>
    <xf numFmtId="0" fontId="20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 indent="1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 wrapText="1"/>
    </xf>
    <xf numFmtId="171" fontId="24" fillId="0" borderId="0" xfId="31" applyNumberFormat="1" applyFont="1" applyFill="1" applyBorder="1" applyAlignment="1" applyProtection="1">
      <alignment horizontal="right" vertical="center"/>
      <protection locked="0"/>
    </xf>
    <xf numFmtId="0" fontId="13" fillId="3" borderId="6" xfId="0" applyFont="1" applyFill="1" applyBorder="1" applyAlignment="1">
      <alignment horizontal="center" vertical="top" wrapText="1"/>
    </xf>
    <xf numFmtId="166" fontId="21" fillId="57" borderId="0" xfId="0" applyNumberFormat="1" applyFont="1" applyFill="1"/>
    <xf numFmtId="166" fontId="20" fillId="0" borderId="3" xfId="0" applyNumberFormat="1" applyFont="1" applyBorder="1" applyAlignment="1">
      <alignment horizontal="left" indent="1"/>
    </xf>
    <xf numFmtId="166" fontId="13" fillId="0" borderId="2" xfId="8" applyFont="1" applyFill="1" applyBorder="1" applyProtection="1"/>
    <xf numFmtId="0" fontId="13" fillId="0" borderId="0" xfId="0" quotePrefix="1" applyFont="1" applyAlignment="1">
      <alignment horizontal="right"/>
    </xf>
    <xf numFmtId="166" fontId="13" fillId="0" borderId="0" xfId="0" applyNumberFormat="1" applyFont="1"/>
    <xf numFmtId="3" fontId="13" fillId="0" borderId="0" xfId="0" applyNumberFormat="1" applyFont="1"/>
    <xf numFmtId="0" fontId="13" fillId="0" borderId="0" xfId="0" quotePrefix="1" applyFont="1" applyAlignment="1">
      <alignment horizontal="left"/>
    </xf>
    <xf numFmtId="166" fontId="13" fillId="3" borderId="7" xfId="8" applyFont="1" applyFill="1" applyBorder="1" applyProtection="1"/>
    <xf numFmtId="166" fontId="13" fillId="3" borderId="10" xfId="8" applyFont="1" applyFill="1" applyBorder="1" applyProtection="1"/>
    <xf numFmtId="166" fontId="13" fillId="3" borderId="2" xfId="8" applyFont="1" applyFill="1" applyBorder="1" applyProtection="1"/>
    <xf numFmtId="166" fontId="13" fillId="3" borderId="7" xfId="4" applyFont="1" applyFill="1" applyBorder="1" applyProtection="1"/>
    <xf numFmtId="166" fontId="13" fillId="3" borderId="2" xfId="4" applyFont="1" applyFill="1" applyBorder="1" applyProtection="1"/>
    <xf numFmtId="166" fontId="13" fillId="0" borderId="7" xfId="4" applyFont="1" applyFill="1" applyBorder="1" applyProtection="1"/>
    <xf numFmtId="166" fontId="13" fillId="3" borderId="8" xfId="8" applyFont="1" applyFill="1" applyBorder="1" applyProtection="1"/>
    <xf numFmtId="166" fontId="13" fillId="0" borderId="7" xfId="8" applyFont="1" applyFill="1" applyBorder="1" applyProtection="1"/>
    <xf numFmtId="166" fontId="20" fillId="0" borderId="3" xfId="0" applyNumberFormat="1" applyFont="1" applyBorder="1"/>
    <xf numFmtId="0" fontId="13" fillId="0" borderId="5" xfId="0" applyFont="1" applyBorder="1" applyAlignment="1">
      <alignment horizontal="right"/>
    </xf>
    <xf numFmtId="10" fontId="13" fillId="0" borderId="5" xfId="0" applyNumberFormat="1" applyFont="1" applyBorder="1"/>
    <xf numFmtId="10" fontId="13" fillId="0" borderId="5" xfId="8" applyNumberFormat="1" applyFont="1" applyFill="1" applyBorder="1" applyProtection="1"/>
    <xf numFmtId="167" fontId="13" fillId="3" borderId="7" xfId="8" applyNumberFormat="1" applyFont="1" applyFill="1" applyBorder="1" applyProtection="1"/>
    <xf numFmtId="167" fontId="13" fillId="3" borderId="10" xfId="8" applyNumberFormat="1" applyFont="1" applyFill="1" applyBorder="1" applyProtection="1"/>
    <xf numFmtId="167" fontId="13" fillId="0" borderId="6" xfId="8" applyNumberFormat="1" applyFont="1" applyFill="1" applyBorder="1" applyProtection="1"/>
    <xf numFmtId="167" fontId="13" fillId="0" borderId="0" xfId="8" quotePrefix="1" applyNumberFormat="1" applyFont="1" applyFill="1" applyBorder="1" applyAlignment="1"/>
    <xf numFmtId="167" fontId="13" fillId="3" borderId="2" xfId="8" applyNumberFormat="1" applyFont="1" applyFill="1" applyBorder="1" applyProtection="1"/>
    <xf numFmtId="167" fontId="13" fillId="3" borderId="2" xfId="4" applyNumberFormat="1" applyFont="1" applyFill="1" applyBorder="1" applyProtection="1"/>
    <xf numFmtId="167" fontId="13" fillId="0" borderId="0" xfId="4" quotePrefix="1" applyNumberFormat="1" applyFont="1" applyFill="1" applyBorder="1" applyAlignment="1"/>
    <xf numFmtId="167" fontId="13" fillId="0" borderId="0" xfId="0" quotePrefix="1" applyNumberFormat="1" applyFont="1"/>
    <xf numFmtId="167" fontId="13" fillId="0" borderId="0" xfId="8" applyNumberFormat="1" applyFont="1" applyFill="1" applyBorder="1" applyProtection="1"/>
    <xf numFmtId="14" fontId="13" fillId="0" borderId="0" xfId="0" quotePrefix="1" applyNumberFormat="1" applyFont="1" applyAlignment="1">
      <alignment horizontal="right"/>
    </xf>
    <xf numFmtId="167" fontId="13" fillId="3" borderId="7" xfId="4" applyNumberFormat="1" applyFont="1" applyFill="1" applyBorder="1" applyProtection="1"/>
    <xf numFmtId="167" fontId="13" fillId="0" borderId="8" xfId="8" applyNumberFormat="1" applyFont="1" applyFill="1" applyBorder="1" applyProtection="1"/>
    <xf numFmtId="4" fontId="20" fillId="0" borderId="4" xfId="0" applyNumberFormat="1" applyFont="1" applyBorder="1"/>
    <xf numFmtId="0" fontId="13" fillId="0" borderId="0" xfId="0" applyFont="1" applyAlignment="1">
      <alignment horizontal="right"/>
    </xf>
    <xf numFmtId="10" fontId="13" fillId="0" borderId="0" xfId="0" applyNumberFormat="1" applyFont="1"/>
    <xf numFmtId="10" fontId="13" fillId="0" borderId="0" xfId="8" applyNumberFormat="1" applyFont="1" applyFill="1" applyBorder="1" applyProtection="1"/>
    <xf numFmtId="0" fontId="20" fillId="0" borderId="0" xfId="0" quotePrefix="1" applyFont="1" applyAlignment="1">
      <alignment horizontal="left" wrapText="1"/>
    </xf>
    <xf numFmtId="166" fontId="13" fillId="0" borderId="10" xfId="8" applyFont="1" applyFill="1" applyBorder="1" applyProtection="1"/>
    <xf numFmtId="166" fontId="13" fillId="0" borderId="8" xfId="8" applyFont="1" applyFill="1" applyBorder="1" applyProtection="1"/>
    <xf numFmtId="166" fontId="13" fillId="0" borderId="0" xfId="8" applyFont="1" applyFill="1" applyBorder="1" applyProtection="1"/>
    <xf numFmtId="0" fontId="13" fillId="0" borderId="10" xfId="0" quotePrefix="1" applyFont="1" applyBorder="1" applyAlignment="1">
      <alignment horizontal="left"/>
    </xf>
    <xf numFmtId="167" fontId="13" fillId="3" borderId="10" xfId="4" applyNumberFormat="1" applyFont="1" applyFill="1" applyBorder="1" applyProtection="1"/>
    <xf numFmtId="166" fontId="13" fillId="0" borderId="0" xfId="4" applyFont="1" applyFill="1" applyBorder="1" applyProtection="1"/>
    <xf numFmtId="2" fontId="13" fillId="0" borderId="0" xfId="0" applyNumberFormat="1" applyFont="1"/>
    <xf numFmtId="167" fontId="13" fillId="0" borderId="0" xfId="0" applyNumberFormat="1" applyFont="1"/>
    <xf numFmtId="0" fontId="20" fillId="0" borderId="0" xfId="0" applyFont="1"/>
    <xf numFmtId="4" fontId="13" fillId="0" borderId="0" xfId="0" applyNumberFormat="1" applyFont="1"/>
    <xf numFmtId="0" fontId="20" fillId="0" borderId="4" xfId="0" applyFont="1" applyBorder="1" applyAlignment="1">
      <alignment horizontal="center" vertical="center" wrapText="1"/>
    </xf>
    <xf numFmtId="166" fontId="13" fillId="3" borderId="2" xfId="8" applyFont="1" applyFill="1" applyBorder="1" applyAlignment="1" applyProtection="1">
      <alignment horizontal="center" vertical="top" wrapText="1"/>
    </xf>
    <xf numFmtId="166" fontId="13" fillId="3" borderId="2" xfId="8" applyFont="1" applyFill="1" applyBorder="1" applyAlignment="1" applyProtection="1">
      <alignment horizontal="right" vertical="top" wrapText="1" indent="1"/>
    </xf>
    <xf numFmtId="167" fontId="13" fillId="3" borderId="6" xfId="8" applyNumberFormat="1" applyFont="1" applyFill="1" applyBorder="1" applyAlignment="1" applyProtection="1">
      <alignment horizontal="right" vertical="top" wrapText="1" indent="1"/>
    </xf>
    <xf numFmtId="166" fontId="13" fillId="3" borderId="8" xfId="8" applyFont="1" applyFill="1" applyBorder="1" applyAlignment="1" applyProtection="1">
      <alignment horizontal="center" vertical="top" wrapText="1"/>
    </xf>
    <xf numFmtId="166" fontId="13" fillId="3" borderId="8" xfId="8" applyFont="1" applyFill="1" applyBorder="1" applyAlignment="1" applyProtection="1">
      <alignment horizontal="right" vertical="top" wrapText="1" indent="1"/>
    </xf>
    <xf numFmtId="167" fontId="13" fillId="3" borderId="14" xfId="8" applyNumberFormat="1" applyFont="1" applyFill="1" applyBorder="1" applyAlignment="1" applyProtection="1">
      <alignment horizontal="right" vertical="top" wrapText="1" indent="1"/>
    </xf>
    <xf numFmtId="166" fontId="13" fillId="3" borderId="32" xfId="8" applyFont="1" applyFill="1" applyBorder="1" applyAlignment="1" applyProtection="1">
      <alignment vertical="top" wrapText="1"/>
    </xf>
    <xf numFmtId="167" fontId="13" fillId="3" borderId="30" xfId="8" applyNumberFormat="1" applyFont="1" applyFill="1" applyBorder="1" applyAlignment="1" applyProtection="1">
      <alignment vertical="top" wrapText="1"/>
    </xf>
    <xf numFmtId="166" fontId="20" fillId="0" borderId="8" xfId="8" applyFont="1" applyFill="1" applyBorder="1" applyAlignment="1" applyProtection="1">
      <alignment horizontal="right" vertical="top" wrapText="1" indent="1"/>
    </xf>
    <xf numFmtId="167" fontId="20" fillId="0" borderId="8" xfId="8" applyNumberFormat="1" applyFont="1" applyFill="1" applyBorder="1" applyAlignment="1" applyProtection="1">
      <alignment horizontal="right" vertical="top" wrapText="1" indent="1"/>
    </xf>
    <xf numFmtId="166" fontId="20" fillId="0" borderId="0" xfId="0" applyNumberFormat="1" applyFont="1" applyAlignment="1">
      <alignment horizontal="left"/>
    </xf>
    <xf numFmtId="166" fontId="20" fillId="0" borderId="0" xfId="8" applyFont="1" applyFill="1" applyBorder="1" applyAlignment="1" applyProtection="1">
      <alignment horizontal="right" vertical="top" wrapText="1" indent="1"/>
    </xf>
    <xf numFmtId="167" fontId="20" fillId="0" borderId="0" xfId="8" applyNumberFormat="1" applyFont="1" applyFill="1" applyBorder="1" applyAlignment="1" applyProtection="1">
      <alignment horizontal="right" vertical="top" wrapText="1" indent="1"/>
    </xf>
    <xf numFmtId="166" fontId="13" fillId="3" borderId="28" xfId="8" applyFont="1" applyFill="1" applyBorder="1" applyAlignment="1" applyProtection="1">
      <alignment vertical="top" wrapText="1"/>
    </xf>
    <xf numFmtId="167" fontId="13" fillId="3" borderId="29" xfId="8" applyNumberFormat="1" applyFont="1" applyFill="1" applyBorder="1" applyAlignment="1" applyProtection="1">
      <alignment vertical="top" wrapText="1"/>
    </xf>
    <xf numFmtId="166" fontId="13" fillId="3" borderId="30" xfId="8" applyFont="1" applyFill="1" applyBorder="1" applyAlignment="1" applyProtection="1">
      <alignment horizontal="right" vertical="top" wrapText="1" indent="1"/>
    </xf>
    <xf numFmtId="167" fontId="13" fillId="3" borderId="31" xfId="8" applyNumberFormat="1" applyFont="1" applyFill="1" applyBorder="1" applyAlignment="1" applyProtection="1">
      <alignment horizontal="right" vertical="top" wrapText="1" indent="1"/>
    </xf>
    <xf numFmtId="166" fontId="13" fillId="3" borderId="32" xfId="8" applyFont="1" applyFill="1" applyBorder="1" applyAlignment="1" applyProtection="1">
      <alignment horizontal="right" vertical="top" wrapText="1" indent="1"/>
    </xf>
    <xf numFmtId="167" fontId="13" fillId="3" borderId="33" xfId="8" applyNumberFormat="1" applyFont="1" applyFill="1" applyBorder="1" applyAlignment="1" applyProtection="1">
      <alignment horizontal="right" vertical="top" wrapText="1" indent="1"/>
    </xf>
    <xf numFmtId="167" fontId="20" fillId="0" borderId="4" xfId="0" applyNumberFormat="1" applyFont="1" applyBorder="1" applyAlignment="1">
      <alignment horizontal="right" indent="1"/>
    </xf>
    <xf numFmtId="0" fontId="13" fillId="0" borderId="2" xfId="0" applyFont="1" applyBorder="1" applyAlignment="1">
      <alignment horizontal="center" vertical="top" wrapText="1"/>
    </xf>
    <xf numFmtId="166" fontId="13" fillId="0" borderId="2" xfId="8" applyFont="1" applyFill="1" applyBorder="1" applyAlignment="1" applyProtection="1">
      <alignment horizontal="right" vertical="top" wrapText="1" indent="1"/>
    </xf>
    <xf numFmtId="167" fontId="13" fillId="0" borderId="2" xfId="8" applyNumberFormat="1" applyFont="1" applyFill="1" applyBorder="1" applyAlignment="1" applyProtection="1">
      <alignment horizontal="right" vertical="top" wrapText="1" indent="1"/>
    </xf>
    <xf numFmtId="166" fontId="13" fillId="0" borderId="28" xfId="8" applyFont="1" applyFill="1" applyBorder="1" applyAlignment="1" applyProtection="1">
      <alignment horizontal="right" vertical="top" wrapText="1" indent="1"/>
    </xf>
    <xf numFmtId="167" fontId="13" fillId="0" borderId="29" xfId="8" applyNumberFormat="1" applyFont="1" applyFill="1" applyBorder="1" applyAlignment="1" applyProtection="1">
      <alignment horizontal="right" vertical="top" wrapText="1" indent="1"/>
    </xf>
    <xf numFmtId="166" fontId="13" fillId="0" borderId="30" xfId="8" applyFont="1" applyFill="1" applyBorder="1" applyAlignment="1" applyProtection="1">
      <alignment horizontal="right" vertical="top" wrapText="1" indent="1"/>
    </xf>
    <xf numFmtId="167" fontId="13" fillId="0" borderId="31" xfId="8" applyNumberFormat="1" applyFont="1" applyFill="1" applyBorder="1" applyAlignment="1" applyProtection="1">
      <alignment horizontal="right" vertical="top" wrapText="1" indent="1"/>
    </xf>
    <xf numFmtId="166" fontId="13" fillId="0" borderId="8" xfId="8" applyFont="1" applyFill="1" applyBorder="1" applyAlignment="1" applyProtection="1">
      <alignment horizontal="right" vertical="top" wrapText="1" indent="1"/>
    </xf>
    <xf numFmtId="167" fontId="13" fillId="0" borderId="8" xfId="8" applyNumberFormat="1" applyFont="1" applyFill="1" applyBorder="1" applyAlignment="1" applyProtection="1">
      <alignment horizontal="right" vertical="top" wrapText="1" indent="1"/>
    </xf>
    <xf numFmtId="166" fontId="13" fillId="0" borderId="32" xfId="8" applyFont="1" applyFill="1" applyBorder="1" applyAlignment="1" applyProtection="1">
      <alignment horizontal="right" vertical="top" wrapText="1" indent="1"/>
    </xf>
    <xf numFmtId="167" fontId="13" fillId="0" borderId="33" xfId="8" applyNumberFormat="1" applyFont="1" applyFill="1" applyBorder="1" applyAlignment="1" applyProtection="1">
      <alignment horizontal="right" vertical="top" wrapText="1" indent="1"/>
    </xf>
    <xf numFmtId="166" fontId="13" fillId="0" borderId="6" xfId="8" applyFont="1" applyFill="1" applyBorder="1" applyAlignment="1" applyProtection="1">
      <alignment horizontal="right" vertical="top" wrapText="1" indent="1"/>
    </xf>
    <xf numFmtId="0" fontId="20" fillId="0" borderId="5" xfId="0" applyFont="1" applyBorder="1" applyAlignment="1">
      <alignment vertical="center" wrapText="1"/>
    </xf>
    <xf numFmtId="166" fontId="20" fillId="0" borderId="5" xfId="8" applyFont="1" applyFill="1" applyBorder="1" applyAlignment="1" applyProtection="1">
      <alignment horizontal="right" vertical="center" wrapText="1"/>
    </xf>
    <xf numFmtId="167" fontId="20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166" fontId="20" fillId="0" borderId="4" xfId="0" applyNumberFormat="1" applyFont="1" applyBorder="1" applyAlignment="1">
      <alignment horizontal="left" indent="1"/>
    </xf>
    <xf numFmtId="0" fontId="13" fillId="0" borderId="12" xfId="0" quotePrefix="1" applyFont="1" applyBorder="1" applyAlignment="1">
      <alignment horizontal="left" indent="1"/>
    </xf>
    <xf numFmtId="0" fontId="13" fillId="0" borderId="11" xfId="0" quotePrefix="1" applyFont="1" applyBorder="1" applyAlignment="1">
      <alignment horizontal="left" indent="1"/>
    </xf>
    <xf numFmtId="0" fontId="13" fillId="0" borderId="7" xfId="0" applyFont="1" applyBorder="1" applyAlignment="1">
      <alignment horizontal="left" indent="1"/>
    </xf>
    <xf numFmtId="0" fontId="13" fillId="0" borderId="6" xfId="0" applyFont="1" applyBorder="1" applyAlignment="1">
      <alignment horizontal="left" indent="1"/>
    </xf>
    <xf numFmtId="0" fontId="13" fillId="0" borderId="13" xfId="0" applyFont="1" applyBorder="1" applyAlignment="1">
      <alignment horizontal="left" indent="1"/>
    </xf>
    <xf numFmtId="0" fontId="13" fillId="0" borderId="14" xfId="0" applyFont="1" applyBorder="1" applyAlignment="1">
      <alignment horizontal="left" indent="1"/>
    </xf>
    <xf numFmtId="0" fontId="13" fillId="0" borderId="4" xfId="0" applyFont="1" applyBorder="1"/>
    <xf numFmtId="0" fontId="19" fillId="0" borderId="0" xfId="0" quotePrefix="1" applyFont="1" applyAlignment="1">
      <alignment horizontal="left" vertical="center" wrapText="1"/>
    </xf>
    <xf numFmtId="0" fontId="20" fillId="0" borderId="6" xfId="0" applyFont="1" applyBorder="1" applyAlignment="1">
      <alignment vertical="top"/>
    </xf>
    <xf numFmtId="0" fontId="18" fillId="0" borderId="0" xfId="0" applyFont="1" applyAlignment="1">
      <alignment horizontal="justify"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left" vertical="center"/>
    </xf>
    <xf numFmtId="0" fontId="57" fillId="0" borderId="0" xfId="0" applyFont="1"/>
    <xf numFmtId="166" fontId="57" fillId="0" borderId="0" xfId="0" applyNumberFormat="1" applyFont="1" applyAlignment="1">
      <alignment horizontal="left"/>
    </xf>
    <xf numFmtId="0" fontId="57" fillId="0" borderId="0" xfId="0" applyFont="1" applyAlignment="1">
      <alignment horizontal="right"/>
    </xf>
    <xf numFmtId="0" fontId="22" fillId="57" borderId="0" xfId="0" applyFont="1" applyFill="1" applyAlignment="1">
      <alignment horizontal="center" vertical="center"/>
    </xf>
    <xf numFmtId="0" fontId="22" fillId="57" borderId="0" xfId="0" applyFont="1" applyFill="1" applyAlignment="1">
      <alignment horizontal="left" vertical="top" wrapText="1"/>
    </xf>
    <xf numFmtId="166" fontId="22" fillId="0" borderId="0" xfId="8" applyFont="1" applyFill="1" applyBorder="1" applyAlignment="1" applyProtection="1">
      <alignment horizontal="right" vertical="top" wrapText="1" indent="1"/>
    </xf>
    <xf numFmtId="167" fontId="22" fillId="0" borderId="0" xfId="8" applyNumberFormat="1" applyFont="1" applyFill="1" applyBorder="1" applyAlignment="1" applyProtection="1">
      <alignment horizontal="right" vertical="top" wrapText="1" indent="1"/>
    </xf>
    <xf numFmtId="0" fontId="20" fillId="0" borderId="0" xfId="0" applyFont="1" applyAlignment="1">
      <alignment vertical="center" wrapText="1"/>
    </xf>
    <xf numFmtId="166" fontId="20" fillId="0" borderId="0" xfId="8" applyFont="1" applyFill="1" applyBorder="1" applyAlignment="1" applyProtection="1">
      <alignment horizontal="right" vertical="center" wrapText="1"/>
    </xf>
    <xf numFmtId="167" fontId="20" fillId="0" borderId="0" xfId="0" applyNumberFormat="1" applyFont="1" applyAlignment="1">
      <alignment horizontal="right" vertical="center"/>
    </xf>
    <xf numFmtId="0" fontId="57" fillId="0" borderId="0" xfId="0" applyFont="1" applyAlignment="1">
      <alignment horizontal="left"/>
    </xf>
    <xf numFmtId="0" fontId="58" fillId="57" borderId="0" xfId="0" applyFont="1" applyFill="1" applyAlignment="1">
      <alignment horizontal="right" vertical="center"/>
    </xf>
    <xf numFmtId="0" fontId="22" fillId="57" borderId="0" xfId="0" applyFont="1" applyFill="1" applyAlignment="1">
      <alignment horizontal="right" vertical="center"/>
    </xf>
    <xf numFmtId="167" fontId="20" fillId="0" borderId="9" xfId="0" applyNumberFormat="1" applyFont="1" applyBorder="1"/>
    <xf numFmtId="14" fontId="0" fillId="0" borderId="0" xfId="0" applyNumberFormat="1"/>
    <xf numFmtId="167" fontId="21" fillId="0" borderId="0" xfId="8" applyNumberFormat="1" applyFont="1" applyFill="1" applyBorder="1" applyProtection="1"/>
    <xf numFmtId="167" fontId="22" fillId="58" borderId="2" xfId="8" applyNumberFormat="1" applyFont="1" applyFill="1" applyBorder="1" applyProtection="1"/>
    <xf numFmtId="167" fontId="22" fillId="58" borderId="2" xfId="4" applyNumberFormat="1" applyFont="1" applyFill="1" applyBorder="1" applyProtection="1"/>
    <xf numFmtId="167" fontId="21" fillId="58" borderId="5" xfId="0" applyNumberFormat="1" applyFont="1" applyFill="1" applyBorder="1"/>
    <xf numFmtId="0" fontId="60" fillId="0" borderId="0" xfId="0" applyFont="1" applyAlignment="1">
      <alignment horizontal="left" vertical="center"/>
    </xf>
    <xf numFmtId="166" fontId="13" fillId="3" borderId="30" xfId="8" applyFont="1" applyFill="1" applyBorder="1" applyAlignment="1" applyProtection="1">
      <alignment vertical="top" wrapText="1"/>
    </xf>
    <xf numFmtId="167" fontId="13" fillId="3" borderId="31" xfId="8" applyNumberFormat="1" applyFont="1" applyFill="1" applyBorder="1" applyAlignment="1" applyProtection="1">
      <alignment vertical="top" wrapText="1"/>
    </xf>
    <xf numFmtId="0" fontId="13" fillId="3" borderId="0" xfId="0" applyFont="1" applyFill="1" applyAlignment="1">
      <alignment horizontal="center" vertical="top" wrapText="1"/>
    </xf>
    <xf numFmtId="0" fontId="13" fillId="57" borderId="37" xfId="0" applyFont="1" applyFill="1" applyBorder="1" applyAlignment="1">
      <alignment horizontal="left" vertical="center" wrapText="1"/>
    </xf>
    <xf numFmtId="166" fontId="13" fillId="57" borderId="8" xfId="8" applyFont="1" applyFill="1" applyBorder="1" applyAlignment="1" applyProtection="1">
      <alignment horizontal="left" vertical="center" wrapText="1"/>
    </xf>
    <xf numFmtId="166" fontId="13" fillId="57" borderId="35" xfId="8" applyFont="1" applyFill="1" applyBorder="1" applyAlignment="1" applyProtection="1">
      <alignment horizontal="left" vertical="center" wrapText="1"/>
    </xf>
    <xf numFmtId="166" fontId="13" fillId="57" borderId="5" xfId="8" applyFont="1" applyFill="1" applyBorder="1" applyAlignment="1" applyProtection="1">
      <alignment horizontal="left" vertical="center" wrapText="1"/>
    </xf>
    <xf numFmtId="0" fontId="13" fillId="57" borderId="5" xfId="0" applyFont="1" applyFill="1" applyBorder="1" applyAlignment="1">
      <alignment horizontal="left" vertical="center" wrapText="1"/>
    </xf>
    <xf numFmtId="0" fontId="13" fillId="57" borderId="4" xfId="0" applyFont="1" applyFill="1" applyBorder="1" applyAlignment="1">
      <alignment horizontal="left" vertical="center" wrapText="1"/>
    </xf>
    <xf numFmtId="0" fontId="13" fillId="57" borderId="34" xfId="0" applyFont="1" applyFill="1" applyBorder="1" applyAlignment="1">
      <alignment horizontal="left" vertical="center" wrapText="1"/>
    </xf>
    <xf numFmtId="166" fontId="20" fillId="57" borderId="13" xfId="0" applyNumberFormat="1" applyFont="1" applyFill="1" applyBorder="1"/>
    <xf numFmtId="166" fontId="20" fillId="57" borderId="14" xfId="0" applyNumberFormat="1" applyFont="1" applyFill="1" applyBorder="1"/>
    <xf numFmtId="0" fontId="13" fillId="0" borderId="0" xfId="0" applyFont="1" applyAlignment="1">
      <alignment horizontal="left" vertical="top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13" fillId="57" borderId="40" xfId="0" applyFont="1" applyFill="1" applyBorder="1" applyAlignment="1">
      <alignment horizontal="center" vertical="center"/>
    </xf>
    <xf numFmtId="0" fontId="13" fillId="57" borderId="2" xfId="0" applyFont="1" applyFill="1" applyBorder="1" applyAlignment="1">
      <alignment horizontal="center" vertical="center"/>
    </xf>
    <xf numFmtId="0" fontId="13" fillId="57" borderId="35" xfId="0" applyFont="1" applyFill="1" applyBorder="1" applyAlignment="1">
      <alignment horizontal="center" vertical="center"/>
    </xf>
    <xf numFmtId="0" fontId="13" fillId="57" borderId="42" xfId="0" applyFont="1" applyFill="1" applyBorder="1" applyAlignment="1">
      <alignment horizontal="center" vertical="center"/>
    </xf>
    <xf numFmtId="166" fontId="13" fillId="57" borderId="42" xfId="8" applyFont="1" applyFill="1" applyBorder="1" applyAlignment="1" applyProtection="1">
      <alignment horizontal="left" vertical="center" wrapText="1"/>
    </xf>
    <xf numFmtId="0" fontId="13" fillId="57" borderId="8" xfId="0" applyFont="1" applyFill="1" applyBorder="1" applyAlignment="1">
      <alignment horizontal="center" vertical="center"/>
    </xf>
    <xf numFmtId="166" fontId="13" fillId="0" borderId="0" xfId="0" applyNumberFormat="1" applyFont="1" applyAlignment="1">
      <alignment wrapText="1"/>
    </xf>
    <xf numFmtId="166" fontId="13" fillId="58" borderId="37" xfId="8" applyFont="1" applyFill="1" applyBorder="1" applyAlignment="1" applyProtection="1">
      <alignment horizontal="right" vertical="center" wrapText="1" indent="1"/>
    </xf>
    <xf numFmtId="166" fontId="13" fillId="58" borderId="8" xfId="8" applyFont="1" applyFill="1" applyBorder="1" applyAlignment="1" applyProtection="1">
      <alignment horizontal="right" vertical="center" wrapText="1" indent="1"/>
    </xf>
    <xf numFmtId="166" fontId="13" fillId="58" borderId="5" xfId="8" applyFont="1" applyFill="1" applyBorder="1" applyAlignment="1" applyProtection="1">
      <alignment horizontal="right" vertical="center" wrapText="1" indent="1"/>
    </xf>
    <xf numFmtId="0" fontId="13" fillId="57" borderId="38" xfId="0" applyFont="1" applyFill="1" applyBorder="1" applyAlignment="1">
      <alignment horizontal="left" vertical="center" wrapText="1"/>
    </xf>
    <xf numFmtId="0" fontId="13" fillId="57" borderId="39" xfId="0" applyFont="1" applyFill="1" applyBorder="1" applyAlignment="1">
      <alignment horizontal="left" vertical="center" wrapText="1"/>
    </xf>
    <xf numFmtId="166" fontId="13" fillId="58" borderId="37" xfId="8" applyFont="1" applyFill="1" applyBorder="1" applyAlignment="1" applyProtection="1">
      <alignment horizontal="right" vertical="center" wrapText="1"/>
    </xf>
    <xf numFmtId="166" fontId="13" fillId="3" borderId="37" xfId="8" applyFont="1" applyFill="1" applyBorder="1" applyAlignment="1" applyProtection="1">
      <alignment horizontal="right" vertical="center" wrapText="1"/>
    </xf>
    <xf numFmtId="167" fontId="13" fillId="3" borderId="37" xfId="8" applyNumberFormat="1" applyFont="1" applyFill="1" applyBorder="1" applyAlignment="1" applyProtection="1">
      <alignment horizontal="right" vertical="center" wrapText="1"/>
    </xf>
    <xf numFmtId="166" fontId="13" fillId="58" borderId="5" xfId="8" applyFont="1" applyFill="1" applyBorder="1" applyAlignment="1" applyProtection="1">
      <alignment horizontal="right" vertical="center" wrapText="1"/>
    </xf>
    <xf numFmtId="166" fontId="13" fillId="3" borderId="8" xfId="8" applyFont="1" applyFill="1" applyBorder="1" applyAlignment="1" applyProtection="1">
      <alignment horizontal="right" vertical="center" wrapText="1"/>
    </xf>
    <xf numFmtId="167" fontId="13" fillId="3" borderId="8" xfId="8" applyNumberFormat="1" applyFont="1" applyFill="1" applyBorder="1" applyAlignment="1" applyProtection="1">
      <alignment horizontal="right" vertical="center" wrapText="1"/>
    </xf>
    <xf numFmtId="166" fontId="13" fillId="58" borderId="34" xfId="8" applyFont="1" applyFill="1" applyBorder="1" applyAlignment="1" applyProtection="1">
      <alignment horizontal="right" vertical="center" wrapText="1"/>
    </xf>
    <xf numFmtId="166" fontId="13" fillId="3" borderId="34" xfId="8" applyFont="1" applyFill="1" applyBorder="1" applyAlignment="1" applyProtection="1">
      <alignment horizontal="right" vertical="center" wrapText="1"/>
    </xf>
    <xf numFmtId="167" fontId="13" fillId="3" borderId="34" xfId="8" applyNumberFormat="1" applyFont="1" applyFill="1" applyBorder="1" applyAlignment="1" applyProtection="1">
      <alignment horizontal="right" vertical="center" wrapText="1"/>
    </xf>
    <xf numFmtId="166" fontId="13" fillId="3" borderId="35" xfId="8" applyFont="1" applyFill="1" applyBorder="1" applyAlignment="1" applyProtection="1">
      <alignment horizontal="right" vertical="center" wrapText="1"/>
    </xf>
    <xf numFmtId="167" fontId="13" fillId="3" borderId="35" xfId="8" applyNumberFormat="1" applyFont="1" applyFill="1" applyBorder="1" applyAlignment="1" applyProtection="1">
      <alignment horizontal="right" vertical="center" wrapText="1"/>
    </xf>
    <xf numFmtId="166" fontId="13" fillId="58" borderId="8" xfId="8" applyFont="1" applyFill="1" applyBorder="1" applyAlignment="1" applyProtection="1">
      <alignment horizontal="right" vertical="center" wrapText="1"/>
    </xf>
    <xf numFmtId="166" fontId="13" fillId="58" borderId="35" xfId="8" applyFont="1" applyFill="1" applyBorder="1" applyAlignment="1" applyProtection="1">
      <alignment horizontal="right" vertical="center" wrapText="1"/>
    </xf>
    <xf numFmtId="166" fontId="13" fillId="3" borderId="5" xfId="8" applyFont="1" applyFill="1" applyBorder="1" applyAlignment="1" applyProtection="1">
      <alignment horizontal="right" vertical="center" wrapText="1"/>
    </xf>
    <xf numFmtId="167" fontId="13" fillId="3" borderId="5" xfId="8" applyNumberFormat="1" applyFont="1" applyFill="1" applyBorder="1" applyAlignment="1" applyProtection="1">
      <alignment horizontal="right" vertical="center" wrapText="1"/>
    </xf>
    <xf numFmtId="166" fontId="13" fillId="3" borderId="42" xfId="8" applyFont="1" applyFill="1" applyBorder="1" applyAlignment="1" applyProtection="1">
      <alignment horizontal="right" vertical="center" wrapText="1"/>
    </xf>
    <xf numFmtId="166" fontId="13" fillId="58" borderId="42" xfId="8" applyFont="1" applyFill="1" applyBorder="1" applyAlignment="1" applyProtection="1">
      <alignment horizontal="right" vertical="center" wrapText="1"/>
    </xf>
    <xf numFmtId="167" fontId="13" fillId="3" borderId="42" xfId="8" applyNumberFormat="1" applyFont="1" applyFill="1" applyBorder="1" applyAlignment="1" applyProtection="1">
      <alignment horizontal="right" vertical="center" wrapText="1"/>
    </xf>
    <xf numFmtId="166" fontId="13" fillId="58" borderId="40" xfId="8" applyFont="1" applyFill="1" applyBorder="1" applyAlignment="1" applyProtection="1">
      <alignment horizontal="right" vertical="center" wrapText="1"/>
    </xf>
    <xf numFmtId="167" fontId="13" fillId="3" borderId="13" xfId="8" applyNumberFormat="1" applyFont="1" applyFill="1" applyBorder="1" applyAlignment="1" applyProtection="1">
      <alignment horizontal="right" vertical="center" wrapText="1"/>
    </xf>
    <xf numFmtId="0" fontId="20" fillId="0" borderId="34" xfId="0" applyFont="1" applyBorder="1" applyAlignment="1">
      <alignment horizontal="center" vertical="center" wrapText="1"/>
    </xf>
    <xf numFmtId="167" fontId="13" fillId="3" borderId="41" xfId="8" applyNumberFormat="1" applyFont="1" applyFill="1" applyBorder="1" applyAlignment="1" applyProtection="1">
      <alignment horizontal="right" vertical="center" wrapText="1"/>
    </xf>
    <xf numFmtId="167" fontId="13" fillId="3" borderId="60" xfId="8" applyNumberFormat="1" applyFont="1" applyFill="1" applyBorder="1" applyAlignment="1" applyProtection="1">
      <alignment horizontal="right" vertical="center" wrapText="1"/>
    </xf>
    <xf numFmtId="0" fontId="20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left"/>
    </xf>
    <xf numFmtId="166" fontId="21" fillId="0" borderId="36" xfId="0" applyNumberFormat="1" applyFont="1" applyBorder="1"/>
    <xf numFmtId="0" fontId="20" fillId="0" borderId="5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0" fillId="0" borderId="3" xfId="0" applyFont="1" applyBorder="1" applyAlignment="1">
      <alignment horizontal="right" vertical="center" wrapText="1"/>
    </xf>
    <xf numFmtId="166" fontId="20" fillId="57" borderId="0" xfId="0" applyNumberFormat="1" applyFont="1" applyFill="1"/>
    <xf numFmtId="0" fontId="20" fillId="0" borderId="5" xfId="758" applyFont="1" applyFill="1" applyBorder="1" applyAlignment="1" applyProtection="1">
      <alignment horizontal="center" vertical="top" wrapText="1"/>
    </xf>
    <xf numFmtId="0" fontId="13" fillId="0" borderId="0" xfId="0" applyFont="1" applyAlignment="1">
      <alignment vertical="center" wrapText="1"/>
    </xf>
    <xf numFmtId="0" fontId="13" fillId="0" borderId="7" xfId="0" applyFont="1" applyBorder="1"/>
    <xf numFmtId="0" fontId="13" fillId="57" borderId="0" xfId="0" applyFont="1" applyFill="1"/>
    <xf numFmtId="167" fontId="18" fillId="0" borderId="0" xfId="8" applyNumberFormat="1" applyFont="1"/>
    <xf numFmtId="166" fontId="18" fillId="0" borderId="0" xfId="8" applyFont="1"/>
    <xf numFmtId="0" fontId="62" fillId="0" borderId="0" xfId="0" applyFont="1"/>
    <xf numFmtId="166" fontId="63" fillId="0" borderId="0" xfId="8" applyFont="1"/>
    <xf numFmtId="167" fontId="63" fillId="0" borderId="0" xfId="8" applyNumberFormat="1" applyFont="1"/>
    <xf numFmtId="166" fontId="62" fillId="0" borderId="0" xfId="0" applyNumberFormat="1" applyFont="1"/>
    <xf numFmtId="166" fontId="60" fillId="0" borderId="0" xfId="8" applyFont="1"/>
    <xf numFmtId="167" fontId="60" fillId="0" borderId="0" xfId="8" applyNumberFormat="1" applyFont="1"/>
    <xf numFmtId="3" fontId="13" fillId="3" borderId="10" xfId="4" applyNumberFormat="1" applyFont="1" applyFill="1" applyBorder="1" applyProtection="1"/>
    <xf numFmtId="3" fontId="13" fillId="3" borderId="2" xfId="8" applyNumberFormat="1" applyFont="1" applyFill="1" applyBorder="1" applyProtection="1"/>
    <xf numFmtId="3" fontId="13" fillId="3" borderId="2" xfId="4" applyNumberFormat="1" applyFont="1" applyFill="1" applyBorder="1" applyProtection="1"/>
    <xf numFmtId="167" fontId="13" fillId="3" borderId="33" xfId="8" applyNumberFormat="1" applyFont="1" applyFill="1" applyBorder="1" applyAlignment="1" applyProtection="1">
      <alignment vertical="top" wrapText="1"/>
    </xf>
    <xf numFmtId="14" fontId="64" fillId="0" borderId="0" xfId="0" quotePrefix="1" applyNumberFormat="1" applyFont="1" applyAlignment="1">
      <alignment horizontal="right"/>
    </xf>
    <xf numFmtId="0" fontId="64" fillId="0" borderId="0" xfId="0" applyFont="1" applyAlignment="1">
      <alignment horizontal="right"/>
    </xf>
    <xf numFmtId="10" fontId="64" fillId="0" borderId="0" xfId="0" applyNumberFormat="1" applyFont="1"/>
    <xf numFmtId="10" fontId="66" fillId="0" borderId="0" xfId="8" applyNumberFormat="1" applyFont="1" applyFill="1" applyBorder="1" applyProtection="1"/>
    <xf numFmtId="0" fontId="64" fillId="0" borderId="0" xfId="0" applyFont="1"/>
    <xf numFmtId="0" fontId="65" fillId="0" borderId="0" xfId="0" applyFont="1" applyAlignment="1">
      <alignment horizontal="center" vertical="center" wrapText="1"/>
    </xf>
    <xf numFmtId="167" fontId="66" fillId="0" borderId="0" xfId="8" applyNumberFormat="1" applyFont="1" applyFill="1" applyBorder="1" applyProtection="1"/>
    <xf numFmtId="167" fontId="67" fillId="0" borderId="0" xfId="0" applyNumberFormat="1" applyFont="1"/>
    <xf numFmtId="166" fontId="13" fillId="3" borderId="37" xfId="8" applyFont="1" applyFill="1" applyBorder="1" applyAlignment="1" applyProtection="1">
      <alignment vertical="center" wrapText="1"/>
    </xf>
    <xf numFmtId="4" fontId="13" fillId="3" borderId="37" xfId="8" applyNumberFormat="1" applyFont="1" applyFill="1" applyBorder="1" applyAlignment="1" applyProtection="1">
      <alignment vertical="center" wrapText="1"/>
    </xf>
    <xf numFmtId="166" fontId="13" fillId="3" borderId="8" xfId="8" applyFont="1" applyFill="1" applyBorder="1" applyAlignment="1" applyProtection="1">
      <alignment vertical="center" wrapText="1"/>
    </xf>
    <xf numFmtId="4" fontId="13" fillId="3" borderId="8" xfId="8" applyNumberFormat="1" applyFont="1" applyFill="1" applyBorder="1" applyAlignment="1" applyProtection="1">
      <alignment vertical="center" wrapText="1"/>
    </xf>
    <xf numFmtId="166" fontId="13" fillId="3" borderId="5" xfId="8" applyFont="1" applyFill="1" applyBorder="1" applyAlignment="1" applyProtection="1">
      <alignment vertical="center" wrapText="1"/>
    </xf>
    <xf numFmtId="4" fontId="13" fillId="3" borderId="5" xfId="8" applyNumberFormat="1" applyFont="1" applyFill="1" applyBorder="1" applyAlignment="1" applyProtection="1">
      <alignment vertical="center" wrapText="1"/>
    </xf>
    <xf numFmtId="166" fontId="13" fillId="58" borderId="5" xfId="8" applyFont="1" applyFill="1" applyBorder="1" applyAlignment="1" applyProtection="1">
      <alignment vertical="center" wrapText="1"/>
    </xf>
    <xf numFmtId="166" fontId="13" fillId="58" borderId="8" xfId="8" applyFont="1" applyFill="1" applyBorder="1" applyAlignment="1" applyProtection="1">
      <alignment vertical="center" wrapText="1"/>
    </xf>
    <xf numFmtId="166" fontId="13" fillId="58" borderId="37" xfId="8" applyFont="1" applyFill="1" applyBorder="1" applyAlignment="1" applyProtection="1">
      <alignment vertical="center" wrapText="1"/>
    </xf>
    <xf numFmtId="166" fontId="13" fillId="3" borderId="35" xfId="8" applyFont="1" applyFill="1" applyBorder="1" applyAlignment="1" applyProtection="1">
      <alignment vertical="center" wrapText="1"/>
    </xf>
    <xf numFmtId="166" fontId="13" fillId="58" borderId="35" xfId="8" applyFont="1" applyFill="1" applyBorder="1" applyAlignment="1" applyProtection="1">
      <alignment vertical="center" wrapText="1"/>
    </xf>
    <xf numFmtId="4" fontId="13" fillId="3" borderId="34" xfId="8" applyNumberFormat="1" applyFont="1" applyFill="1" applyBorder="1" applyAlignment="1" applyProtection="1">
      <alignment vertical="center" wrapText="1"/>
    </xf>
    <xf numFmtId="166" fontId="69" fillId="59" borderId="6" xfId="8" applyFont="1" applyFill="1" applyBorder="1" applyProtection="1"/>
    <xf numFmtId="166" fontId="68" fillId="59" borderId="5" xfId="0" applyNumberFormat="1" applyFont="1" applyFill="1" applyBorder="1"/>
    <xf numFmtId="167" fontId="13" fillId="0" borderId="6" xfId="8" applyNumberFormat="1" applyFont="1" applyFill="1" applyBorder="1" applyAlignment="1" applyProtection="1">
      <alignment horizontal="right" vertical="top" wrapText="1" indent="1"/>
    </xf>
    <xf numFmtId="0" fontId="13" fillId="57" borderId="69" xfId="0" applyFont="1" applyFill="1" applyBorder="1" applyAlignment="1">
      <alignment horizontal="left" vertical="center" wrapText="1"/>
    </xf>
    <xf numFmtId="166" fontId="13" fillId="58" borderId="67" xfId="8" applyFont="1" applyFill="1" applyBorder="1" applyAlignment="1" applyProtection="1">
      <alignment horizontal="right" vertical="center" wrapText="1"/>
    </xf>
    <xf numFmtId="167" fontId="13" fillId="3" borderId="67" xfId="8" applyNumberFormat="1" applyFont="1" applyFill="1" applyBorder="1" applyAlignment="1" applyProtection="1">
      <alignment horizontal="right" vertical="center" wrapText="1"/>
    </xf>
    <xf numFmtId="166" fontId="13" fillId="58" borderId="69" xfId="8" applyFont="1" applyFill="1" applyBorder="1" applyAlignment="1" applyProtection="1">
      <alignment horizontal="right" vertical="center" wrapText="1"/>
    </xf>
    <xf numFmtId="0" fontId="13" fillId="57" borderId="10" xfId="0" applyFont="1" applyFill="1" applyBorder="1" applyAlignment="1">
      <alignment horizontal="left" vertical="center" wrapText="1"/>
    </xf>
    <xf numFmtId="166" fontId="13" fillId="3" borderId="10" xfId="8" applyFont="1" applyFill="1" applyBorder="1" applyAlignment="1" applyProtection="1">
      <alignment horizontal="right" vertical="center" wrapText="1"/>
    </xf>
    <xf numFmtId="166" fontId="13" fillId="58" borderId="10" xfId="8" applyFont="1" applyFill="1" applyBorder="1" applyAlignment="1" applyProtection="1">
      <alignment horizontal="right" vertical="center" wrapText="1"/>
    </xf>
    <xf numFmtId="167" fontId="13" fillId="3" borderId="10" xfId="8" applyNumberFormat="1" applyFont="1" applyFill="1" applyBorder="1" applyAlignment="1" applyProtection="1">
      <alignment horizontal="right" vertical="center" wrapText="1"/>
    </xf>
    <xf numFmtId="0" fontId="13" fillId="0" borderId="0" xfId="0" quotePrefix="1" applyFont="1" applyAlignment="1">
      <alignment horizontal="left" vertical="center"/>
    </xf>
    <xf numFmtId="166" fontId="20" fillId="0" borderId="5" xfId="8" applyFont="1" applyFill="1" applyBorder="1" applyAlignment="1" applyProtection="1">
      <alignment horizontal="right" vertical="top" wrapText="1" indent="1"/>
    </xf>
    <xf numFmtId="167" fontId="20" fillId="0" borderId="5" xfId="8" applyNumberFormat="1" applyFont="1" applyFill="1" applyBorder="1" applyAlignment="1" applyProtection="1">
      <alignment horizontal="right" vertical="top" wrapText="1" indent="1"/>
    </xf>
    <xf numFmtId="0" fontId="13" fillId="0" borderId="2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 wrapText="1"/>
    </xf>
    <xf numFmtId="166" fontId="20" fillId="0" borderId="8" xfId="8" applyFont="1" applyFill="1" applyBorder="1" applyAlignment="1" applyProtection="1">
      <alignment horizontal="right" wrapText="1" indent="1"/>
    </xf>
    <xf numFmtId="167" fontId="20" fillId="0" borderId="8" xfId="8" applyNumberFormat="1" applyFont="1" applyFill="1" applyBorder="1" applyAlignment="1" applyProtection="1">
      <alignment horizontal="right" wrapText="1" indent="1"/>
    </xf>
    <xf numFmtId="0" fontId="0" fillId="0" borderId="2" xfId="0" applyBorder="1"/>
    <xf numFmtId="166" fontId="0" fillId="3" borderId="2" xfId="8" applyFont="1" applyFill="1" applyBorder="1" applyAlignment="1">
      <alignment horizontal="right" vertical="top" wrapText="1" indent="1"/>
    </xf>
    <xf numFmtId="166" fontId="0" fillId="3" borderId="5" xfId="8" applyFont="1" applyFill="1" applyBorder="1" applyAlignment="1">
      <alignment horizontal="right" vertical="top" wrapText="1" indent="1"/>
    </xf>
    <xf numFmtId="167" fontId="0" fillId="3" borderId="4" xfId="8" applyNumberFormat="1" applyFont="1" applyFill="1" applyBorder="1" applyAlignment="1">
      <alignment horizontal="right" vertical="top" wrapText="1" indent="1"/>
    </xf>
    <xf numFmtId="166" fontId="13" fillId="3" borderId="70" xfId="8" applyFont="1" applyFill="1" applyBorder="1" applyAlignment="1" applyProtection="1">
      <alignment horizontal="right" vertical="top" wrapText="1" indent="1"/>
    </xf>
    <xf numFmtId="167" fontId="13" fillId="3" borderId="71" xfId="8" applyNumberFormat="1" applyFont="1" applyFill="1" applyBorder="1" applyAlignment="1" applyProtection="1">
      <alignment horizontal="right" vertical="top" wrapText="1" indent="1"/>
    </xf>
    <xf numFmtId="167" fontId="0" fillId="3" borderId="6" xfId="8" applyNumberFormat="1" applyFont="1" applyFill="1" applyBorder="1" applyAlignment="1">
      <alignment horizontal="right" vertical="top" wrapText="1" indent="1"/>
    </xf>
    <xf numFmtId="0" fontId="0" fillId="0" borderId="2" xfId="0" applyBorder="1" applyAlignment="1">
      <alignment horizontal="left" vertical="top" wrapText="1" indent="1"/>
    </xf>
    <xf numFmtId="0" fontId="0" fillId="3" borderId="2" xfId="0" applyFill="1" applyBorder="1" applyAlignment="1">
      <alignment horizontal="center" vertical="top" wrapText="1"/>
    </xf>
    <xf numFmtId="166" fontId="0" fillId="3" borderId="2" xfId="8" applyFont="1" applyFill="1" applyBorder="1" applyAlignment="1">
      <alignment vertical="top" wrapText="1"/>
    </xf>
    <xf numFmtId="167" fontId="0" fillId="3" borderId="6" xfId="8" applyNumberFormat="1" applyFont="1" applyFill="1" applyBorder="1" applyAlignment="1">
      <alignment vertical="top" wrapText="1"/>
    </xf>
    <xf numFmtId="166" fontId="13" fillId="3" borderId="31" xfId="8" applyFont="1" applyFill="1" applyBorder="1" applyAlignment="1" applyProtection="1">
      <alignment vertical="top" wrapText="1"/>
    </xf>
    <xf numFmtId="166" fontId="13" fillId="3" borderId="33" xfId="8" applyFont="1" applyFill="1" applyBorder="1" applyAlignment="1" applyProtection="1">
      <alignment vertical="top" wrapText="1"/>
    </xf>
    <xf numFmtId="0" fontId="20" fillId="0" borderId="10" xfId="0" applyFont="1" applyBorder="1" applyAlignment="1">
      <alignment horizontal="center" vertical="center" wrapText="1"/>
    </xf>
    <xf numFmtId="166" fontId="20" fillId="0" borderId="13" xfId="0" applyNumberFormat="1" applyFont="1" applyBorder="1"/>
    <xf numFmtId="0" fontId="13" fillId="0" borderId="14" xfId="0" applyFont="1" applyBorder="1"/>
    <xf numFmtId="166" fontId="13" fillId="3" borderId="10" xfId="8" applyFont="1" applyFill="1" applyBorder="1" applyAlignment="1" applyProtection="1">
      <alignment horizontal="center" vertical="top" wrapText="1"/>
    </xf>
    <xf numFmtId="0" fontId="5" fillId="56" borderId="10" xfId="0" applyFont="1" applyFill="1" applyBorder="1" applyAlignment="1">
      <alignment horizontal="center" vertical="center" wrapText="1"/>
    </xf>
    <xf numFmtId="0" fontId="5" fillId="56" borderId="2" xfId="0" applyFont="1" applyFill="1" applyBorder="1" applyAlignment="1">
      <alignment horizontal="center" vertical="center" wrapText="1"/>
    </xf>
    <xf numFmtId="0" fontId="5" fillId="56" borderId="8" xfId="0" applyFont="1" applyFill="1" applyBorder="1" applyAlignment="1">
      <alignment horizontal="center" vertical="center" wrapText="1"/>
    </xf>
    <xf numFmtId="3" fontId="5" fillId="56" borderId="10" xfId="0" applyNumberFormat="1" applyFont="1" applyFill="1" applyBorder="1" applyAlignment="1">
      <alignment horizontal="right" vertical="center" indent="1"/>
    </xf>
    <xf numFmtId="3" fontId="5" fillId="56" borderId="2" xfId="0" applyNumberFormat="1" applyFont="1" applyFill="1" applyBorder="1" applyAlignment="1">
      <alignment horizontal="right" vertical="center" indent="1"/>
    </xf>
    <xf numFmtId="3" fontId="5" fillId="56" borderId="8" xfId="0" applyNumberFormat="1" applyFont="1" applyFill="1" applyBorder="1" applyAlignment="1">
      <alignment horizontal="right" vertical="center" indent="1"/>
    </xf>
    <xf numFmtId="4" fontId="5" fillId="56" borderId="10" xfId="0" applyNumberFormat="1" applyFont="1" applyFill="1" applyBorder="1" applyAlignment="1">
      <alignment horizontal="right" vertical="center" indent="1"/>
    </xf>
    <xf numFmtId="4" fontId="5" fillId="56" borderId="2" xfId="0" applyNumberFormat="1" applyFont="1" applyFill="1" applyBorder="1" applyAlignment="1">
      <alignment horizontal="right" vertical="center" indent="1"/>
    </xf>
    <xf numFmtId="4" fontId="5" fillId="56" borderId="8" xfId="0" applyNumberFormat="1" applyFont="1" applyFill="1" applyBorder="1" applyAlignment="1">
      <alignment horizontal="right" vertical="center" indent="1"/>
    </xf>
    <xf numFmtId="167" fontId="20" fillId="0" borderId="5" xfId="8" applyNumberFormat="1" applyFont="1" applyFill="1" applyBorder="1" applyProtection="1"/>
    <xf numFmtId="167" fontId="0" fillId="0" borderId="2" xfId="8" applyNumberFormat="1" applyFont="1" applyBorder="1"/>
    <xf numFmtId="0" fontId="0" fillId="0" borderId="2" xfId="0" applyBorder="1" applyAlignment="1">
      <alignment horizontal="left"/>
    </xf>
    <xf numFmtId="3" fontId="70" fillId="0" borderId="0" xfId="0" applyNumberFormat="1" applyFont="1"/>
    <xf numFmtId="3" fontId="0" fillId="0" borderId="2" xfId="0" applyNumberFormat="1" applyBorder="1"/>
    <xf numFmtId="4" fontId="0" fillId="0" borderId="2" xfId="0" applyNumberFormat="1" applyBorder="1"/>
    <xf numFmtId="167" fontId="13" fillId="0" borderId="7" xfId="8" applyNumberFormat="1" applyFont="1" applyFill="1" applyBorder="1" applyProtection="1"/>
    <xf numFmtId="167" fontId="13" fillId="0" borderId="10" xfId="8" applyNumberFormat="1" applyFont="1" applyFill="1" applyBorder="1" applyProtection="1"/>
    <xf numFmtId="0" fontId="13" fillId="60" borderId="2" xfId="0" quotePrefix="1" applyFont="1" applyFill="1" applyBorder="1" applyAlignment="1">
      <alignment horizontal="left"/>
    </xf>
    <xf numFmtId="167" fontId="13" fillId="60" borderId="2" xfId="8" applyNumberFormat="1" applyFont="1" applyFill="1" applyBorder="1" applyProtection="1"/>
    <xf numFmtId="167" fontId="13" fillId="60" borderId="0" xfId="8" applyNumberFormat="1" applyFont="1" applyFill="1" applyBorder="1" applyProtection="1"/>
    <xf numFmtId="167" fontId="13" fillId="60" borderId="6" xfId="8" applyNumberFormat="1" applyFont="1" applyFill="1" applyBorder="1" applyProtection="1"/>
    <xf numFmtId="166" fontId="13" fillId="60" borderId="2" xfId="8" applyFont="1" applyFill="1" applyBorder="1" applyProtection="1"/>
    <xf numFmtId="14" fontId="13" fillId="0" borderId="0" xfId="0" quotePrefix="1" applyNumberFormat="1" applyFont="1" applyFill="1" applyAlignment="1">
      <alignment horizontal="right"/>
    </xf>
    <xf numFmtId="166" fontId="20" fillId="0" borderId="0" xfId="0" applyNumberFormat="1" applyFont="1" applyBorder="1" applyAlignment="1">
      <alignment horizontal="left" indent="1"/>
    </xf>
    <xf numFmtId="166" fontId="20" fillId="0" borderId="0" xfId="0" applyNumberFormat="1" applyFont="1" applyBorder="1"/>
    <xf numFmtId="167" fontId="20" fillId="0" borderId="0" xfId="0" applyNumberFormat="1" applyFont="1" applyBorder="1"/>
    <xf numFmtId="0" fontId="13" fillId="57" borderId="68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0" fillId="0" borderId="0" xfId="0" quotePrefix="1" applyFont="1" applyAlignment="1">
      <alignment horizontal="left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0" fillId="0" borderId="0" xfId="0" applyFont="1" applyAlignment="1">
      <alignment horizontal="left" vertical="top" wrapText="1"/>
    </xf>
    <xf numFmtId="0" fontId="20" fillId="0" borderId="41" xfId="0" applyFont="1" applyBorder="1" applyAlignment="1">
      <alignment horizontal="center" vertical="center" wrapText="1"/>
    </xf>
    <xf numFmtId="0" fontId="20" fillId="0" borderId="39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0" fillId="0" borderId="0" xfId="0" applyBorder="1"/>
    <xf numFmtId="4" fontId="0" fillId="0" borderId="0" xfId="0" applyNumberFormat="1" applyBorder="1"/>
    <xf numFmtId="166" fontId="20" fillId="57" borderId="0" xfId="0" applyNumberFormat="1" applyFont="1" applyFill="1" applyBorder="1"/>
    <xf numFmtId="0" fontId="13" fillId="57" borderId="68" xfId="0" applyFont="1" applyFill="1" applyBorder="1" applyAlignment="1">
      <alignment vertical="center"/>
    </xf>
  </cellXfs>
  <cellStyles count="1154">
    <cellStyle name="_Data" xfId="1" xr:uid="{00000000-0005-0000-0000-000000000000}"/>
    <cellStyle name="_Data 2" xfId="314" xr:uid="{00000000-0005-0000-0000-000001000000}"/>
    <cellStyle name="Accent1 - 20%" xfId="83" xr:uid="{00000000-0005-0000-0000-000002000000}"/>
    <cellStyle name="Accent1 - 40%" xfId="84" xr:uid="{00000000-0005-0000-0000-000003000000}"/>
    <cellStyle name="Accent1 - 60%" xfId="85" xr:uid="{00000000-0005-0000-0000-000004000000}"/>
    <cellStyle name="Accent2 - 20%" xfId="86" xr:uid="{00000000-0005-0000-0000-000005000000}"/>
    <cellStyle name="Accent2 - 40%" xfId="87" xr:uid="{00000000-0005-0000-0000-000006000000}"/>
    <cellStyle name="Accent2 - 60%" xfId="88" xr:uid="{00000000-0005-0000-0000-000007000000}"/>
    <cellStyle name="Accent3 - 20%" xfId="89" xr:uid="{00000000-0005-0000-0000-000008000000}"/>
    <cellStyle name="Accent3 - 40%" xfId="90" xr:uid="{00000000-0005-0000-0000-000009000000}"/>
    <cellStyle name="Accent3 - 60%" xfId="91" xr:uid="{00000000-0005-0000-0000-00000A000000}"/>
    <cellStyle name="Accent4 - 20%" xfId="92" xr:uid="{00000000-0005-0000-0000-00000B000000}"/>
    <cellStyle name="Accent4 - 40%" xfId="93" xr:uid="{00000000-0005-0000-0000-00000C000000}"/>
    <cellStyle name="Accent4 - 60%" xfId="94" xr:uid="{00000000-0005-0000-0000-00000D000000}"/>
    <cellStyle name="Accent5 - 20%" xfId="95" xr:uid="{00000000-0005-0000-0000-00000E000000}"/>
    <cellStyle name="Accent5 - 40%" xfId="96" xr:uid="{00000000-0005-0000-0000-00000F000000}"/>
    <cellStyle name="Accent5 - 60%" xfId="97" xr:uid="{00000000-0005-0000-0000-000010000000}"/>
    <cellStyle name="Accent6 - 20%" xfId="98" xr:uid="{00000000-0005-0000-0000-000011000000}"/>
    <cellStyle name="Accent6 - 40%" xfId="99" xr:uid="{00000000-0005-0000-0000-000012000000}"/>
    <cellStyle name="Accent6 - 60%" xfId="100" xr:uid="{00000000-0005-0000-0000-000013000000}"/>
    <cellStyle name="Akzent1 2" xfId="101" xr:uid="{00000000-0005-0000-0000-000014000000}"/>
    <cellStyle name="Akzent1 3" xfId="102" xr:uid="{00000000-0005-0000-0000-000015000000}"/>
    <cellStyle name="Akzent2 2" xfId="103" xr:uid="{00000000-0005-0000-0000-000016000000}"/>
    <cellStyle name="Akzent2 3" xfId="104" xr:uid="{00000000-0005-0000-0000-000017000000}"/>
    <cellStyle name="Akzent3 2" xfId="105" xr:uid="{00000000-0005-0000-0000-000018000000}"/>
    <cellStyle name="Akzent3 3" xfId="106" xr:uid="{00000000-0005-0000-0000-000019000000}"/>
    <cellStyle name="Akzent4 2" xfId="107" xr:uid="{00000000-0005-0000-0000-00001A000000}"/>
    <cellStyle name="Akzent4 3" xfId="108" xr:uid="{00000000-0005-0000-0000-00001B000000}"/>
    <cellStyle name="Akzent5 2" xfId="109" xr:uid="{00000000-0005-0000-0000-00001C000000}"/>
    <cellStyle name="Akzent5 3" xfId="110" xr:uid="{00000000-0005-0000-0000-00001D000000}"/>
    <cellStyle name="Akzent6 2" xfId="111" xr:uid="{00000000-0005-0000-0000-00001E000000}"/>
    <cellStyle name="Akzent6 3" xfId="112" xr:uid="{00000000-0005-0000-0000-00001F000000}"/>
    <cellStyle name="Ausgabe 2" xfId="113" xr:uid="{00000000-0005-0000-0000-000020000000}"/>
    <cellStyle name="Ausgabe 2 2" xfId="470" xr:uid="{00000000-0005-0000-0000-000021000000}"/>
    <cellStyle name="Ausgabe 2 2 2" xfId="869" xr:uid="{00000000-0005-0000-0000-000022000000}"/>
    <cellStyle name="Ausgabe 2 3" xfId="655" xr:uid="{00000000-0005-0000-0000-000023000000}"/>
    <cellStyle name="Ausgabe 2 3 2" xfId="1054" xr:uid="{00000000-0005-0000-0000-000024000000}"/>
    <cellStyle name="Ausgabe 3" xfId="114" xr:uid="{00000000-0005-0000-0000-000025000000}"/>
    <cellStyle name="Ausgabe 3 2" xfId="471" xr:uid="{00000000-0005-0000-0000-000026000000}"/>
    <cellStyle name="Ausgabe 3 2 2" xfId="870" xr:uid="{00000000-0005-0000-0000-000027000000}"/>
    <cellStyle name="Ausgabe 3 3" xfId="619" xr:uid="{00000000-0005-0000-0000-000028000000}"/>
    <cellStyle name="Ausgabe 3 3 2" xfId="1018" xr:uid="{00000000-0005-0000-0000-000029000000}"/>
    <cellStyle name="Berechnung 2" xfId="115" xr:uid="{00000000-0005-0000-0000-00002A000000}"/>
    <cellStyle name="Berechnung 2 2" xfId="472" xr:uid="{00000000-0005-0000-0000-00002B000000}"/>
    <cellStyle name="Berechnung 2 2 2" xfId="871" xr:uid="{00000000-0005-0000-0000-00002C000000}"/>
    <cellStyle name="Berechnung 2 3" xfId="641" xr:uid="{00000000-0005-0000-0000-00002D000000}"/>
    <cellStyle name="Berechnung 2 3 2" xfId="1040" xr:uid="{00000000-0005-0000-0000-00002E000000}"/>
    <cellStyle name="Berechnung 2 4" xfId="750" xr:uid="{00000000-0005-0000-0000-00002F000000}"/>
    <cellStyle name="Berechnung 2 4 2" xfId="1146" xr:uid="{00000000-0005-0000-0000-000030000000}"/>
    <cellStyle name="Berechnung 3" xfId="116" xr:uid="{00000000-0005-0000-0000-000031000000}"/>
    <cellStyle name="Berechnung 3 2" xfId="473" xr:uid="{00000000-0005-0000-0000-000032000000}"/>
    <cellStyle name="Berechnung 3 2 2" xfId="872" xr:uid="{00000000-0005-0000-0000-000033000000}"/>
    <cellStyle name="Berechnung 3 3" xfId="683" xr:uid="{00000000-0005-0000-0000-000034000000}"/>
    <cellStyle name="Berechnung 3 3 2" xfId="1082" xr:uid="{00000000-0005-0000-0000-000035000000}"/>
    <cellStyle name="Berechnung 3 4" xfId="730" xr:uid="{00000000-0005-0000-0000-000036000000}"/>
    <cellStyle name="Berechnung 3 4 2" xfId="1126" xr:uid="{00000000-0005-0000-0000-000037000000}"/>
    <cellStyle name="Comma 2" xfId="367" xr:uid="{00000000-0005-0000-0000-000038000000}"/>
    <cellStyle name="Comma 2 2" xfId="436" xr:uid="{00000000-0005-0000-0000-000039000000}"/>
    <cellStyle name="Comma 2 2 2" xfId="705" xr:uid="{00000000-0005-0000-0000-00003A000000}"/>
    <cellStyle name="Comma 2 2 2 2" xfId="1104" xr:uid="{00000000-0005-0000-0000-00003B000000}"/>
    <cellStyle name="Comma 2 2 3" xfId="835" xr:uid="{00000000-0005-0000-0000-00003C000000}"/>
    <cellStyle name="Comma 2 3" xfId="667" xr:uid="{00000000-0005-0000-0000-00003D000000}"/>
    <cellStyle name="Comma 2 3 2" xfId="1066" xr:uid="{00000000-0005-0000-0000-00003E000000}"/>
    <cellStyle name="Comma 2 4" xfId="796" xr:uid="{00000000-0005-0000-0000-00003F000000}"/>
    <cellStyle name="Datum 10" xfId="44" xr:uid="{00000000-0005-0000-0000-000040000000}"/>
    <cellStyle name="Datum 11" xfId="45" xr:uid="{00000000-0005-0000-0000-000041000000}"/>
    <cellStyle name="Datum 12" xfId="46" xr:uid="{00000000-0005-0000-0000-000042000000}"/>
    <cellStyle name="Datum 8" xfId="47" xr:uid="{00000000-0005-0000-0000-000043000000}"/>
    <cellStyle name="Datum 9" xfId="48" xr:uid="{00000000-0005-0000-0000-000044000000}"/>
    <cellStyle name="Dezimal [0] 2" xfId="81" xr:uid="{00000000-0005-0000-0000-000045000000}"/>
    <cellStyle name="Dezimal 2" xfId="2" xr:uid="{00000000-0005-0000-0000-000046000000}"/>
    <cellStyle name="Dezimal 2 2" xfId="3" xr:uid="{00000000-0005-0000-0000-000047000000}"/>
    <cellStyle name="Dezimal 2 2 2" xfId="315" xr:uid="{00000000-0005-0000-0000-000048000000}"/>
    <cellStyle name="Dezimal 2 3" xfId="117" xr:uid="{00000000-0005-0000-0000-000049000000}"/>
    <cellStyle name="Dezimal 2 4" xfId="368" xr:uid="{00000000-0005-0000-0000-00004A000000}"/>
    <cellStyle name="Dezimal 2 4 2" xfId="797" xr:uid="{00000000-0005-0000-0000-00004B000000}"/>
    <cellStyle name="Dezimal 3" xfId="4" xr:uid="{00000000-0005-0000-0000-00004C000000}"/>
    <cellStyle name="Dezimal 3 2" xfId="118" xr:uid="{00000000-0005-0000-0000-00004D000000}"/>
    <cellStyle name="Dezimal 3 3" xfId="316" xr:uid="{00000000-0005-0000-0000-00004E000000}"/>
    <cellStyle name="Eingabe 2" xfId="119" xr:uid="{00000000-0005-0000-0000-00004F000000}"/>
    <cellStyle name="Eingabe 2 2" xfId="120" xr:uid="{00000000-0005-0000-0000-000050000000}"/>
    <cellStyle name="Eingabe 2 2 2" xfId="474" xr:uid="{00000000-0005-0000-0000-000051000000}"/>
    <cellStyle name="Eingabe 2 2 2 2" xfId="873" xr:uid="{00000000-0005-0000-0000-000052000000}"/>
    <cellStyle name="Eingabe 2 2 3" xfId="452" xr:uid="{00000000-0005-0000-0000-000053000000}"/>
    <cellStyle name="Eingabe 2 2 3 2" xfId="851" xr:uid="{00000000-0005-0000-0000-000054000000}"/>
    <cellStyle name="Eingabe 2 2 4" xfId="749" xr:uid="{00000000-0005-0000-0000-000055000000}"/>
    <cellStyle name="Eingabe 2 2 4 2" xfId="1145" xr:uid="{00000000-0005-0000-0000-000056000000}"/>
    <cellStyle name="Eingabe 3" xfId="121" xr:uid="{00000000-0005-0000-0000-000057000000}"/>
    <cellStyle name="Eingabe 4" xfId="122" xr:uid="{00000000-0005-0000-0000-000058000000}"/>
    <cellStyle name="Eingabe 4 2" xfId="475" xr:uid="{00000000-0005-0000-0000-000059000000}"/>
    <cellStyle name="Eingabe 4 2 2" xfId="874" xr:uid="{00000000-0005-0000-0000-00005A000000}"/>
    <cellStyle name="Eingabe 4 3" xfId="681" xr:uid="{00000000-0005-0000-0000-00005B000000}"/>
    <cellStyle name="Eingabe 4 3 2" xfId="1080" xr:uid="{00000000-0005-0000-0000-00005C000000}"/>
    <cellStyle name="Eingabe 4 4" xfId="718" xr:uid="{00000000-0005-0000-0000-00005D000000}"/>
    <cellStyle name="Eingabe 4 4 2" xfId="1114" xr:uid="{00000000-0005-0000-0000-00005E000000}"/>
    <cellStyle name="Emphasis 1" xfId="123" xr:uid="{00000000-0005-0000-0000-00005F000000}"/>
    <cellStyle name="Emphasis 2" xfId="124" xr:uid="{00000000-0005-0000-0000-000060000000}"/>
    <cellStyle name="Emphasis 3" xfId="125" xr:uid="{00000000-0005-0000-0000-000061000000}"/>
    <cellStyle name="Ergebnis 2" xfId="126" xr:uid="{00000000-0005-0000-0000-000062000000}"/>
    <cellStyle name="Ergebnis 2 2" xfId="476" xr:uid="{00000000-0005-0000-0000-000063000000}"/>
    <cellStyle name="Ergebnis 2 2 2" xfId="875" xr:uid="{00000000-0005-0000-0000-000064000000}"/>
    <cellStyle name="Ergebnis 2 3" xfId="682" xr:uid="{00000000-0005-0000-0000-000065000000}"/>
    <cellStyle name="Ergebnis 2 3 2" xfId="1081" xr:uid="{00000000-0005-0000-0000-000066000000}"/>
    <cellStyle name="Ergebnis 2 4" xfId="748" xr:uid="{00000000-0005-0000-0000-000067000000}"/>
    <cellStyle name="Ergebnis 2 4 2" xfId="1144" xr:uid="{00000000-0005-0000-0000-000068000000}"/>
    <cellStyle name="Ergebnis 3" xfId="127" xr:uid="{00000000-0005-0000-0000-000069000000}"/>
    <cellStyle name="Ergebnis 3 2" xfId="477" xr:uid="{00000000-0005-0000-0000-00006A000000}"/>
    <cellStyle name="Ergebnis 3 2 2" xfId="876" xr:uid="{00000000-0005-0000-0000-00006B000000}"/>
    <cellStyle name="Ergebnis 3 3" xfId="700" xr:uid="{00000000-0005-0000-0000-00006C000000}"/>
    <cellStyle name="Ergebnis 3 3 2" xfId="1099" xr:uid="{00000000-0005-0000-0000-00006D000000}"/>
    <cellStyle name="Ergebnis 3 4" xfId="634" xr:uid="{00000000-0005-0000-0000-00006E000000}"/>
    <cellStyle name="Ergebnis 3 4 2" xfId="1033" xr:uid="{00000000-0005-0000-0000-00006F000000}"/>
    <cellStyle name="Euro" xfId="5" xr:uid="{00000000-0005-0000-0000-000070000000}"/>
    <cellStyle name="Euro 2" xfId="6" xr:uid="{00000000-0005-0000-0000-000071000000}"/>
    <cellStyle name="Euro 2 2" xfId="318" xr:uid="{00000000-0005-0000-0000-000072000000}"/>
    <cellStyle name="Euro 2 2 2" xfId="408" xr:uid="{00000000-0005-0000-0000-000073000000}"/>
    <cellStyle name="Euro 2 2 2 2" xfId="822" xr:uid="{00000000-0005-0000-0000-000074000000}"/>
    <cellStyle name="Euro 2 2 3" xfId="783" xr:uid="{00000000-0005-0000-0000-000075000000}"/>
    <cellStyle name="Euro 2 3" xfId="370" xr:uid="{00000000-0005-0000-0000-000076000000}"/>
    <cellStyle name="Euro 2 3 2" xfId="799" xr:uid="{00000000-0005-0000-0000-000077000000}"/>
    <cellStyle name="Euro 2 4" xfId="760" xr:uid="{00000000-0005-0000-0000-000078000000}"/>
    <cellStyle name="Euro 3" xfId="7" xr:uid="{00000000-0005-0000-0000-000079000000}"/>
    <cellStyle name="Euro 3 2" xfId="319" xr:uid="{00000000-0005-0000-0000-00007A000000}"/>
    <cellStyle name="Euro 3 2 2" xfId="409" xr:uid="{00000000-0005-0000-0000-00007B000000}"/>
    <cellStyle name="Euro 3 2 2 2" xfId="823" xr:uid="{00000000-0005-0000-0000-00007C000000}"/>
    <cellStyle name="Euro 3 2 3" xfId="784" xr:uid="{00000000-0005-0000-0000-00007D000000}"/>
    <cellStyle name="Euro 3 3" xfId="371" xr:uid="{00000000-0005-0000-0000-00007E000000}"/>
    <cellStyle name="Euro 3 3 2" xfId="800" xr:uid="{00000000-0005-0000-0000-00007F000000}"/>
    <cellStyle name="Euro 3 4" xfId="761" xr:uid="{00000000-0005-0000-0000-000080000000}"/>
    <cellStyle name="Euro 4" xfId="317" xr:uid="{00000000-0005-0000-0000-000081000000}"/>
    <cellStyle name="Euro 4 2" xfId="407" xr:uid="{00000000-0005-0000-0000-000082000000}"/>
    <cellStyle name="Euro 4 2 2" xfId="821" xr:uid="{00000000-0005-0000-0000-000083000000}"/>
    <cellStyle name="Euro 4 3" xfId="782" xr:uid="{00000000-0005-0000-0000-000084000000}"/>
    <cellStyle name="Euro 5" xfId="369" xr:uid="{00000000-0005-0000-0000-000085000000}"/>
    <cellStyle name="Euro 5 2" xfId="798" xr:uid="{00000000-0005-0000-0000-000086000000}"/>
    <cellStyle name="Euro 6" xfId="759" xr:uid="{00000000-0005-0000-0000-000087000000}"/>
    <cellStyle name="Gut 2" xfId="128" xr:uid="{00000000-0005-0000-0000-000088000000}"/>
    <cellStyle name="Gut 2 2" xfId="129" xr:uid="{00000000-0005-0000-0000-000089000000}"/>
    <cellStyle name="Gut 3" xfId="130" xr:uid="{00000000-0005-0000-0000-00008A000000}"/>
    <cellStyle name="Gut 3 2" xfId="131" xr:uid="{00000000-0005-0000-0000-00008B000000}"/>
    <cellStyle name="Gut 4" xfId="132" xr:uid="{00000000-0005-0000-0000-00008C000000}"/>
    <cellStyle name="Gut 5" xfId="133" xr:uid="{00000000-0005-0000-0000-00008D000000}"/>
    <cellStyle name="Hyperlink 2" xfId="358" xr:uid="{00000000-0005-0000-0000-00008E000000}"/>
    <cellStyle name="Komma" xfId="8" builtinId="3"/>
    <cellStyle name="Komma 2" xfId="9" xr:uid="{00000000-0005-0000-0000-000090000000}"/>
    <cellStyle name="Komma 2 2" xfId="135" xr:uid="{00000000-0005-0000-0000-000091000000}"/>
    <cellStyle name="Komma 2 3" xfId="136" xr:uid="{00000000-0005-0000-0000-000092000000}"/>
    <cellStyle name="Komma 2 4" xfId="134" xr:uid="{00000000-0005-0000-0000-000093000000}"/>
    <cellStyle name="Komma 3" xfId="10" xr:uid="{00000000-0005-0000-0000-000094000000}"/>
    <cellStyle name="Komma 3 2" xfId="38" xr:uid="{00000000-0005-0000-0000-000095000000}"/>
    <cellStyle name="Komma 3 2 2" xfId="138" xr:uid="{00000000-0005-0000-0000-000096000000}"/>
    <cellStyle name="Komma 3 2 3" xfId="331" xr:uid="{00000000-0005-0000-0000-000097000000}"/>
    <cellStyle name="Komma 3 2 3 2" xfId="415" xr:uid="{00000000-0005-0000-0000-000098000000}"/>
    <cellStyle name="Komma 3 2 4" xfId="379" xr:uid="{00000000-0005-0000-0000-000099000000}"/>
    <cellStyle name="Komma 3 3" xfId="137" xr:uid="{00000000-0005-0000-0000-00009A000000}"/>
    <cellStyle name="Komma 3 4" xfId="320" xr:uid="{00000000-0005-0000-0000-00009B000000}"/>
    <cellStyle name="Komma 3 4 2" xfId="410" xr:uid="{00000000-0005-0000-0000-00009C000000}"/>
    <cellStyle name="Komma 3 5" xfId="372" xr:uid="{00000000-0005-0000-0000-00009D000000}"/>
    <cellStyle name="Komma 4" xfId="37" xr:uid="{00000000-0005-0000-0000-00009E000000}"/>
    <cellStyle name="Komma 4 2" xfId="330" xr:uid="{00000000-0005-0000-0000-00009F000000}"/>
    <cellStyle name="Komma 4 3" xfId="364" xr:uid="{00000000-0005-0000-0000-0000A0000000}"/>
    <cellStyle name="Komma 5" xfId="357" xr:uid="{00000000-0005-0000-0000-0000A1000000}"/>
    <cellStyle name="Neutral" xfId="758" builtinId="28"/>
    <cellStyle name="Neutral 2" xfId="139" xr:uid="{00000000-0005-0000-0000-0000A3000000}"/>
    <cellStyle name="Neutral 2 2" xfId="140" xr:uid="{00000000-0005-0000-0000-0000A4000000}"/>
    <cellStyle name="Neutral 3" xfId="141" xr:uid="{00000000-0005-0000-0000-0000A5000000}"/>
    <cellStyle name="Neutral 3 2" xfId="142" xr:uid="{00000000-0005-0000-0000-0000A6000000}"/>
    <cellStyle name="Neutral 4" xfId="143" xr:uid="{00000000-0005-0000-0000-0000A7000000}"/>
    <cellStyle name="Neutral 5" xfId="144" xr:uid="{00000000-0005-0000-0000-0000A8000000}"/>
    <cellStyle name="Normal 2" xfId="359" xr:uid="{00000000-0005-0000-0000-0000A9000000}"/>
    <cellStyle name="Normal 3" xfId="366" xr:uid="{00000000-0005-0000-0000-0000AA000000}"/>
    <cellStyle name="Normal 3 2" xfId="435" xr:uid="{00000000-0005-0000-0000-0000AB000000}"/>
    <cellStyle name="Normal 3 2 2" xfId="704" xr:uid="{00000000-0005-0000-0000-0000AC000000}"/>
    <cellStyle name="Normal 3 2 2 2" xfId="1103" xr:uid="{00000000-0005-0000-0000-0000AD000000}"/>
    <cellStyle name="Normal 3 2 3" xfId="834" xr:uid="{00000000-0005-0000-0000-0000AE000000}"/>
    <cellStyle name="Normal 3 3" xfId="666" xr:uid="{00000000-0005-0000-0000-0000AF000000}"/>
    <cellStyle name="Normal 3 3 2" xfId="1065" xr:uid="{00000000-0005-0000-0000-0000B0000000}"/>
    <cellStyle name="Normal 3 4" xfId="795" xr:uid="{00000000-0005-0000-0000-0000B1000000}"/>
    <cellStyle name="Notiz 2" xfId="145" xr:uid="{00000000-0005-0000-0000-0000B2000000}"/>
    <cellStyle name="Notiz 2 2" xfId="495" xr:uid="{00000000-0005-0000-0000-0000B3000000}"/>
    <cellStyle name="Notiz 2 2 2" xfId="894" xr:uid="{00000000-0005-0000-0000-0000B4000000}"/>
    <cellStyle name="Notiz 2 3" xfId="614" xr:uid="{00000000-0005-0000-0000-0000B5000000}"/>
    <cellStyle name="Notiz 2 3 2" xfId="1013" xr:uid="{00000000-0005-0000-0000-0000B6000000}"/>
    <cellStyle name="Notiz 2 4" xfId="673" xr:uid="{00000000-0005-0000-0000-0000B7000000}"/>
    <cellStyle name="Notiz 2 4 2" xfId="1072" xr:uid="{00000000-0005-0000-0000-0000B8000000}"/>
    <cellStyle name="Notiz 3" xfId="146" xr:uid="{00000000-0005-0000-0000-0000B9000000}"/>
    <cellStyle name="Notiz 3 2" xfId="496" xr:uid="{00000000-0005-0000-0000-0000BA000000}"/>
    <cellStyle name="Notiz 3 2 2" xfId="895" xr:uid="{00000000-0005-0000-0000-0000BB000000}"/>
    <cellStyle name="Notiz 3 3" xfId="615" xr:uid="{00000000-0005-0000-0000-0000BC000000}"/>
    <cellStyle name="Notiz 3 3 2" xfId="1014" xr:uid="{00000000-0005-0000-0000-0000BD000000}"/>
    <cellStyle name="Notiz 3 4" xfId="630" xr:uid="{00000000-0005-0000-0000-0000BE000000}"/>
    <cellStyle name="Notiz 3 4 2" xfId="1029" xr:uid="{00000000-0005-0000-0000-0000BF000000}"/>
    <cellStyle name="Prozent 2" xfId="11" xr:uid="{00000000-0005-0000-0000-0000C0000000}"/>
    <cellStyle name="Prozent 2 2" xfId="147" xr:uid="{00000000-0005-0000-0000-0000C1000000}"/>
    <cellStyle name="Prozent 2 3" xfId="321" xr:uid="{00000000-0005-0000-0000-0000C2000000}"/>
    <cellStyle name="Prozent 3" xfId="148" xr:uid="{00000000-0005-0000-0000-0000C3000000}"/>
    <cellStyle name="Prozent 4" xfId="149" xr:uid="{00000000-0005-0000-0000-0000C4000000}"/>
    <cellStyle name="SAPBEXaggData" xfId="150" xr:uid="{00000000-0005-0000-0000-0000C5000000}"/>
    <cellStyle name="SAPBEXaggData 2" xfId="151" xr:uid="{00000000-0005-0000-0000-0000C6000000}"/>
    <cellStyle name="SAPBEXaggData 2 2" xfId="501" xr:uid="{00000000-0005-0000-0000-0000C7000000}"/>
    <cellStyle name="SAPBEXaggData 2 2 2" xfId="900" xr:uid="{00000000-0005-0000-0000-0000C8000000}"/>
    <cellStyle name="SAPBEXaggData 2 3" xfId="611" xr:uid="{00000000-0005-0000-0000-0000C9000000}"/>
    <cellStyle name="SAPBEXaggData 2 3 2" xfId="1010" xr:uid="{00000000-0005-0000-0000-0000CA000000}"/>
    <cellStyle name="SAPBEXaggData 2 4" xfId="723" xr:uid="{00000000-0005-0000-0000-0000CB000000}"/>
    <cellStyle name="SAPBEXaggData 2 4 2" xfId="1119" xr:uid="{00000000-0005-0000-0000-0000CC000000}"/>
    <cellStyle name="SAPBEXaggData 3" xfId="152" xr:uid="{00000000-0005-0000-0000-0000CD000000}"/>
    <cellStyle name="SAPBEXaggData 3 2" xfId="502" xr:uid="{00000000-0005-0000-0000-0000CE000000}"/>
    <cellStyle name="SAPBEXaggData 3 2 2" xfId="901" xr:uid="{00000000-0005-0000-0000-0000CF000000}"/>
    <cellStyle name="SAPBEXaggData 3 3" xfId="610" xr:uid="{00000000-0005-0000-0000-0000D0000000}"/>
    <cellStyle name="SAPBEXaggData 3 3 2" xfId="1009" xr:uid="{00000000-0005-0000-0000-0000D1000000}"/>
    <cellStyle name="SAPBEXaggData 3 4" xfId="757" xr:uid="{00000000-0005-0000-0000-0000D2000000}"/>
    <cellStyle name="SAPBEXaggData 3 4 2" xfId="1153" xr:uid="{00000000-0005-0000-0000-0000D3000000}"/>
    <cellStyle name="SAPBEXaggData 4" xfId="500" xr:uid="{00000000-0005-0000-0000-0000D4000000}"/>
    <cellStyle name="SAPBEXaggData 4 2" xfId="899" xr:uid="{00000000-0005-0000-0000-0000D5000000}"/>
    <cellStyle name="SAPBEXaggData 5" xfId="612" xr:uid="{00000000-0005-0000-0000-0000D6000000}"/>
    <cellStyle name="SAPBEXaggData 5 2" xfId="1011" xr:uid="{00000000-0005-0000-0000-0000D7000000}"/>
    <cellStyle name="SAPBEXaggData 6" xfId="726" xr:uid="{00000000-0005-0000-0000-0000D8000000}"/>
    <cellStyle name="SAPBEXaggData 6 2" xfId="1122" xr:uid="{00000000-0005-0000-0000-0000D9000000}"/>
    <cellStyle name="SAPBEXaggDataEmph" xfId="153" xr:uid="{00000000-0005-0000-0000-0000DA000000}"/>
    <cellStyle name="SAPBEXaggDataEmph 2" xfId="503" xr:uid="{00000000-0005-0000-0000-0000DB000000}"/>
    <cellStyle name="SAPBEXaggDataEmph 2 2" xfId="902" xr:uid="{00000000-0005-0000-0000-0000DC000000}"/>
    <cellStyle name="SAPBEXaggDataEmph 3" xfId="609" xr:uid="{00000000-0005-0000-0000-0000DD000000}"/>
    <cellStyle name="SAPBEXaggDataEmph 3 2" xfId="1008" xr:uid="{00000000-0005-0000-0000-0000DE000000}"/>
    <cellStyle name="SAPBEXaggDataEmph 4" xfId="755" xr:uid="{00000000-0005-0000-0000-0000DF000000}"/>
    <cellStyle name="SAPBEXaggDataEmph 4 2" xfId="1151" xr:uid="{00000000-0005-0000-0000-0000E0000000}"/>
    <cellStyle name="SAPBEXaggItem" xfId="154" xr:uid="{00000000-0005-0000-0000-0000E1000000}"/>
    <cellStyle name="SAPBEXaggItem 2" xfId="155" xr:uid="{00000000-0005-0000-0000-0000E2000000}"/>
    <cellStyle name="SAPBEXaggItem 2 2" xfId="505" xr:uid="{00000000-0005-0000-0000-0000E3000000}"/>
    <cellStyle name="SAPBEXaggItem 2 2 2" xfId="904" xr:uid="{00000000-0005-0000-0000-0000E4000000}"/>
    <cellStyle name="SAPBEXaggItem 2 3" xfId="608" xr:uid="{00000000-0005-0000-0000-0000E5000000}"/>
    <cellStyle name="SAPBEXaggItem 2 3 2" xfId="1007" xr:uid="{00000000-0005-0000-0000-0000E6000000}"/>
    <cellStyle name="SAPBEXaggItem 2 4" xfId="754" xr:uid="{00000000-0005-0000-0000-0000E7000000}"/>
    <cellStyle name="SAPBEXaggItem 2 4 2" xfId="1150" xr:uid="{00000000-0005-0000-0000-0000E8000000}"/>
    <cellStyle name="SAPBEXaggItem 3" xfId="156" xr:uid="{00000000-0005-0000-0000-0000E9000000}"/>
    <cellStyle name="SAPBEXaggItem 3 2" xfId="506" xr:uid="{00000000-0005-0000-0000-0000EA000000}"/>
    <cellStyle name="SAPBEXaggItem 3 2 2" xfId="905" xr:uid="{00000000-0005-0000-0000-0000EB000000}"/>
    <cellStyle name="SAPBEXaggItem 3 3" xfId="458" xr:uid="{00000000-0005-0000-0000-0000EC000000}"/>
    <cellStyle name="SAPBEXaggItem 3 3 2" xfId="857" xr:uid="{00000000-0005-0000-0000-0000ED000000}"/>
    <cellStyle name="SAPBEXaggItem 3 4" xfId="753" xr:uid="{00000000-0005-0000-0000-0000EE000000}"/>
    <cellStyle name="SAPBEXaggItem 3 4 2" xfId="1149" xr:uid="{00000000-0005-0000-0000-0000EF000000}"/>
    <cellStyle name="SAPBEXaggItem 4" xfId="504" xr:uid="{00000000-0005-0000-0000-0000F0000000}"/>
    <cellStyle name="SAPBEXaggItem 4 2" xfId="903" xr:uid="{00000000-0005-0000-0000-0000F1000000}"/>
    <cellStyle name="SAPBEXaggItem 5" xfId="649" xr:uid="{00000000-0005-0000-0000-0000F2000000}"/>
    <cellStyle name="SAPBEXaggItem 5 2" xfId="1048" xr:uid="{00000000-0005-0000-0000-0000F3000000}"/>
    <cellStyle name="SAPBEXaggItem 6" xfId="756" xr:uid="{00000000-0005-0000-0000-0000F4000000}"/>
    <cellStyle name="SAPBEXaggItem 6 2" xfId="1152" xr:uid="{00000000-0005-0000-0000-0000F5000000}"/>
    <cellStyle name="SAPBEXaggItemX" xfId="157" xr:uid="{00000000-0005-0000-0000-0000F6000000}"/>
    <cellStyle name="SAPBEXaggItemX 2" xfId="507" xr:uid="{00000000-0005-0000-0000-0000F7000000}"/>
    <cellStyle name="SAPBEXaggItemX 2 2" xfId="906" xr:uid="{00000000-0005-0000-0000-0000F8000000}"/>
    <cellStyle name="SAPBEXaggItemX 3" xfId="606" xr:uid="{00000000-0005-0000-0000-0000F9000000}"/>
    <cellStyle name="SAPBEXaggItemX 3 2" xfId="1005" xr:uid="{00000000-0005-0000-0000-0000FA000000}"/>
    <cellStyle name="SAPBEXaggItemX 4" xfId="654" xr:uid="{00000000-0005-0000-0000-0000FB000000}"/>
    <cellStyle name="SAPBEXaggItemX 4 2" xfId="1053" xr:uid="{00000000-0005-0000-0000-0000FC000000}"/>
    <cellStyle name="SAPBEXchaText" xfId="158" xr:uid="{00000000-0005-0000-0000-0000FD000000}"/>
    <cellStyle name="SAPBEXchaText 2" xfId="159" xr:uid="{00000000-0005-0000-0000-0000FE000000}"/>
    <cellStyle name="SAPBEXchaText 2 2" xfId="509" xr:uid="{00000000-0005-0000-0000-0000FF000000}"/>
    <cellStyle name="SAPBEXchaText 2 2 2" xfId="908" xr:uid="{00000000-0005-0000-0000-000000010000}"/>
    <cellStyle name="SAPBEXchaText 2 3" xfId="449" xr:uid="{00000000-0005-0000-0000-000001010000}"/>
    <cellStyle name="SAPBEXchaText 2 3 2" xfId="848" xr:uid="{00000000-0005-0000-0000-000002010000}"/>
    <cellStyle name="SAPBEXchaText 2 4" xfId="727" xr:uid="{00000000-0005-0000-0000-000003010000}"/>
    <cellStyle name="SAPBEXchaText 2 4 2" xfId="1123" xr:uid="{00000000-0005-0000-0000-000004010000}"/>
    <cellStyle name="SAPBEXchaText 3" xfId="160" xr:uid="{00000000-0005-0000-0000-000005010000}"/>
    <cellStyle name="SAPBEXchaText 3 2" xfId="510" xr:uid="{00000000-0005-0000-0000-000006010000}"/>
    <cellStyle name="SAPBEXchaText 3 2 2" xfId="909" xr:uid="{00000000-0005-0000-0000-000007010000}"/>
    <cellStyle name="SAPBEXchaText 3 3" xfId="605" xr:uid="{00000000-0005-0000-0000-000008010000}"/>
    <cellStyle name="SAPBEXchaText 3 3 2" xfId="1004" xr:uid="{00000000-0005-0000-0000-000009010000}"/>
    <cellStyle name="SAPBEXchaText 3 4" xfId="722" xr:uid="{00000000-0005-0000-0000-00000A010000}"/>
    <cellStyle name="SAPBEXchaText 3 4 2" xfId="1118" xr:uid="{00000000-0005-0000-0000-00000B010000}"/>
    <cellStyle name="SAPBEXchaText 4" xfId="508" xr:uid="{00000000-0005-0000-0000-00000C010000}"/>
    <cellStyle name="SAPBEXchaText 4 2" xfId="907" xr:uid="{00000000-0005-0000-0000-00000D010000}"/>
    <cellStyle name="SAPBEXchaText 5" xfId="607" xr:uid="{00000000-0005-0000-0000-00000E010000}"/>
    <cellStyle name="SAPBEXchaText 5 2" xfId="1006" xr:uid="{00000000-0005-0000-0000-00000F010000}"/>
    <cellStyle name="SAPBEXchaText 6" xfId="711" xr:uid="{00000000-0005-0000-0000-000010010000}"/>
    <cellStyle name="SAPBEXchaText 6 2" xfId="1107" xr:uid="{00000000-0005-0000-0000-000011010000}"/>
    <cellStyle name="SAPBEXexcBad7" xfId="161" xr:uid="{00000000-0005-0000-0000-000012010000}"/>
    <cellStyle name="SAPBEXexcBad7 2" xfId="162" xr:uid="{00000000-0005-0000-0000-000013010000}"/>
    <cellStyle name="SAPBEXexcBad7 2 2" xfId="512" xr:uid="{00000000-0005-0000-0000-000014010000}"/>
    <cellStyle name="SAPBEXexcBad7 2 2 2" xfId="911" xr:uid="{00000000-0005-0000-0000-000015010000}"/>
    <cellStyle name="SAPBEXexcBad7 2 3" xfId="604" xr:uid="{00000000-0005-0000-0000-000016010000}"/>
    <cellStyle name="SAPBEXexcBad7 2 3 2" xfId="1003" xr:uid="{00000000-0005-0000-0000-000017010000}"/>
    <cellStyle name="SAPBEXexcBad7 2 4" xfId="747" xr:uid="{00000000-0005-0000-0000-000018010000}"/>
    <cellStyle name="SAPBEXexcBad7 2 4 2" xfId="1143" xr:uid="{00000000-0005-0000-0000-000019010000}"/>
    <cellStyle name="SAPBEXexcBad7 3" xfId="163" xr:uid="{00000000-0005-0000-0000-00001A010000}"/>
    <cellStyle name="SAPBEXexcBad7 3 2" xfId="513" xr:uid="{00000000-0005-0000-0000-00001B010000}"/>
    <cellStyle name="SAPBEXexcBad7 3 2 2" xfId="912" xr:uid="{00000000-0005-0000-0000-00001C010000}"/>
    <cellStyle name="SAPBEXexcBad7 3 3" xfId="602" xr:uid="{00000000-0005-0000-0000-00001D010000}"/>
    <cellStyle name="SAPBEXexcBad7 3 3 2" xfId="1001" xr:uid="{00000000-0005-0000-0000-00001E010000}"/>
    <cellStyle name="SAPBEXexcBad7 3 4" xfId="642" xr:uid="{00000000-0005-0000-0000-00001F010000}"/>
    <cellStyle name="SAPBEXexcBad7 3 4 2" xfId="1041" xr:uid="{00000000-0005-0000-0000-000020010000}"/>
    <cellStyle name="SAPBEXexcBad7 4" xfId="511" xr:uid="{00000000-0005-0000-0000-000021010000}"/>
    <cellStyle name="SAPBEXexcBad7 4 2" xfId="910" xr:uid="{00000000-0005-0000-0000-000022010000}"/>
    <cellStyle name="SAPBEXexcBad7 5" xfId="601" xr:uid="{00000000-0005-0000-0000-000023010000}"/>
    <cellStyle name="SAPBEXexcBad7 5 2" xfId="1000" xr:uid="{00000000-0005-0000-0000-000024010000}"/>
    <cellStyle name="SAPBEXexcBad7 6" xfId="739" xr:uid="{00000000-0005-0000-0000-000025010000}"/>
    <cellStyle name="SAPBEXexcBad7 6 2" xfId="1135" xr:uid="{00000000-0005-0000-0000-000026010000}"/>
    <cellStyle name="SAPBEXexcBad8" xfId="164" xr:uid="{00000000-0005-0000-0000-000027010000}"/>
    <cellStyle name="SAPBEXexcBad8 2" xfId="165" xr:uid="{00000000-0005-0000-0000-000028010000}"/>
    <cellStyle name="SAPBEXexcBad8 2 2" xfId="515" xr:uid="{00000000-0005-0000-0000-000029010000}"/>
    <cellStyle name="SAPBEXexcBad8 2 2 2" xfId="914" xr:uid="{00000000-0005-0000-0000-00002A010000}"/>
    <cellStyle name="SAPBEXexcBad8 2 3" xfId="448" xr:uid="{00000000-0005-0000-0000-00002B010000}"/>
    <cellStyle name="SAPBEXexcBad8 2 3 2" xfId="847" xr:uid="{00000000-0005-0000-0000-00002C010000}"/>
    <cellStyle name="SAPBEXexcBad8 2 4" xfId="725" xr:uid="{00000000-0005-0000-0000-00002D010000}"/>
    <cellStyle name="SAPBEXexcBad8 2 4 2" xfId="1121" xr:uid="{00000000-0005-0000-0000-00002E010000}"/>
    <cellStyle name="SAPBEXexcBad8 3" xfId="166" xr:uid="{00000000-0005-0000-0000-00002F010000}"/>
    <cellStyle name="SAPBEXexcBad8 3 2" xfId="516" xr:uid="{00000000-0005-0000-0000-000030010000}"/>
    <cellStyle name="SAPBEXexcBad8 3 2 2" xfId="915" xr:uid="{00000000-0005-0000-0000-000031010000}"/>
    <cellStyle name="SAPBEXexcBad8 3 3" xfId="447" xr:uid="{00000000-0005-0000-0000-000032010000}"/>
    <cellStyle name="SAPBEXexcBad8 3 3 2" xfId="846" xr:uid="{00000000-0005-0000-0000-000033010000}"/>
    <cellStyle name="SAPBEXexcBad8 3 4" xfId="656" xr:uid="{00000000-0005-0000-0000-000034010000}"/>
    <cellStyle name="SAPBEXexcBad8 3 4 2" xfId="1055" xr:uid="{00000000-0005-0000-0000-000035010000}"/>
    <cellStyle name="SAPBEXexcBad8 4" xfId="514" xr:uid="{00000000-0005-0000-0000-000036010000}"/>
    <cellStyle name="SAPBEXexcBad8 4 2" xfId="913" xr:uid="{00000000-0005-0000-0000-000037010000}"/>
    <cellStyle name="SAPBEXexcBad8 5" xfId="603" xr:uid="{00000000-0005-0000-0000-000038010000}"/>
    <cellStyle name="SAPBEXexcBad8 5 2" xfId="1002" xr:uid="{00000000-0005-0000-0000-000039010000}"/>
    <cellStyle name="SAPBEXexcBad8 6" xfId="631" xr:uid="{00000000-0005-0000-0000-00003A010000}"/>
    <cellStyle name="SAPBEXexcBad8 6 2" xfId="1030" xr:uid="{00000000-0005-0000-0000-00003B010000}"/>
    <cellStyle name="SAPBEXexcBad9" xfId="167" xr:uid="{00000000-0005-0000-0000-00003C010000}"/>
    <cellStyle name="SAPBEXexcBad9 2" xfId="168" xr:uid="{00000000-0005-0000-0000-00003D010000}"/>
    <cellStyle name="SAPBEXexcBad9 2 2" xfId="518" xr:uid="{00000000-0005-0000-0000-00003E010000}"/>
    <cellStyle name="SAPBEXexcBad9 2 2 2" xfId="917" xr:uid="{00000000-0005-0000-0000-00003F010000}"/>
    <cellStyle name="SAPBEXexcBad9 2 3" xfId="599" xr:uid="{00000000-0005-0000-0000-000040010000}"/>
    <cellStyle name="SAPBEXexcBad9 2 3 2" xfId="998" xr:uid="{00000000-0005-0000-0000-000041010000}"/>
    <cellStyle name="SAPBEXexcBad9 2 4" xfId="650" xr:uid="{00000000-0005-0000-0000-000042010000}"/>
    <cellStyle name="SAPBEXexcBad9 2 4 2" xfId="1049" xr:uid="{00000000-0005-0000-0000-000043010000}"/>
    <cellStyle name="SAPBEXexcBad9 3" xfId="169" xr:uid="{00000000-0005-0000-0000-000044010000}"/>
    <cellStyle name="SAPBEXexcBad9 3 2" xfId="519" xr:uid="{00000000-0005-0000-0000-000045010000}"/>
    <cellStyle name="SAPBEXexcBad9 3 2 2" xfId="918" xr:uid="{00000000-0005-0000-0000-000046010000}"/>
    <cellStyle name="SAPBEXexcBad9 3 3" xfId="446" xr:uid="{00000000-0005-0000-0000-000047010000}"/>
    <cellStyle name="SAPBEXexcBad9 3 3 2" xfId="845" xr:uid="{00000000-0005-0000-0000-000048010000}"/>
    <cellStyle name="SAPBEXexcBad9 3 4" xfId="717" xr:uid="{00000000-0005-0000-0000-000049010000}"/>
    <cellStyle name="SAPBEXexcBad9 3 4 2" xfId="1113" xr:uid="{00000000-0005-0000-0000-00004A010000}"/>
    <cellStyle name="SAPBEXexcBad9 4" xfId="517" xr:uid="{00000000-0005-0000-0000-00004B010000}"/>
    <cellStyle name="SAPBEXexcBad9 4 2" xfId="916" xr:uid="{00000000-0005-0000-0000-00004C010000}"/>
    <cellStyle name="SAPBEXexcBad9 5" xfId="600" xr:uid="{00000000-0005-0000-0000-00004D010000}"/>
    <cellStyle name="SAPBEXexcBad9 5 2" xfId="999" xr:uid="{00000000-0005-0000-0000-00004E010000}"/>
    <cellStyle name="SAPBEXexcBad9 6" xfId="714" xr:uid="{00000000-0005-0000-0000-00004F010000}"/>
    <cellStyle name="SAPBEXexcBad9 6 2" xfId="1110" xr:uid="{00000000-0005-0000-0000-000050010000}"/>
    <cellStyle name="SAPBEXexcCritical4" xfId="170" xr:uid="{00000000-0005-0000-0000-000051010000}"/>
    <cellStyle name="SAPBEXexcCritical4 2" xfId="171" xr:uid="{00000000-0005-0000-0000-000052010000}"/>
    <cellStyle name="SAPBEXexcCritical4 2 2" xfId="521" xr:uid="{00000000-0005-0000-0000-000053010000}"/>
    <cellStyle name="SAPBEXexcCritical4 2 2 2" xfId="920" xr:uid="{00000000-0005-0000-0000-000054010000}"/>
    <cellStyle name="SAPBEXexcCritical4 2 3" xfId="464" xr:uid="{00000000-0005-0000-0000-000055010000}"/>
    <cellStyle name="SAPBEXexcCritical4 2 3 2" xfId="863" xr:uid="{00000000-0005-0000-0000-000056010000}"/>
    <cellStyle name="SAPBEXexcCritical4 2 4" xfId="633" xr:uid="{00000000-0005-0000-0000-000057010000}"/>
    <cellStyle name="SAPBEXexcCritical4 2 4 2" xfId="1032" xr:uid="{00000000-0005-0000-0000-000058010000}"/>
    <cellStyle name="SAPBEXexcCritical4 3" xfId="172" xr:uid="{00000000-0005-0000-0000-000059010000}"/>
    <cellStyle name="SAPBEXexcCritical4 3 2" xfId="522" xr:uid="{00000000-0005-0000-0000-00005A010000}"/>
    <cellStyle name="SAPBEXexcCritical4 3 2 2" xfId="921" xr:uid="{00000000-0005-0000-0000-00005B010000}"/>
    <cellStyle name="SAPBEXexcCritical4 3 3" xfId="651" xr:uid="{00000000-0005-0000-0000-00005C010000}"/>
    <cellStyle name="SAPBEXexcCritical4 3 3 2" xfId="1050" xr:uid="{00000000-0005-0000-0000-00005D010000}"/>
    <cellStyle name="SAPBEXexcCritical4 3 4" xfId="679" xr:uid="{00000000-0005-0000-0000-00005E010000}"/>
    <cellStyle name="SAPBEXexcCritical4 3 4 2" xfId="1078" xr:uid="{00000000-0005-0000-0000-00005F010000}"/>
    <cellStyle name="SAPBEXexcCritical4 4" xfId="520" xr:uid="{00000000-0005-0000-0000-000060010000}"/>
    <cellStyle name="SAPBEXexcCritical4 4 2" xfId="919" xr:uid="{00000000-0005-0000-0000-000061010000}"/>
    <cellStyle name="SAPBEXexcCritical4 5" xfId="659" xr:uid="{00000000-0005-0000-0000-000062010000}"/>
    <cellStyle name="SAPBEXexcCritical4 5 2" xfId="1058" xr:uid="{00000000-0005-0000-0000-000063010000}"/>
    <cellStyle name="SAPBEXexcCritical4 6" xfId="720" xr:uid="{00000000-0005-0000-0000-000064010000}"/>
    <cellStyle name="SAPBEXexcCritical4 6 2" xfId="1116" xr:uid="{00000000-0005-0000-0000-000065010000}"/>
    <cellStyle name="SAPBEXexcCritical5" xfId="173" xr:uid="{00000000-0005-0000-0000-000066010000}"/>
    <cellStyle name="SAPBEXexcCritical5 2" xfId="174" xr:uid="{00000000-0005-0000-0000-000067010000}"/>
    <cellStyle name="SAPBEXexcCritical5 2 2" xfId="524" xr:uid="{00000000-0005-0000-0000-000068010000}"/>
    <cellStyle name="SAPBEXexcCritical5 2 2 2" xfId="923" xr:uid="{00000000-0005-0000-0000-000069010000}"/>
    <cellStyle name="SAPBEXexcCritical5 2 3" xfId="674" xr:uid="{00000000-0005-0000-0000-00006A010000}"/>
    <cellStyle name="SAPBEXexcCritical5 2 3 2" xfId="1073" xr:uid="{00000000-0005-0000-0000-00006B010000}"/>
    <cellStyle name="SAPBEXexcCritical5 2 4" xfId="699" xr:uid="{00000000-0005-0000-0000-00006C010000}"/>
    <cellStyle name="SAPBEXexcCritical5 2 4 2" xfId="1098" xr:uid="{00000000-0005-0000-0000-00006D010000}"/>
    <cellStyle name="SAPBEXexcCritical5 3" xfId="175" xr:uid="{00000000-0005-0000-0000-00006E010000}"/>
    <cellStyle name="SAPBEXexcCritical5 3 2" xfId="525" xr:uid="{00000000-0005-0000-0000-00006F010000}"/>
    <cellStyle name="SAPBEXexcCritical5 3 2 2" xfId="924" xr:uid="{00000000-0005-0000-0000-000070010000}"/>
    <cellStyle name="SAPBEXexcCritical5 3 3" xfId="697" xr:uid="{00000000-0005-0000-0000-000071010000}"/>
    <cellStyle name="SAPBEXexcCritical5 3 3 2" xfId="1096" xr:uid="{00000000-0005-0000-0000-000072010000}"/>
    <cellStyle name="SAPBEXexcCritical5 3 4" xfId="618" xr:uid="{00000000-0005-0000-0000-000073010000}"/>
    <cellStyle name="SAPBEXexcCritical5 3 4 2" xfId="1017" xr:uid="{00000000-0005-0000-0000-000074010000}"/>
    <cellStyle name="SAPBEXexcCritical5 4" xfId="523" xr:uid="{00000000-0005-0000-0000-000075010000}"/>
    <cellStyle name="SAPBEXexcCritical5 4 2" xfId="922" xr:uid="{00000000-0005-0000-0000-000076010000}"/>
    <cellStyle name="SAPBEXexcCritical5 5" xfId="462" xr:uid="{00000000-0005-0000-0000-000077010000}"/>
    <cellStyle name="SAPBEXexcCritical5 5 2" xfId="861" xr:uid="{00000000-0005-0000-0000-000078010000}"/>
    <cellStyle name="SAPBEXexcCritical5 6" xfId="617" xr:uid="{00000000-0005-0000-0000-000079010000}"/>
    <cellStyle name="SAPBEXexcCritical5 6 2" xfId="1016" xr:uid="{00000000-0005-0000-0000-00007A010000}"/>
    <cellStyle name="SAPBEXexcCritical6" xfId="176" xr:uid="{00000000-0005-0000-0000-00007B010000}"/>
    <cellStyle name="SAPBEXexcCritical6 2" xfId="177" xr:uid="{00000000-0005-0000-0000-00007C010000}"/>
    <cellStyle name="SAPBEXexcCritical6 2 2" xfId="527" xr:uid="{00000000-0005-0000-0000-00007D010000}"/>
    <cellStyle name="SAPBEXexcCritical6 2 2 2" xfId="926" xr:uid="{00000000-0005-0000-0000-00007E010000}"/>
    <cellStyle name="SAPBEXexcCritical6 2 3" xfId="598" xr:uid="{00000000-0005-0000-0000-00007F010000}"/>
    <cellStyle name="SAPBEXexcCritical6 2 3 2" xfId="997" xr:uid="{00000000-0005-0000-0000-000080010000}"/>
    <cellStyle name="SAPBEXexcCritical6 2 4" xfId="713" xr:uid="{00000000-0005-0000-0000-000081010000}"/>
    <cellStyle name="SAPBEXexcCritical6 2 4 2" xfId="1109" xr:uid="{00000000-0005-0000-0000-000082010000}"/>
    <cellStyle name="SAPBEXexcCritical6 3" xfId="178" xr:uid="{00000000-0005-0000-0000-000083010000}"/>
    <cellStyle name="SAPBEXexcCritical6 3 2" xfId="528" xr:uid="{00000000-0005-0000-0000-000084010000}"/>
    <cellStyle name="SAPBEXexcCritical6 3 2 2" xfId="927" xr:uid="{00000000-0005-0000-0000-000085010000}"/>
    <cellStyle name="SAPBEXexcCritical6 3 3" xfId="457" xr:uid="{00000000-0005-0000-0000-000086010000}"/>
    <cellStyle name="SAPBEXexcCritical6 3 3 2" xfId="856" xr:uid="{00000000-0005-0000-0000-000087010000}"/>
    <cellStyle name="SAPBEXexcCritical6 3 4" xfId="728" xr:uid="{00000000-0005-0000-0000-000088010000}"/>
    <cellStyle name="SAPBEXexcCritical6 3 4 2" xfId="1124" xr:uid="{00000000-0005-0000-0000-000089010000}"/>
    <cellStyle name="SAPBEXexcCritical6 4" xfId="526" xr:uid="{00000000-0005-0000-0000-00008A010000}"/>
    <cellStyle name="SAPBEXexcCritical6 4 2" xfId="925" xr:uid="{00000000-0005-0000-0000-00008B010000}"/>
    <cellStyle name="SAPBEXexcCritical6 5" xfId="648" xr:uid="{00000000-0005-0000-0000-00008C010000}"/>
    <cellStyle name="SAPBEXexcCritical6 5 2" xfId="1047" xr:uid="{00000000-0005-0000-0000-00008D010000}"/>
    <cellStyle name="SAPBEXexcCritical6 6" xfId="653" xr:uid="{00000000-0005-0000-0000-00008E010000}"/>
    <cellStyle name="SAPBEXexcCritical6 6 2" xfId="1052" xr:uid="{00000000-0005-0000-0000-00008F010000}"/>
    <cellStyle name="SAPBEXexcGood1" xfId="179" xr:uid="{00000000-0005-0000-0000-000090010000}"/>
    <cellStyle name="SAPBEXexcGood1 2" xfId="180" xr:uid="{00000000-0005-0000-0000-000091010000}"/>
    <cellStyle name="SAPBEXexcGood1 2 2" xfId="530" xr:uid="{00000000-0005-0000-0000-000092010000}"/>
    <cellStyle name="SAPBEXexcGood1 2 2 2" xfId="929" xr:uid="{00000000-0005-0000-0000-000093010000}"/>
    <cellStyle name="SAPBEXexcGood1 2 3" xfId="665" xr:uid="{00000000-0005-0000-0000-000094010000}"/>
    <cellStyle name="SAPBEXexcGood1 2 3 2" xfId="1064" xr:uid="{00000000-0005-0000-0000-000095010000}"/>
    <cellStyle name="SAPBEXexcGood1 2 4" xfId="719" xr:uid="{00000000-0005-0000-0000-000096010000}"/>
    <cellStyle name="SAPBEXexcGood1 2 4 2" xfId="1115" xr:uid="{00000000-0005-0000-0000-000097010000}"/>
    <cellStyle name="SAPBEXexcGood1 3" xfId="181" xr:uid="{00000000-0005-0000-0000-000098010000}"/>
    <cellStyle name="SAPBEXexcGood1 3 2" xfId="531" xr:uid="{00000000-0005-0000-0000-000099010000}"/>
    <cellStyle name="SAPBEXexcGood1 3 2 2" xfId="930" xr:uid="{00000000-0005-0000-0000-00009A010000}"/>
    <cellStyle name="SAPBEXexcGood1 3 3" xfId="669" xr:uid="{00000000-0005-0000-0000-00009B010000}"/>
    <cellStyle name="SAPBEXexcGood1 3 3 2" xfId="1068" xr:uid="{00000000-0005-0000-0000-00009C010000}"/>
    <cellStyle name="SAPBEXexcGood1 3 4" xfId="724" xr:uid="{00000000-0005-0000-0000-00009D010000}"/>
    <cellStyle name="SAPBEXexcGood1 3 4 2" xfId="1120" xr:uid="{00000000-0005-0000-0000-00009E010000}"/>
    <cellStyle name="SAPBEXexcGood1 4" xfId="529" xr:uid="{00000000-0005-0000-0000-00009F010000}"/>
    <cellStyle name="SAPBEXexcGood1 4 2" xfId="928" xr:uid="{00000000-0005-0000-0000-0000A0010000}"/>
    <cellStyle name="SAPBEXexcGood1 5" xfId="597" xr:uid="{00000000-0005-0000-0000-0000A1010000}"/>
    <cellStyle name="SAPBEXexcGood1 5 2" xfId="996" xr:uid="{00000000-0005-0000-0000-0000A2010000}"/>
    <cellStyle name="SAPBEXexcGood1 6" xfId="616" xr:uid="{00000000-0005-0000-0000-0000A3010000}"/>
    <cellStyle name="SAPBEXexcGood1 6 2" xfId="1015" xr:uid="{00000000-0005-0000-0000-0000A4010000}"/>
    <cellStyle name="SAPBEXexcGood2" xfId="182" xr:uid="{00000000-0005-0000-0000-0000A5010000}"/>
    <cellStyle name="SAPBEXexcGood2 2" xfId="183" xr:uid="{00000000-0005-0000-0000-0000A6010000}"/>
    <cellStyle name="SAPBEXexcGood2 2 2" xfId="533" xr:uid="{00000000-0005-0000-0000-0000A7010000}"/>
    <cellStyle name="SAPBEXexcGood2 2 2 2" xfId="932" xr:uid="{00000000-0005-0000-0000-0000A8010000}"/>
    <cellStyle name="SAPBEXexcGood2 2 3" xfId="639" xr:uid="{00000000-0005-0000-0000-0000A9010000}"/>
    <cellStyle name="SAPBEXexcGood2 2 3 2" xfId="1038" xr:uid="{00000000-0005-0000-0000-0000AA010000}"/>
    <cellStyle name="SAPBEXexcGood2 2 4" xfId="752" xr:uid="{00000000-0005-0000-0000-0000AB010000}"/>
    <cellStyle name="SAPBEXexcGood2 2 4 2" xfId="1148" xr:uid="{00000000-0005-0000-0000-0000AC010000}"/>
    <cellStyle name="SAPBEXexcGood2 3" xfId="184" xr:uid="{00000000-0005-0000-0000-0000AD010000}"/>
    <cellStyle name="SAPBEXexcGood2 3 2" xfId="534" xr:uid="{00000000-0005-0000-0000-0000AE010000}"/>
    <cellStyle name="SAPBEXexcGood2 3 2 2" xfId="933" xr:uid="{00000000-0005-0000-0000-0000AF010000}"/>
    <cellStyle name="SAPBEXexcGood2 3 3" xfId="596" xr:uid="{00000000-0005-0000-0000-0000B0010000}"/>
    <cellStyle name="SAPBEXexcGood2 3 3 2" xfId="995" xr:uid="{00000000-0005-0000-0000-0000B1010000}"/>
    <cellStyle name="SAPBEXexcGood2 3 4" xfId="732" xr:uid="{00000000-0005-0000-0000-0000B2010000}"/>
    <cellStyle name="SAPBEXexcGood2 3 4 2" xfId="1128" xr:uid="{00000000-0005-0000-0000-0000B3010000}"/>
    <cellStyle name="SAPBEXexcGood2 4" xfId="532" xr:uid="{00000000-0005-0000-0000-0000B4010000}"/>
    <cellStyle name="SAPBEXexcGood2 4 2" xfId="931" xr:uid="{00000000-0005-0000-0000-0000B5010000}"/>
    <cellStyle name="SAPBEXexcGood2 5" xfId="692" xr:uid="{00000000-0005-0000-0000-0000B6010000}"/>
    <cellStyle name="SAPBEXexcGood2 5 2" xfId="1091" xr:uid="{00000000-0005-0000-0000-0000B7010000}"/>
    <cellStyle name="SAPBEXexcGood2 6" xfId="733" xr:uid="{00000000-0005-0000-0000-0000B8010000}"/>
    <cellStyle name="SAPBEXexcGood2 6 2" xfId="1129" xr:uid="{00000000-0005-0000-0000-0000B9010000}"/>
    <cellStyle name="SAPBEXexcGood3" xfId="185" xr:uid="{00000000-0005-0000-0000-0000BA010000}"/>
    <cellStyle name="SAPBEXexcGood3 2" xfId="186" xr:uid="{00000000-0005-0000-0000-0000BB010000}"/>
    <cellStyle name="SAPBEXexcGood3 2 2" xfId="536" xr:uid="{00000000-0005-0000-0000-0000BC010000}"/>
    <cellStyle name="SAPBEXexcGood3 2 2 2" xfId="935" xr:uid="{00000000-0005-0000-0000-0000BD010000}"/>
    <cellStyle name="SAPBEXexcGood3 2 3" xfId="695" xr:uid="{00000000-0005-0000-0000-0000BE010000}"/>
    <cellStyle name="SAPBEXexcGood3 2 3 2" xfId="1094" xr:uid="{00000000-0005-0000-0000-0000BF010000}"/>
    <cellStyle name="SAPBEXexcGood3 2 4" xfId="731" xr:uid="{00000000-0005-0000-0000-0000C0010000}"/>
    <cellStyle name="SAPBEXexcGood3 2 4 2" xfId="1127" xr:uid="{00000000-0005-0000-0000-0000C1010000}"/>
    <cellStyle name="SAPBEXexcGood3 3" xfId="187" xr:uid="{00000000-0005-0000-0000-0000C2010000}"/>
    <cellStyle name="SAPBEXexcGood3 3 2" xfId="537" xr:uid="{00000000-0005-0000-0000-0000C3010000}"/>
    <cellStyle name="SAPBEXexcGood3 3 2 2" xfId="936" xr:uid="{00000000-0005-0000-0000-0000C4010000}"/>
    <cellStyle name="SAPBEXexcGood3 3 3" xfId="646" xr:uid="{00000000-0005-0000-0000-0000C5010000}"/>
    <cellStyle name="SAPBEXexcGood3 3 3 2" xfId="1045" xr:uid="{00000000-0005-0000-0000-0000C6010000}"/>
    <cellStyle name="SAPBEXexcGood3 3 4" xfId="740" xr:uid="{00000000-0005-0000-0000-0000C7010000}"/>
    <cellStyle name="SAPBEXexcGood3 3 4 2" xfId="1136" xr:uid="{00000000-0005-0000-0000-0000C8010000}"/>
    <cellStyle name="SAPBEXexcGood3 4" xfId="535" xr:uid="{00000000-0005-0000-0000-0000C9010000}"/>
    <cellStyle name="SAPBEXexcGood3 4 2" xfId="934" xr:uid="{00000000-0005-0000-0000-0000CA010000}"/>
    <cellStyle name="SAPBEXexcGood3 5" xfId="672" xr:uid="{00000000-0005-0000-0000-0000CB010000}"/>
    <cellStyle name="SAPBEXexcGood3 5 2" xfId="1071" xr:uid="{00000000-0005-0000-0000-0000CC010000}"/>
    <cellStyle name="SAPBEXexcGood3 6" xfId="751" xr:uid="{00000000-0005-0000-0000-0000CD010000}"/>
    <cellStyle name="SAPBEXexcGood3 6 2" xfId="1147" xr:uid="{00000000-0005-0000-0000-0000CE010000}"/>
    <cellStyle name="SAPBEXfilterDrill" xfId="188" xr:uid="{00000000-0005-0000-0000-0000CF010000}"/>
    <cellStyle name="SAPBEXfilterDrill 2" xfId="189" xr:uid="{00000000-0005-0000-0000-0000D0010000}"/>
    <cellStyle name="SAPBEXfilterDrill 2 2" xfId="539" xr:uid="{00000000-0005-0000-0000-0000D1010000}"/>
    <cellStyle name="SAPBEXfilterDrill 2 2 2" xfId="938" xr:uid="{00000000-0005-0000-0000-0000D2010000}"/>
    <cellStyle name="SAPBEXfilterDrill 2 3" xfId="444" xr:uid="{00000000-0005-0000-0000-0000D3010000}"/>
    <cellStyle name="SAPBEXfilterDrill 2 3 2" xfId="843" xr:uid="{00000000-0005-0000-0000-0000D4010000}"/>
    <cellStyle name="SAPBEXfilterDrill 2 4" xfId="469" xr:uid="{00000000-0005-0000-0000-0000D5010000}"/>
    <cellStyle name="SAPBEXfilterDrill 2 4 2" xfId="868" xr:uid="{00000000-0005-0000-0000-0000D6010000}"/>
    <cellStyle name="SAPBEXfilterDrill 3" xfId="190" xr:uid="{00000000-0005-0000-0000-0000D7010000}"/>
    <cellStyle name="SAPBEXfilterDrill 3 2" xfId="540" xr:uid="{00000000-0005-0000-0000-0000D8010000}"/>
    <cellStyle name="SAPBEXfilterDrill 3 2 2" xfId="939" xr:uid="{00000000-0005-0000-0000-0000D9010000}"/>
    <cellStyle name="SAPBEXfilterDrill 3 3" xfId="638" xr:uid="{00000000-0005-0000-0000-0000DA010000}"/>
    <cellStyle name="SAPBEXfilterDrill 3 3 2" xfId="1037" xr:uid="{00000000-0005-0000-0000-0000DB010000}"/>
    <cellStyle name="SAPBEXfilterDrill 3 4" xfId="685" xr:uid="{00000000-0005-0000-0000-0000DC010000}"/>
    <cellStyle name="SAPBEXfilterDrill 3 4 2" xfId="1084" xr:uid="{00000000-0005-0000-0000-0000DD010000}"/>
    <cellStyle name="SAPBEXfilterDrill 4" xfId="538" xr:uid="{00000000-0005-0000-0000-0000DE010000}"/>
    <cellStyle name="SAPBEXfilterDrill 4 2" xfId="937" xr:uid="{00000000-0005-0000-0000-0000DF010000}"/>
    <cellStyle name="SAPBEXfilterDrill 5" xfId="456" xr:uid="{00000000-0005-0000-0000-0000E0010000}"/>
    <cellStyle name="SAPBEXfilterDrill 5 2" xfId="855" xr:uid="{00000000-0005-0000-0000-0000E1010000}"/>
    <cellStyle name="SAPBEXfilterDrill 6" xfId="468" xr:uid="{00000000-0005-0000-0000-0000E2010000}"/>
    <cellStyle name="SAPBEXfilterDrill 6 2" xfId="867" xr:uid="{00000000-0005-0000-0000-0000E3010000}"/>
    <cellStyle name="SAPBEXfilterItem" xfId="191" xr:uid="{00000000-0005-0000-0000-0000E4010000}"/>
    <cellStyle name="SAPBEXfilterItem 2" xfId="192" xr:uid="{00000000-0005-0000-0000-0000E5010000}"/>
    <cellStyle name="SAPBEXfilterItem 2 2" xfId="542" xr:uid="{00000000-0005-0000-0000-0000E6010000}"/>
    <cellStyle name="SAPBEXfilterItem 2 2 2" xfId="941" xr:uid="{00000000-0005-0000-0000-0000E7010000}"/>
    <cellStyle name="SAPBEXfilterItem 2 3" xfId="455" xr:uid="{00000000-0005-0000-0000-0000E8010000}"/>
    <cellStyle name="SAPBEXfilterItem 2 3 2" xfId="854" xr:uid="{00000000-0005-0000-0000-0000E9010000}"/>
    <cellStyle name="SAPBEXfilterItem 2 4" xfId="738" xr:uid="{00000000-0005-0000-0000-0000EA010000}"/>
    <cellStyle name="SAPBEXfilterItem 2 4 2" xfId="1134" xr:uid="{00000000-0005-0000-0000-0000EB010000}"/>
    <cellStyle name="SAPBEXfilterItem 3" xfId="541" xr:uid="{00000000-0005-0000-0000-0000EC010000}"/>
    <cellStyle name="SAPBEXfilterItem 3 2" xfId="940" xr:uid="{00000000-0005-0000-0000-0000ED010000}"/>
    <cellStyle name="SAPBEXfilterItem 4" xfId="645" xr:uid="{00000000-0005-0000-0000-0000EE010000}"/>
    <cellStyle name="SAPBEXfilterItem 4 2" xfId="1044" xr:uid="{00000000-0005-0000-0000-0000EF010000}"/>
    <cellStyle name="SAPBEXfilterItem 5" xfId="460" xr:uid="{00000000-0005-0000-0000-0000F0010000}"/>
    <cellStyle name="SAPBEXfilterItem 5 2" xfId="859" xr:uid="{00000000-0005-0000-0000-0000F1010000}"/>
    <cellStyle name="SAPBEXfilterText" xfId="193" xr:uid="{00000000-0005-0000-0000-0000F2010000}"/>
    <cellStyle name="SAPBEXfilterText 2" xfId="194" xr:uid="{00000000-0005-0000-0000-0000F3010000}"/>
    <cellStyle name="SAPBEXfilterText 2 2" xfId="544" xr:uid="{00000000-0005-0000-0000-0000F4010000}"/>
    <cellStyle name="SAPBEXfilterText 2 2 2" xfId="943" xr:uid="{00000000-0005-0000-0000-0000F5010000}"/>
    <cellStyle name="SAPBEXfilterText 2 3" xfId="437" xr:uid="{00000000-0005-0000-0000-0000F6010000}"/>
    <cellStyle name="SAPBEXfilterText 2 3 2" xfId="836" xr:uid="{00000000-0005-0000-0000-0000F7010000}"/>
    <cellStyle name="SAPBEXfilterText 2 4" xfId="624" xr:uid="{00000000-0005-0000-0000-0000F8010000}"/>
    <cellStyle name="SAPBEXfilterText 2 4 2" xfId="1023" xr:uid="{00000000-0005-0000-0000-0000F9010000}"/>
    <cellStyle name="SAPBEXfilterText 3" xfId="543" xr:uid="{00000000-0005-0000-0000-0000FA010000}"/>
    <cellStyle name="SAPBEXfilterText 3 2" xfId="942" xr:uid="{00000000-0005-0000-0000-0000FB010000}"/>
    <cellStyle name="SAPBEXfilterText 4" xfId="443" xr:uid="{00000000-0005-0000-0000-0000FC010000}"/>
    <cellStyle name="SAPBEXfilterText 4 2" xfId="842" xr:uid="{00000000-0005-0000-0000-0000FD010000}"/>
    <cellStyle name="SAPBEXfilterText 5" xfId="746" xr:uid="{00000000-0005-0000-0000-0000FE010000}"/>
    <cellStyle name="SAPBEXfilterText 5 2" xfId="1142" xr:uid="{00000000-0005-0000-0000-0000FF010000}"/>
    <cellStyle name="SAPBEXformats" xfId="195" xr:uid="{00000000-0005-0000-0000-000000020000}"/>
    <cellStyle name="SAPBEXformats 2" xfId="196" xr:uid="{00000000-0005-0000-0000-000001020000}"/>
    <cellStyle name="SAPBEXformats 2 2" xfId="546" xr:uid="{00000000-0005-0000-0000-000002020000}"/>
    <cellStyle name="SAPBEXformats 2 2 2" xfId="945" xr:uid="{00000000-0005-0000-0000-000003020000}"/>
    <cellStyle name="SAPBEXformats 2 3" xfId="592" xr:uid="{00000000-0005-0000-0000-000004020000}"/>
    <cellStyle name="SAPBEXformats 2 3 2" xfId="991" xr:uid="{00000000-0005-0000-0000-000005020000}"/>
    <cellStyle name="SAPBEXformats 2 4" xfId="459" xr:uid="{00000000-0005-0000-0000-000006020000}"/>
    <cellStyle name="SAPBEXformats 2 4 2" xfId="858" xr:uid="{00000000-0005-0000-0000-000007020000}"/>
    <cellStyle name="SAPBEXformats 3" xfId="197" xr:uid="{00000000-0005-0000-0000-000008020000}"/>
    <cellStyle name="SAPBEXformats 3 2" xfId="547" xr:uid="{00000000-0005-0000-0000-000009020000}"/>
    <cellStyle name="SAPBEXformats 3 2 2" xfId="946" xr:uid="{00000000-0005-0000-0000-00000A020000}"/>
    <cellStyle name="SAPBEXformats 3 3" xfId="591" xr:uid="{00000000-0005-0000-0000-00000B020000}"/>
    <cellStyle name="SAPBEXformats 3 3 2" xfId="990" xr:uid="{00000000-0005-0000-0000-00000C020000}"/>
    <cellStyle name="SAPBEXformats 3 4" xfId="736" xr:uid="{00000000-0005-0000-0000-00000D020000}"/>
    <cellStyle name="SAPBEXformats 3 4 2" xfId="1132" xr:uid="{00000000-0005-0000-0000-00000E020000}"/>
    <cellStyle name="SAPBEXformats 4" xfId="545" xr:uid="{00000000-0005-0000-0000-00000F020000}"/>
    <cellStyle name="SAPBEXformats 4 2" xfId="944" xr:uid="{00000000-0005-0000-0000-000010020000}"/>
    <cellStyle name="SAPBEXformats 5" xfId="593" xr:uid="{00000000-0005-0000-0000-000011020000}"/>
    <cellStyle name="SAPBEXformats 5 2" xfId="992" xr:uid="{00000000-0005-0000-0000-000012020000}"/>
    <cellStyle name="SAPBEXformats 6" xfId="721" xr:uid="{00000000-0005-0000-0000-000013020000}"/>
    <cellStyle name="SAPBEXformats 6 2" xfId="1117" xr:uid="{00000000-0005-0000-0000-000014020000}"/>
    <cellStyle name="SAPBEXheaderItem" xfId="198" xr:uid="{00000000-0005-0000-0000-000015020000}"/>
    <cellStyle name="SAPBEXheaderItem 2" xfId="199" xr:uid="{00000000-0005-0000-0000-000016020000}"/>
    <cellStyle name="SAPBEXheaderItem 2 2" xfId="549" xr:uid="{00000000-0005-0000-0000-000017020000}"/>
    <cellStyle name="SAPBEXheaderItem 2 2 2" xfId="948" xr:uid="{00000000-0005-0000-0000-000018020000}"/>
    <cellStyle name="SAPBEXheaderItem 2 3" xfId="589" xr:uid="{00000000-0005-0000-0000-000019020000}"/>
    <cellStyle name="SAPBEXheaderItem 2 3 2" xfId="988" xr:uid="{00000000-0005-0000-0000-00001A020000}"/>
    <cellStyle name="SAPBEXheaderItem 2 4" xfId="620" xr:uid="{00000000-0005-0000-0000-00001B020000}"/>
    <cellStyle name="SAPBEXheaderItem 2 4 2" xfId="1019" xr:uid="{00000000-0005-0000-0000-00001C020000}"/>
    <cellStyle name="SAPBEXheaderItem 3" xfId="200" xr:uid="{00000000-0005-0000-0000-00001D020000}"/>
    <cellStyle name="SAPBEXheaderItem 3 2" xfId="550" xr:uid="{00000000-0005-0000-0000-00001E020000}"/>
    <cellStyle name="SAPBEXheaderItem 3 2 2" xfId="949" xr:uid="{00000000-0005-0000-0000-00001F020000}"/>
    <cellStyle name="SAPBEXheaderItem 3 3" xfId="587" xr:uid="{00000000-0005-0000-0000-000020020000}"/>
    <cellStyle name="SAPBEXheaderItem 3 3 2" xfId="986" xr:uid="{00000000-0005-0000-0000-000021020000}"/>
    <cellStyle name="SAPBEXheaderItem 3 4" xfId="729" xr:uid="{00000000-0005-0000-0000-000022020000}"/>
    <cellStyle name="SAPBEXheaderItem 3 4 2" xfId="1125" xr:uid="{00000000-0005-0000-0000-000023020000}"/>
    <cellStyle name="SAPBEXheaderItem 4" xfId="548" xr:uid="{00000000-0005-0000-0000-000024020000}"/>
    <cellStyle name="SAPBEXheaderItem 4 2" xfId="947" xr:uid="{00000000-0005-0000-0000-000025020000}"/>
    <cellStyle name="SAPBEXheaderItem 5" xfId="590" xr:uid="{00000000-0005-0000-0000-000026020000}"/>
    <cellStyle name="SAPBEXheaderItem 5 2" xfId="989" xr:uid="{00000000-0005-0000-0000-000027020000}"/>
    <cellStyle name="SAPBEXheaderItem 6" xfId="744" xr:uid="{00000000-0005-0000-0000-000028020000}"/>
    <cellStyle name="SAPBEXheaderItem 6 2" xfId="1140" xr:uid="{00000000-0005-0000-0000-000029020000}"/>
    <cellStyle name="SAPBEXheaderText" xfId="201" xr:uid="{00000000-0005-0000-0000-00002A020000}"/>
    <cellStyle name="SAPBEXheaderText 2" xfId="202" xr:uid="{00000000-0005-0000-0000-00002B020000}"/>
    <cellStyle name="SAPBEXheaderText 2 2" xfId="552" xr:uid="{00000000-0005-0000-0000-00002C020000}"/>
    <cellStyle name="SAPBEXheaderText 2 2 2" xfId="951" xr:uid="{00000000-0005-0000-0000-00002D020000}"/>
    <cellStyle name="SAPBEXheaderText 2 3" xfId="585" xr:uid="{00000000-0005-0000-0000-00002E020000}"/>
    <cellStyle name="SAPBEXheaderText 2 3 2" xfId="984" xr:uid="{00000000-0005-0000-0000-00002F020000}"/>
    <cellStyle name="SAPBEXheaderText 2 4" xfId="734" xr:uid="{00000000-0005-0000-0000-000030020000}"/>
    <cellStyle name="SAPBEXheaderText 2 4 2" xfId="1130" xr:uid="{00000000-0005-0000-0000-000031020000}"/>
    <cellStyle name="SAPBEXheaderText 3" xfId="203" xr:uid="{00000000-0005-0000-0000-000032020000}"/>
    <cellStyle name="SAPBEXheaderText 3 2" xfId="553" xr:uid="{00000000-0005-0000-0000-000033020000}"/>
    <cellStyle name="SAPBEXheaderText 3 2 2" xfId="952" xr:uid="{00000000-0005-0000-0000-000034020000}"/>
    <cellStyle name="SAPBEXheaderText 3 3" xfId="573" xr:uid="{00000000-0005-0000-0000-000035020000}"/>
    <cellStyle name="SAPBEXheaderText 3 3 2" xfId="972" xr:uid="{00000000-0005-0000-0000-000036020000}"/>
    <cellStyle name="SAPBEXheaderText 3 4" xfId="735" xr:uid="{00000000-0005-0000-0000-000037020000}"/>
    <cellStyle name="SAPBEXheaderText 3 4 2" xfId="1131" xr:uid="{00000000-0005-0000-0000-000038020000}"/>
    <cellStyle name="SAPBEXheaderText 4" xfId="551" xr:uid="{00000000-0005-0000-0000-000039020000}"/>
    <cellStyle name="SAPBEXheaderText 4 2" xfId="950" xr:uid="{00000000-0005-0000-0000-00003A020000}"/>
    <cellStyle name="SAPBEXheaderText 5" xfId="586" xr:uid="{00000000-0005-0000-0000-00003B020000}"/>
    <cellStyle name="SAPBEXheaderText 5 2" xfId="985" xr:uid="{00000000-0005-0000-0000-00003C020000}"/>
    <cellStyle name="SAPBEXheaderText 6" xfId="632" xr:uid="{00000000-0005-0000-0000-00003D020000}"/>
    <cellStyle name="SAPBEXheaderText 6 2" xfId="1031" xr:uid="{00000000-0005-0000-0000-00003E020000}"/>
    <cellStyle name="SAPBEXHLevel0" xfId="204" xr:uid="{00000000-0005-0000-0000-00003F020000}"/>
    <cellStyle name="SAPBEXHLevel0 2" xfId="205" xr:uid="{00000000-0005-0000-0000-000040020000}"/>
    <cellStyle name="SAPBEXHLevel0 2 2" xfId="555" xr:uid="{00000000-0005-0000-0000-000041020000}"/>
    <cellStyle name="SAPBEXHLevel0 2 2 2" xfId="954" xr:uid="{00000000-0005-0000-0000-000042020000}"/>
    <cellStyle name="SAPBEXHLevel0 2 3" xfId="499" xr:uid="{00000000-0005-0000-0000-000043020000}"/>
    <cellStyle name="SAPBEXHLevel0 2 3 2" xfId="898" xr:uid="{00000000-0005-0000-0000-000044020000}"/>
    <cellStyle name="SAPBEXHLevel0 2 4" xfId="453" xr:uid="{00000000-0005-0000-0000-000045020000}"/>
    <cellStyle name="SAPBEXHLevel0 2 4 2" xfId="852" xr:uid="{00000000-0005-0000-0000-000046020000}"/>
    <cellStyle name="SAPBEXHLevel0 3" xfId="206" xr:uid="{00000000-0005-0000-0000-000047020000}"/>
    <cellStyle name="SAPBEXHLevel0 3 2" xfId="556" xr:uid="{00000000-0005-0000-0000-000048020000}"/>
    <cellStyle name="SAPBEXHLevel0 3 2 2" xfId="955" xr:uid="{00000000-0005-0000-0000-000049020000}"/>
    <cellStyle name="SAPBEXHLevel0 3 3" xfId="498" xr:uid="{00000000-0005-0000-0000-00004A020000}"/>
    <cellStyle name="SAPBEXHLevel0 3 3 2" xfId="897" xr:uid="{00000000-0005-0000-0000-00004B020000}"/>
    <cellStyle name="SAPBEXHLevel0 3 4" xfId="696" xr:uid="{00000000-0005-0000-0000-00004C020000}"/>
    <cellStyle name="SAPBEXHLevel0 3 4 2" xfId="1095" xr:uid="{00000000-0005-0000-0000-00004D020000}"/>
    <cellStyle name="SAPBEXHLevel0 4" xfId="554" xr:uid="{00000000-0005-0000-0000-00004E020000}"/>
    <cellStyle name="SAPBEXHLevel0 4 2" xfId="953" xr:uid="{00000000-0005-0000-0000-00004F020000}"/>
    <cellStyle name="SAPBEXHLevel0 5" xfId="570" xr:uid="{00000000-0005-0000-0000-000050020000}"/>
    <cellStyle name="SAPBEXHLevel0 5 2" xfId="969" xr:uid="{00000000-0005-0000-0000-000051020000}"/>
    <cellStyle name="SAPBEXHLevel0 6" xfId="743" xr:uid="{00000000-0005-0000-0000-000052020000}"/>
    <cellStyle name="SAPBEXHLevel0 6 2" xfId="1139" xr:uid="{00000000-0005-0000-0000-000053020000}"/>
    <cellStyle name="SAPBEXHLevel0X" xfId="207" xr:uid="{00000000-0005-0000-0000-000054020000}"/>
    <cellStyle name="SAPBEXHLevel0X 2" xfId="557" xr:uid="{00000000-0005-0000-0000-000055020000}"/>
    <cellStyle name="SAPBEXHLevel0X 2 2" xfId="956" xr:uid="{00000000-0005-0000-0000-000056020000}"/>
    <cellStyle name="SAPBEXHLevel0X 3" xfId="637" xr:uid="{00000000-0005-0000-0000-000057020000}"/>
    <cellStyle name="SAPBEXHLevel0X 3 2" xfId="1036" xr:uid="{00000000-0005-0000-0000-000058020000}"/>
    <cellStyle name="SAPBEXHLevel0X 4" xfId="737" xr:uid="{00000000-0005-0000-0000-000059020000}"/>
    <cellStyle name="SAPBEXHLevel0X 4 2" xfId="1133" xr:uid="{00000000-0005-0000-0000-00005A020000}"/>
    <cellStyle name="SAPBEXHLevel1" xfId="208" xr:uid="{00000000-0005-0000-0000-00005B020000}"/>
    <cellStyle name="SAPBEXHLevel1 2" xfId="209" xr:uid="{00000000-0005-0000-0000-00005C020000}"/>
    <cellStyle name="SAPBEXHLevel1 2 2" xfId="559" xr:uid="{00000000-0005-0000-0000-00005D020000}"/>
    <cellStyle name="SAPBEXHLevel1 2 2 2" xfId="958" xr:uid="{00000000-0005-0000-0000-00005E020000}"/>
    <cellStyle name="SAPBEXHLevel1 2 3" xfId="442" xr:uid="{00000000-0005-0000-0000-00005F020000}"/>
    <cellStyle name="SAPBEXHLevel1 2 3 2" xfId="841" xr:uid="{00000000-0005-0000-0000-000060020000}"/>
    <cellStyle name="SAPBEXHLevel1 2 4" xfId="621" xr:uid="{00000000-0005-0000-0000-000061020000}"/>
    <cellStyle name="SAPBEXHLevel1 2 4 2" xfId="1020" xr:uid="{00000000-0005-0000-0000-000062020000}"/>
    <cellStyle name="SAPBEXHLevel1 3" xfId="210" xr:uid="{00000000-0005-0000-0000-000063020000}"/>
    <cellStyle name="SAPBEXHLevel1 3 2" xfId="560" xr:uid="{00000000-0005-0000-0000-000064020000}"/>
    <cellStyle name="SAPBEXHLevel1 3 2 2" xfId="959" xr:uid="{00000000-0005-0000-0000-000065020000}"/>
    <cellStyle name="SAPBEXHLevel1 3 3" xfId="662" xr:uid="{00000000-0005-0000-0000-000066020000}"/>
    <cellStyle name="SAPBEXHLevel1 3 3 2" xfId="1061" xr:uid="{00000000-0005-0000-0000-000067020000}"/>
    <cellStyle name="SAPBEXHLevel1 3 4" xfId="467" xr:uid="{00000000-0005-0000-0000-000068020000}"/>
    <cellStyle name="SAPBEXHLevel1 3 4 2" xfId="866" xr:uid="{00000000-0005-0000-0000-000069020000}"/>
    <cellStyle name="SAPBEXHLevel1 4" xfId="558" xr:uid="{00000000-0005-0000-0000-00006A020000}"/>
    <cellStyle name="SAPBEXHLevel1 4 2" xfId="957" xr:uid="{00000000-0005-0000-0000-00006B020000}"/>
    <cellStyle name="SAPBEXHLevel1 5" xfId="497" xr:uid="{00000000-0005-0000-0000-00006C020000}"/>
    <cellStyle name="SAPBEXHLevel1 5 2" xfId="896" xr:uid="{00000000-0005-0000-0000-00006D020000}"/>
    <cellStyle name="SAPBEXHLevel1 6" xfId="745" xr:uid="{00000000-0005-0000-0000-00006E020000}"/>
    <cellStyle name="SAPBEXHLevel1 6 2" xfId="1141" xr:uid="{00000000-0005-0000-0000-00006F020000}"/>
    <cellStyle name="SAPBEXHLevel1X" xfId="211" xr:uid="{00000000-0005-0000-0000-000070020000}"/>
    <cellStyle name="SAPBEXHLevel1X 2" xfId="561" xr:uid="{00000000-0005-0000-0000-000071020000}"/>
    <cellStyle name="SAPBEXHLevel1X 2 2" xfId="960" xr:uid="{00000000-0005-0000-0000-000072020000}"/>
    <cellStyle name="SAPBEXHLevel1X 3" xfId="494" xr:uid="{00000000-0005-0000-0000-000073020000}"/>
    <cellStyle name="SAPBEXHLevel1X 3 2" xfId="893" xr:uid="{00000000-0005-0000-0000-000074020000}"/>
    <cellStyle name="SAPBEXHLevel1X 4" xfId="461" xr:uid="{00000000-0005-0000-0000-000075020000}"/>
    <cellStyle name="SAPBEXHLevel1X 4 2" xfId="860" xr:uid="{00000000-0005-0000-0000-000076020000}"/>
    <cellStyle name="SAPBEXHLevel2" xfId="212" xr:uid="{00000000-0005-0000-0000-000077020000}"/>
    <cellStyle name="SAPBEXHLevel2 2" xfId="213" xr:uid="{00000000-0005-0000-0000-000078020000}"/>
    <cellStyle name="SAPBEXHLevel2 2 2" xfId="563" xr:uid="{00000000-0005-0000-0000-000079020000}"/>
    <cellStyle name="SAPBEXHLevel2 2 2 2" xfId="962" xr:uid="{00000000-0005-0000-0000-00007A020000}"/>
    <cellStyle name="SAPBEXHLevel2 2 3" xfId="492" xr:uid="{00000000-0005-0000-0000-00007B020000}"/>
    <cellStyle name="SAPBEXHLevel2 2 3 2" xfId="891" xr:uid="{00000000-0005-0000-0000-00007C020000}"/>
    <cellStyle name="SAPBEXHLevel2 2 4" xfId="741" xr:uid="{00000000-0005-0000-0000-00007D020000}"/>
    <cellStyle name="SAPBEXHLevel2 2 4 2" xfId="1137" xr:uid="{00000000-0005-0000-0000-00007E020000}"/>
    <cellStyle name="SAPBEXHLevel2 3" xfId="214" xr:uid="{00000000-0005-0000-0000-00007F020000}"/>
    <cellStyle name="SAPBEXHLevel2 3 2" xfId="564" xr:uid="{00000000-0005-0000-0000-000080020000}"/>
    <cellStyle name="SAPBEXHLevel2 3 2 2" xfId="963" xr:uid="{00000000-0005-0000-0000-000081020000}"/>
    <cellStyle name="SAPBEXHLevel2 3 3" xfId="491" xr:uid="{00000000-0005-0000-0000-000082020000}"/>
    <cellStyle name="SAPBEXHLevel2 3 3 2" xfId="890" xr:uid="{00000000-0005-0000-0000-000083020000}"/>
    <cellStyle name="SAPBEXHLevel2 3 4" xfId="712" xr:uid="{00000000-0005-0000-0000-000084020000}"/>
    <cellStyle name="SAPBEXHLevel2 3 4 2" xfId="1108" xr:uid="{00000000-0005-0000-0000-000085020000}"/>
    <cellStyle name="SAPBEXHLevel2 4" xfId="562" xr:uid="{00000000-0005-0000-0000-000086020000}"/>
    <cellStyle name="SAPBEXHLevel2 4 2" xfId="961" xr:uid="{00000000-0005-0000-0000-000087020000}"/>
    <cellStyle name="SAPBEXHLevel2 5" xfId="493" xr:uid="{00000000-0005-0000-0000-000088020000}"/>
    <cellStyle name="SAPBEXHLevel2 5 2" xfId="892" xr:uid="{00000000-0005-0000-0000-000089020000}"/>
    <cellStyle name="SAPBEXHLevel2 6" xfId="680" xr:uid="{00000000-0005-0000-0000-00008A020000}"/>
    <cellStyle name="SAPBEXHLevel2 6 2" xfId="1079" xr:uid="{00000000-0005-0000-0000-00008B020000}"/>
    <cellStyle name="SAPBEXHLevel2X" xfId="215" xr:uid="{00000000-0005-0000-0000-00008C020000}"/>
    <cellStyle name="SAPBEXHLevel2X 2" xfId="565" xr:uid="{00000000-0005-0000-0000-00008D020000}"/>
    <cellStyle name="SAPBEXHLevel2X 2 2" xfId="964" xr:uid="{00000000-0005-0000-0000-00008E020000}"/>
    <cellStyle name="SAPBEXHLevel2X 3" xfId="490" xr:uid="{00000000-0005-0000-0000-00008F020000}"/>
    <cellStyle name="SAPBEXHLevel2X 3 2" xfId="889" xr:uid="{00000000-0005-0000-0000-000090020000}"/>
    <cellStyle name="SAPBEXHLevel2X 4" xfId="623" xr:uid="{00000000-0005-0000-0000-000091020000}"/>
    <cellStyle name="SAPBEXHLevel2X 4 2" xfId="1022" xr:uid="{00000000-0005-0000-0000-000092020000}"/>
    <cellStyle name="SAPBEXHLevel3" xfId="216" xr:uid="{00000000-0005-0000-0000-000093020000}"/>
    <cellStyle name="SAPBEXHLevel3 2" xfId="217" xr:uid="{00000000-0005-0000-0000-000094020000}"/>
    <cellStyle name="SAPBEXHLevel3 2 2" xfId="567" xr:uid="{00000000-0005-0000-0000-000095020000}"/>
    <cellStyle name="SAPBEXHLevel3 2 2 2" xfId="966" xr:uid="{00000000-0005-0000-0000-000096020000}"/>
    <cellStyle name="SAPBEXHLevel3 2 3" xfId="660" xr:uid="{00000000-0005-0000-0000-000097020000}"/>
    <cellStyle name="SAPBEXHLevel3 2 3 2" xfId="1059" xr:uid="{00000000-0005-0000-0000-000098020000}"/>
    <cellStyle name="SAPBEXHLevel3 2 4" xfId="451" xr:uid="{00000000-0005-0000-0000-000099020000}"/>
    <cellStyle name="SAPBEXHLevel3 2 4 2" xfId="850" xr:uid="{00000000-0005-0000-0000-00009A020000}"/>
    <cellStyle name="SAPBEXHLevel3 3" xfId="218" xr:uid="{00000000-0005-0000-0000-00009B020000}"/>
    <cellStyle name="SAPBEXHLevel3 3 2" xfId="568" xr:uid="{00000000-0005-0000-0000-00009C020000}"/>
    <cellStyle name="SAPBEXHLevel3 3 2 2" xfId="967" xr:uid="{00000000-0005-0000-0000-00009D020000}"/>
    <cellStyle name="SAPBEXHLevel3 3 3" xfId="664" xr:uid="{00000000-0005-0000-0000-00009E020000}"/>
    <cellStyle name="SAPBEXHLevel3 3 3 2" xfId="1063" xr:uid="{00000000-0005-0000-0000-00009F020000}"/>
    <cellStyle name="SAPBEXHLevel3 3 4" xfId="466" xr:uid="{00000000-0005-0000-0000-0000A0020000}"/>
    <cellStyle name="SAPBEXHLevel3 3 4 2" xfId="865" xr:uid="{00000000-0005-0000-0000-0000A1020000}"/>
    <cellStyle name="SAPBEXHLevel3 4" xfId="566" xr:uid="{00000000-0005-0000-0000-0000A2020000}"/>
    <cellStyle name="SAPBEXHLevel3 4 2" xfId="965" xr:uid="{00000000-0005-0000-0000-0000A3020000}"/>
    <cellStyle name="SAPBEXHLevel3 5" xfId="489" xr:uid="{00000000-0005-0000-0000-0000A4020000}"/>
    <cellStyle name="SAPBEXHLevel3 5 2" xfId="888" xr:uid="{00000000-0005-0000-0000-0000A5020000}"/>
    <cellStyle name="SAPBEXHLevel3 6" xfId="742" xr:uid="{00000000-0005-0000-0000-0000A6020000}"/>
    <cellStyle name="SAPBEXHLevel3 6 2" xfId="1138" xr:uid="{00000000-0005-0000-0000-0000A7020000}"/>
    <cellStyle name="SAPBEXHLevel3X" xfId="219" xr:uid="{00000000-0005-0000-0000-0000A8020000}"/>
    <cellStyle name="SAPBEXHLevel3X 2" xfId="569" xr:uid="{00000000-0005-0000-0000-0000A9020000}"/>
    <cellStyle name="SAPBEXHLevel3X 2 2" xfId="968" xr:uid="{00000000-0005-0000-0000-0000AA020000}"/>
    <cellStyle name="SAPBEXHLevel3X 3" xfId="643" xr:uid="{00000000-0005-0000-0000-0000AB020000}"/>
    <cellStyle name="SAPBEXHLevel3X 3 2" xfId="1042" xr:uid="{00000000-0005-0000-0000-0000AC020000}"/>
    <cellStyle name="SAPBEXHLevel3X 4" xfId="716" xr:uid="{00000000-0005-0000-0000-0000AD020000}"/>
    <cellStyle name="SAPBEXHLevel3X 4 2" xfId="1112" xr:uid="{00000000-0005-0000-0000-0000AE020000}"/>
    <cellStyle name="SAPBEXinputData" xfId="220" xr:uid="{00000000-0005-0000-0000-0000AF020000}"/>
    <cellStyle name="SAPBEXItemHeader" xfId="221" xr:uid="{00000000-0005-0000-0000-0000B0020000}"/>
    <cellStyle name="SAPBEXItemHeader 2" xfId="571" xr:uid="{00000000-0005-0000-0000-0000B1020000}"/>
    <cellStyle name="SAPBEXItemHeader 2 2" xfId="970" xr:uid="{00000000-0005-0000-0000-0000B2020000}"/>
    <cellStyle name="SAPBEXItemHeader 3" xfId="668" xr:uid="{00000000-0005-0000-0000-0000B3020000}"/>
    <cellStyle name="SAPBEXItemHeader 3 2" xfId="1067" xr:uid="{00000000-0005-0000-0000-0000B4020000}"/>
    <cellStyle name="SAPBEXItemHeader 4" xfId="450" xr:uid="{00000000-0005-0000-0000-0000B5020000}"/>
    <cellStyle name="SAPBEXItemHeader 4 2" xfId="849" xr:uid="{00000000-0005-0000-0000-0000B6020000}"/>
    <cellStyle name="SAPBEXresData" xfId="222" xr:uid="{00000000-0005-0000-0000-0000B7020000}"/>
    <cellStyle name="SAPBEXresData 2" xfId="572" xr:uid="{00000000-0005-0000-0000-0000B8020000}"/>
    <cellStyle name="SAPBEXresData 2 2" xfId="971" xr:uid="{00000000-0005-0000-0000-0000B9020000}"/>
    <cellStyle name="SAPBEXresData 3" xfId="691" xr:uid="{00000000-0005-0000-0000-0000BA020000}"/>
    <cellStyle name="SAPBEXresData 3 2" xfId="1090" xr:uid="{00000000-0005-0000-0000-0000BB020000}"/>
    <cellStyle name="SAPBEXresData 4" xfId="613" xr:uid="{00000000-0005-0000-0000-0000BC020000}"/>
    <cellStyle name="SAPBEXresData 4 2" xfId="1012" xr:uid="{00000000-0005-0000-0000-0000BD020000}"/>
    <cellStyle name="SAPBEXresDataEmph" xfId="223" xr:uid="{00000000-0005-0000-0000-0000BE020000}"/>
    <cellStyle name="SAPBEXresItem" xfId="224" xr:uid="{00000000-0005-0000-0000-0000BF020000}"/>
    <cellStyle name="SAPBEXresItem 2" xfId="574" xr:uid="{00000000-0005-0000-0000-0000C0020000}"/>
    <cellStyle name="SAPBEXresItem 2 2" xfId="973" xr:uid="{00000000-0005-0000-0000-0000C1020000}"/>
    <cellStyle name="SAPBEXresItem 3" xfId="487" xr:uid="{00000000-0005-0000-0000-0000C2020000}"/>
    <cellStyle name="SAPBEXresItem 3 2" xfId="886" xr:uid="{00000000-0005-0000-0000-0000C3020000}"/>
    <cellStyle name="SAPBEXresItem 4" xfId="636" xr:uid="{00000000-0005-0000-0000-0000C4020000}"/>
    <cellStyle name="SAPBEXresItem 4 2" xfId="1035" xr:uid="{00000000-0005-0000-0000-0000C5020000}"/>
    <cellStyle name="SAPBEXresItemX" xfId="225" xr:uid="{00000000-0005-0000-0000-0000C6020000}"/>
    <cellStyle name="SAPBEXresItemX 2" xfId="575" xr:uid="{00000000-0005-0000-0000-0000C7020000}"/>
    <cellStyle name="SAPBEXresItemX 2 2" xfId="974" xr:uid="{00000000-0005-0000-0000-0000C8020000}"/>
    <cellStyle name="SAPBEXresItemX 3" xfId="671" xr:uid="{00000000-0005-0000-0000-0000C9020000}"/>
    <cellStyle name="SAPBEXresItemX 3 2" xfId="1070" xr:uid="{00000000-0005-0000-0000-0000CA020000}"/>
    <cellStyle name="SAPBEXresItemX 4" xfId="439" xr:uid="{00000000-0005-0000-0000-0000CB020000}"/>
    <cellStyle name="SAPBEXresItemX 4 2" xfId="838" xr:uid="{00000000-0005-0000-0000-0000CC020000}"/>
    <cellStyle name="SAPBEXstdData" xfId="226" xr:uid="{00000000-0005-0000-0000-0000CD020000}"/>
    <cellStyle name="SAPBEXstdData 2" xfId="227" xr:uid="{00000000-0005-0000-0000-0000CE020000}"/>
    <cellStyle name="SAPBEXstdData 2 2" xfId="577" xr:uid="{00000000-0005-0000-0000-0000CF020000}"/>
    <cellStyle name="SAPBEXstdData 2 2 2" xfId="976" xr:uid="{00000000-0005-0000-0000-0000D0020000}"/>
    <cellStyle name="SAPBEXstdData 2 3" xfId="644" xr:uid="{00000000-0005-0000-0000-0000D1020000}"/>
    <cellStyle name="SAPBEXstdData 2 3 2" xfId="1043" xr:uid="{00000000-0005-0000-0000-0000D2020000}"/>
    <cellStyle name="SAPBEXstdData 2 4" xfId="438" xr:uid="{00000000-0005-0000-0000-0000D3020000}"/>
    <cellStyle name="SAPBEXstdData 2 4 2" xfId="837" xr:uid="{00000000-0005-0000-0000-0000D4020000}"/>
    <cellStyle name="SAPBEXstdData 3" xfId="228" xr:uid="{00000000-0005-0000-0000-0000D5020000}"/>
    <cellStyle name="SAPBEXstdData 3 2" xfId="578" xr:uid="{00000000-0005-0000-0000-0000D6020000}"/>
    <cellStyle name="SAPBEXstdData 3 2 2" xfId="977" xr:uid="{00000000-0005-0000-0000-0000D7020000}"/>
    <cellStyle name="SAPBEXstdData 3 3" xfId="488" xr:uid="{00000000-0005-0000-0000-0000D8020000}"/>
    <cellStyle name="SAPBEXstdData 3 3 2" xfId="887" xr:uid="{00000000-0005-0000-0000-0000D9020000}"/>
    <cellStyle name="SAPBEXstdData 3 4" xfId="482" xr:uid="{00000000-0005-0000-0000-0000DA020000}"/>
    <cellStyle name="SAPBEXstdData 3 4 2" xfId="881" xr:uid="{00000000-0005-0000-0000-0000DB020000}"/>
    <cellStyle name="SAPBEXstdData 4" xfId="576" xr:uid="{00000000-0005-0000-0000-0000DC020000}"/>
    <cellStyle name="SAPBEXstdData 4 2" xfId="975" xr:uid="{00000000-0005-0000-0000-0000DD020000}"/>
    <cellStyle name="SAPBEXstdData 5" xfId="694" xr:uid="{00000000-0005-0000-0000-0000DE020000}"/>
    <cellStyle name="SAPBEXstdData 5 2" xfId="1093" xr:uid="{00000000-0005-0000-0000-0000DF020000}"/>
    <cellStyle name="SAPBEXstdData 6" xfId="661" xr:uid="{00000000-0005-0000-0000-0000E0020000}"/>
    <cellStyle name="SAPBEXstdData 6 2" xfId="1060" xr:uid="{00000000-0005-0000-0000-0000E1020000}"/>
    <cellStyle name="SAPBEXstdDataEmph" xfId="229" xr:uid="{00000000-0005-0000-0000-0000E2020000}"/>
    <cellStyle name="SAPBEXstdDataEmph 2" xfId="579" xr:uid="{00000000-0005-0000-0000-0000E3020000}"/>
    <cellStyle name="SAPBEXstdDataEmph 2 2" xfId="978" xr:uid="{00000000-0005-0000-0000-0000E4020000}"/>
    <cellStyle name="SAPBEXstdDataEmph 3" xfId="454" xr:uid="{00000000-0005-0000-0000-0000E5020000}"/>
    <cellStyle name="SAPBEXstdDataEmph 3 2" xfId="853" xr:uid="{00000000-0005-0000-0000-0000E6020000}"/>
    <cellStyle name="SAPBEXstdDataEmph 4" xfId="481" xr:uid="{00000000-0005-0000-0000-0000E7020000}"/>
    <cellStyle name="SAPBEXstdDataEmph 4 2" xfId="880" xr:uid="{00000000-0005-0000-0000-0000E8020000}"/>
    <cellStyle name="SAPBEXstdItem" xfId="230" xr:uid="{00000000-0005-0000-0000-0000E9020000}"/>
    <cellStyle name="SAPBEXstdItem 2" xfId="231" xr:uid="{00000000-0005-0000-0000-0000EA020000}"/>
    <cellStyle name="SAPBEXstdItem 2 2" xfId="581" xr:uid="{00000000-0005-0000-0000-0000EB020000}"/>
    <cellStyle name="SAPBEXstdItem 2 2 2" xfId="980" xr:uid="{00000000-0005-0000-0000-0000EC020000}"/>
    <cellStyle name="SAPBEXstdItem 2 3" xfId="484" xr:uid="{00000000-0005-0000-0000-0000ED020000}"/>
    <cellStyle name="SAPBEXstdItem 2 3 2" xfId="883" xr:uid="{00000000-0005-0000-0000-0000EE020000}"/>
    <cellStyle name="SAPBEXstdItem 2 4" xfId="479" xr:uid="{00000000-0005-0000-0000-0000EF020000}"/>
    <cellStyle name="SAPBEXstdItem 2 4 2" xfId="878" xr:uid="{00000000-0005-0000-0000-0000F0020000}"/>
    <cellStyle name="SAPBEXstdItem 3" xfId="232" xr:uid="{00000000-0005-0000-0000-0000F1020000}"/>
    <cellStyle name="SAPBEXstdItem 3 2" xfId="582" xr:uid="{00000000-0005-0000-0000-0000F2020000}"/>
    <cellStyle name="SAPBEXstdItem 3 2 2" xfId="981" xr:uid="{00000000-0005-0000-0000-0000F3020000}"/>
    <cellStyle name="SAPBEXstdItem 3 3" xfId="486" xr:uid="{00000000-0005-0000-0000-0000F4020000}"/>
    <cellStyle name="SAPBEXstdItem 3 3 2" xfId="885" xr:uid="{00000000-0005-0000-0000-0000F5020000}"/>
    <cellStyle name="SAPBEXstdItem 3 4" xfId="478" xr:uid="{00000000-0005-0000-0000-0000F6020000}"/>
    <cellStyle name="SAPBEXstdItem 3 4 2" xfId="877" xr:uid="{00000000-0005-0000-0000-0000F7020000}"/>
    <cellStyle name="SAPBEXstdItem 4" xfId="580" xr:uid="{00000000-0005-0000-0000-0000F8020000}"/>
    <cellStyle name="SAPBEXstdItem 4 2" xfId="979" xr:uid="{00000000-0005-0000-0000-0000F9020000}"/>
    <cellStyle name="SAPBEXstdItem 5" xfId="441" xr:uid="{00000000-0005-0000-0000-0000FA020000}"/>
    <cellStyle name="SAPBEXstdItem 5 2" xfId="840" xr:uid="{00000000-0005-0000-0000-0000FB020000}"/>
    <cellStyle name="SAPBEXstdItem 6" xfId="480" xr:uid="{00000000-0005-0000-0000-0000FC020000}"/>
    <cellStyle name="SAPBEXstdItem 6 2" xfId="879" xr:uid="{00000000-0005-0000-0000-0000FD020000}"/>
    <cellStyle name="SAPBEXstdItemX" xfId="233" xr:uid="{00000000-0005-0000-0000-0000FE020000}"/>
    <cellStyle name="SAPBEXstdItemX 2" xfId="583" xr:uid="{00000000-0005-0000-0000-0000FF020000}"/>
    <cellStyle name="SAPBEXstdItemX 2 2" xfId="982" xr:uid="{00000000-0005-0000-0000-000000030000}"/>
    <cellStyle name="SAPBEXstdItemX 3" xfId="485" xr:uid="{00000000-0005-0000-0000-000001030000}"/>
    <cellStyle name="SAPBEXstdItemX 3 2" xfId="884" xr:uid="{00000000-0005-0000-0000-000002030000}"/>
    <cellStyle name="SAPBEXstdItemX 4" xfId="635" xr:uid="{00000000-0005-0000-0000-000003030000}"/>
    <cellStyle name="SAPBEXstdItemX 4 2" xfId="1034" xr:uid="{00000000-0005-0000-0000-000004030000}"/>
    <cellStyle name="SAPBEXtitle" xfId="234" xr:uid="{00000000-0005-0000-0000-000005030000}"/>
    <cellStyle name="SAPBEXtitle 2" xfId="584" xr:uid="{00000000-0005-0000-0000-000006030000}"/>
    <cellStyle name="SAPBEXtitle 2 2" xfId="983" xr:uid="{00000000-0005-0000-0000-000007030000}"/>
    <cellStyle name="SAPBEXtitle 3" xfId="440" xr:uid="{00000000-0005-0000-0000-000008030000}"/>
    <cellStyle name="SAPBEXtitle 3 2" xfId="839" xr:uid="{00000000-0005-0000-0000-000009030000}"/>
    <cellStyle name="SAPBEXtitle 4" xfId="647" xr:uid="{00000000-0005-0000-0000-00000A030000}"/>
    <cellStyle name="SAPBEXtitle 4 2" xfId="1046" xr:uid="{00000000-0005-0000-0000-00000B030000}"/>
    <cellStyle name="SAPBEXunassignedItem" xfId="235" xr:uid="{00000000-0005-0000-0000-00000C030000}"/>
    <cellStyle name="SAPBEXunassignedItem 2" xfId="236" xr:uid="{00000000-0005-0000-0000-00000D030000}"/>
    <cellStyle name="SAPBEXunassignedItem 3" xfId="237" xr:uid="{00000000-0005-0000-0000-00000E030000}"/>
    <cellStyle name="SAPBEXundefined" xfId="238" xr:uid="{00000000-0005-0000-0000-00000F030000}"/>
    <cellStyle name="SAPBEXundefined 2" xfId="588" xr:uid="{00000000-0005-0000-0000-000010030000}"/>
    <cellStyle name="SAPBEXundefined 2 2" xfId="987" xr:uid="{00000000-0005-0000-0000-000011030000}"/>
    <cellStyle name="SAPBEXundefined 3" xfId="483" xr:uid="{00000000-0005-0000-0000-000012030000}"/>
    <cellStyle name="SAPBEXundefined 3 2" xfId="882" xr:uid="{00000000-0005-0000-0000-000013030000}"/>
    <cellStyle name="SAPBEXundefined 4" xfId="715" xr:uid="{00000000-0005-0000-0000-000014030000}"/>
    <cellStyle name="SAPBEXundefined 4 2" xfId="1111" xr:uid="{00000000-0005-0000-0000-000015030000}"/>
    <cellStyle name="Schlecht 2" xfId="239" xr:uid="{00000000-0005-0000-0000-000016030000}"/>
    <cellStyle name="Schlecht 2 2" xfId="240" xr:uid="{00000000-0005-0000-0000-000017030000}"/>
    <cellStyle name="Schlecht 3" xfId="241" xr:uid="{00000000-0005-0000-0000-000018030000}"/>
    <cellStyle name="Schlecht 4" xfId="242" xr:uid="{00000000-0005-0000-0000-000019030000}"/>
    <cellStyle name="Sheet Title" xfId="243" xr:uid="{00000000-0005-0000-0000-00001A030000}"/>
    <cellStyle name="Standard" xfId="0" builtinId="0"/>
    <cellStyle name="Standard 10" xfId="12" xr:uid="{00000000-0005-0000-0000-00001C030000}"/>
    <cellStyle name="Standard 10 2" xfId="39" xr:uid="{00000000-0005-0000-0000-00001D030000}"/>
    <cellStyle name="Standard 10 2 2" xfId="245" xr:uid="{00000000-0005-0000-0000-00001E030000}"/>
    <cellStyle name="Standard 10 2 2 2" xfId="386" xr:uid="{00000000-0005-0000-0000-00001F030000}"/>
    <cellStyle name="Standard 10 2 2 2 2" xfId="678" xr:uid="{00000000-0005-0000-0000-000020030000}"/>
    <cellStyle name="Standard 10 2 2 2 2 2" xfId="1077" xr:uid="{00000000-0005-0000-0000-000021030000}"/>
    <cellStyle name="Standard 10 2 2 2 3" xfId="810" xr:uid="{00000000-0005-0000-0000-000022030000}"/>
    <cellStyle name="Standard 10 2 2 3" xfId="595" xr:uid="{00000000-0005-0000-0000-000023030000}"/>
    <cellStyle name="Standard 10 2 2 3 2" xfId="994" xr:uid="{00000000-0005-0000-0000-000024030000}"/>
    <cellStyle name="Standard 10 2 2 4" xfId="771" xr:uid="{00000000-0005-0000-0000-000025030000}"/>
    <cellStyle name="Standard 10 2 3" xfId="332" xr:uid="{00000000-0005-0000-0000-000026030000}"/>
    <cellStyle name="Standard 10 3" xfId="244" xr:uid="{00000000-0005-0000-0000-000027030000}"/>
    <cellStyle name="Standard 10 3 2" xfId="385" xr:uid="{00000000-0005-0000-0000-000028030000}"/>
    <cellStyle name="Standard 10 3 2 2" xfId="677" xr:uid="{00000000-0005-0000-0000-000029030000}"/>
    <cellStyle name="Standard 10 3 2 2 2" xfId="1076" xr:uid="{00000000-0005-0000-0000-00002A030000}"/>
    <cellStyle name="Standard 10 3 2 3" xfId="809" xr:uid="{00000000-0005-0000-0000-00002B030000}"/>
    <cellStyle name="Standard 10 3 3" xfId="594" xr:uid="{00000000-0005-0000-0000-00002C030000}"/>
    <cellStyle name="Standard 10 3 3 2" xfId="993" xr:uid="{00000000-0005-0000-0000-00002D030000}"/>
    <cellStyle name="Standard 10 3 4" xfId="770" xr:uid="{00000000-0005-0000-0000-00002E030000}"/>
    <cellStyle name="Standard 10 4" xfId="322" xr:uid="{00000000-0005-0000-0000-00002F030000}"/>
    <cellStyle name="Standard 11" xfId="13" xr:uid="{00000000-0005-0000-0000-000030030000}"/>
    <cellStyle name="Standard 11 2" xfId="40" xr:uid="{00000000-0005-0000-0000-000031030000}"/>
    <cellStyle name="Standard 11 2 2" xfId="333" xr:uid="{00000000-0005-0000-0000-000032030000}"/>
    <cellStyle name="Standard 11 2 2 2" xfId="416" xr:uid="{00000000-0005-0000-0000-000033030000}"/>
    <cellStyle name="Standard 11 2 3" xfId="380" xr:uid="{00000000-0005-0000-0000-000034030000}"/>
    <cellStyle name="Standard 11 3" xfId="246" xr:uid="{00000000-0005-0000-0000-000035030000}"/>
    <cellStyle name="Standard 11 4" xfId="323" xr:uid="{00000000-0005-0000-0000-000036030000}"/>
    <cellStyle name="Standard 11 4 2" xfId="411" xr:uid="{00000000-0005-0000-0000-000037030000}"/>
    <cellStyle name="Standard 11 5" xfId="373" xr:uid="{00000000-0005-0000-0000-000038030000}"/>
    <cellStyle name="Standard 11 5 2" xfId="365" xr:uid="{00000000-0005-0000-0000-000039030000}"/>
    <cellStyle name="Standard 12" xfId="14" xr:uid="{00000000-0005-0000-0000-00003A030000}"/>
    <cellStyle name="Standard 12 2" xfId="247" xr:uid="{00000000-0005-0000-0000-00003B030000}"/>
    <cellStyle name="Standard 12 3" xfId="324" xr:uid="{00000000-0005-0000-0000-00003C030000}"/>
    <cellStyle name="Standard 12 3 2" xfId="412" xr:uid="{00000000-0005-0000-0000-00003D030000}"/>
    <cellStyle name="Standard 12 3 2 2" xfId="693" xr:uid="{00000000-0005-0000-0000-00003E030000}"/>
    <cellStyle name="Standard 12 3 2 2 2" xfId="1092" xr:uid="{00000000-0005-0000-0000-00003F030000}"/>
    <cellStyle name="Standard 12 3 2 3" xfId="824" xr:uid="{00000000-0005-0000-0000-000040030000}"/>
    <cellStyle name="Standard 12 3 3" xfId="640" xr:uid="{00000000-0005-0000-0000-000041030000}"/>
    <cellStyle name="Standard 12 3 3 2" xfId="1039" xr:uid="{00000000-0005-0000-0000-000042030000}"/>
    <cellStyle name="Standard 12 3 4" xfId="785" xr:uid="{00000000-0005-0000-0000-000043030000}"/>
    <cellStyle name="Standard 12 4" xfId="374" xr:uid="{00000000-0005-0000-0000-000044030000}"/>
    <cellStyle name="Standard 12 4 2" xfId="670" xr:uid="{00000000-0005-0000-0000-000045030000}"/>
    <cellStyle name="Standard 12 4 2 2" xfId="1069" xr:uid="{00000000-0005-0000-0000-000046030000}"/>
    <cellStyle name="Standard 12 4 3" xfId="801" xr:uid="{00000000-0005-0000-0000-000047030000}"/>
    <cellStyle name="Standard 12 5" xfId="445" xr:uid="{00000000-0005-0000-0000-000048030000}"/>
    <cellStyle name="Standard 12 5 2" xfId="844" xr:uid="{00000000-0005-0000-0000-000049030000}"/>
    <cellStyle name="Standard 12 6" xfId="762" xr:uid="{00000000-0005-0000-0000-00004A030000}"/>
    <cellStyle name="Standard 13" xfId="42" xr:uid="{00000000-0005-0000-0000-00004B030000}"/>
    <cellStyle name="Standard 13 2" xfId="248" xr:uid="{00000000-0005-0000-0000-00004C030000}"/>
    <cellStyle name="Standard 13 3" xfId="335" xr:uid="{00000000-0005-0000-0000-00004D030000}"/>
    <cellStyle name="Standard 13 3 2" xfId="418" xr:uid="{00000000-0005-0000-0000-00004E030000}"/>
    <cellStyle name="Standard 13 4" xfId="382" xr:uid="{00000000-0005-0000-0000-00004F030000}"/>
    <cellStyle name="Standard 14" xfId="78" xr:uid="{00000000-0005-0000-0000-000050030000}"/>
    <cellStyle name="Standard 14 2" xfId="342" xr:uid="{00000000-0005-0000-0000-000051030000}"/>
    <cellStyle name="Standard 15" xfId="80" xr:uid="{00000000-0005-0000-0000-000052030000}"/>
    <cellStyle name="Standard 16" xfId="82" xr:uid="{00000000-0005-0000-0000-000053030000}"/>
    <cellStyle name="Standard 16 2" xfId="384" xr:uid="{00000000-0005-0000-0000-000054030000}"/>
    <cellStyle name="Standard 16 2 2" xfId="676" xr:uid="{00000000-0005-0000-0000-000055030000}"/>
    <cellStyle name="Standard 16 2 2 2" xfId="1075" xr:uid="{00000000-0005-0000-0000-000056030000}"/>
    <cellStyle name="Standard 16 2 3" xfId="808" xr:uid="{00000000-0005-0000-0000-000057030000}"/>
    <cellStyle name="Standard 16 3" xfId="465" xr:uid="{00000000-0005-0000-0000-000058030000}"/>
    <cellStyle name="Standard 16 3 2" xfId="864" xr:uid="{00000000-0005-0000-0000-000059030000}"/>
    <cellStyle name="Standard 16 4" xfId="769" xr:uid="{00000000-0005-0000-0000-00005A030000}"/>
    <cellStyle name="Standard 17" xfId="354" xr:uid="{00000000-0005-0000-0000-00005B030000}"/>
    <cellStyle name="Standard 17 2" xfId="430" xr:uid="{00000000-0005-0000-0000-00005C030000}"/>
    <cellStyle name="Standard 17 2 2" xfId="701" xr:uid="{00000000-0005-0000-0000-00005D030000}"/>
    <cellStyle name="Standard 17 2 2 2" xfId="1100" xr:uid="{00000000-0005-0000-0000-00005E030000}"/>
    <cellStyle name="Standard 17 2 3" xfId="829" xr:uid="{00000000-0005-0000-0000-00005F030000}"/>
    <cellStyle name="Standard 17 3" xfId="657" xr:uid="{00000000-0005-0000-0000-000060030000}"/>
    <cellStyle name="Standard 17 3 2" xfId="1056" xr:uid="{00000000-0005-0000-0000-000061030000}"/>
    <cellStyle name="Standard 17 4" xfId="790" xr:uid="{00000000-0005-0000-0000-000062030000}"/>
    <cellStyle name="Standard 18" xfId="355" xr:uid="{00000000-0005-0000-0000-000063030000}"/>
    <cellStyle name="Standard 18 2" xfId="431" xr:uid="{00000000-0005-0000-0000-000064030000}"/>
    <cellStyle name="Standard 18 2 2" xfId="702" xr:uid="{00000000-0005-0000-0000-000065030000}"/>
    <cellStyle name="Standard 18 2 2 2" xfId="1101" xr:uid="{00000000-0005-0000-0000-000066030000}"/>
    <cellStyle name="Standard 18 2 3" xfId="830" xr:uid="{00000000-0005-0000-0000-000067030000}"/>
    <cellStyle name="Standard 18 3" xfId="658" xr:uid="{00000000-0005-0000-0000-000068030000}"/>
    <cellStyle name="Standard 18 3 2" xfId="1057" xr:uid="{00000000-0005-0000-0000-000069030000}"/>
    <cellStyle name="Standard 18 4" xfId="791" xr:uid="{00000000-0005-0000-0000-00006A030000}"/>
    <cellStyle name="Standard 19" xfId="356" xr:uid="{00000000-0005-0000-0000-00006B030000}"/>
    <cellStyle name="Standard 2" xfId="15" xr:uid="{00000000-0005-0000-0000-00006C030000}"/>
    <cellStyle name="Standard 2 10" xfId="249" xr:uid="{00000000-0005-0000-0000-00006D030000}"/>
    <cellStyle name="Standard 2 11" xfId="250" xr:uid="{00000000-0005-0000-0000-00006E030000}"/>
    <cellStyle name="Standard 2 2" xfId="16" xr:uid="{00000000-0005-0000-0000-00006F030000}"/>
    <cellStyle name="Standard 2 2 2" xfId="17" xr:uid="{00000000-0005-0000-0000-000070030000}"/>
    <cellStyle name="Standard 2 2 2 2" xfId="253" xr:uid="{00000000-0005-0000-0000-000071030000}"/>
    <cellStyle name="Standard 2 2 2 3" xfId="252" xr:uid="{00000000-0005-0000-0000-000072030000}"/>
    <cellStyle name="Standard 2 2 3" xfId="254" xr:uid="{00000000-0005-0000-0000-000073030000}"/>
    <cellStyle name="Standard 2 2 4" xfId="251" xr:uid="{00000000-0005-0000-0000-000074030000}"/>
    <cellStyle name="Standard 2 2_EEG-Vergütungen und vNNE" xfId="255" xr:uid="{00000000-0005-0000-0000-000075030000}"/>
    <cellStyle name="Standard 2 3" xfId="18" xr:uid="{00000000-0005-0000-0000-000076030000}"/>
    <cellStyle name="Standard 2 3 2" xfId="257" xr:uid="{00000000-0005-0000-0000-000077030000}"/>
    <cellStyle name="Standard 2 3 3" xfId="256" xr:uid="{00000000-0005-0000-0000-000078030000}"/>
    <cellStyle name="Standard 2 4" xfId="43" xr:uid="{00000000-0005-0000-0000-000079030000}"/>
    <cellStyle name="Standard 2 4 2" xfId="258" xr:uid="{00000000-0005-0000-0000-00007A030000}"/>
    <cellStyle name="Standard 2 4 3" xfId="336" xr:uid="{00000000-0005-0000-0000-00007B030000}"/>
    <cellStyle name="Standard 2 5" xfId="79" xr:uid="{00000000-0005-0000-0000-00007C030000}"/>
    <cellStyle name="Standard 2 5 2" xfId="259" xr:uid="{00000000-0005-0000-0000-00007D030000}"/>
    <cellStyle name="Standard 2 5 3" xfId="343" xr:uid="{00000000-0005-0000-0000-00007E030000}"/>
    <cellStyle name="Standard 2 5 3 2" xfId="419" xr:uid="{00000000-0005-0000-0000-00007F030000}"/>
    <cellStyle name="Standard 2 5 3 2 2" xfId="698" xr:uid="{00000000-0005-0000-0000-000080030000}"/>
    <cellStyle name="Standard 2 5 3 2 2 2" xfId="1097" xr:uid="{00000000-0005-0000-0000-000081030000}"/>
    <cellStyle name="Standard 2 5 3 2 3" xfId="828" xr:uid="{00000000-0005-0000-0000-000082030000}"/>
    <cellStyle name="Standard 2 5 3 3" xfId="652" xr:uid="{00000000-0005-0000-0000-000083030000}"/>
    <cellStyle name="Standard 2 5 3 3 2" xfId="1051" xr:uid="{00000000-0005-0000-0000-000084030000}"/>
    <cellStyle name="Standard 2 5 3 4" xfId="789" xr:uid="{00000000-0005-0000-0000-000085030000}"/>
    <cellStyle name="Standard 2 5 4" xfId="383" xr:uid="{00000000-0005-0000-0000-000086030000}"/>
    <cellStyle name="Standard 2 5 4 2" xfId="675" xr:uid="{00000000-0005-0000-0000-000087030000}"/>
    <cellStyle name="Standard 2 5 4 2 2" xfId="1074" xr:uid="{00000000-0005-0000-0000-000088030000}"/>
    <cellStyle name="Standard 2 5 4 3" xfId="807" xr:uid="{00000000-0005-0000-0000-000089030000}"/>
    <cellStyle name="Standard 2 5 5" xfId="463" xr:uid="{00000000-0005-0000-0000-00008A030000}"/>
    <cellStyle name="Standard 2 5 5 2" xfId="862" xr:uid="{00000000-0005-0000-0000-00008B030000}"/>
    <cellStyle name="Standard 2 5 6" xfId="768" xr:uid="{00000000-0005-0000-0000-00008C030000}"/>
    <cellStyle name="Standard 2 6" xfId="260" xr:uid="{00000000-0005-0000-0000-00008D030000}"/>
    <cellStyle name="Standard 2 7" xfId="261" xr:uid="{00000000-0005-0000-0000-00008E030000}"/>
    <cellStyle name="Standard 2 8" xfId="262" xr:uid="{00000000-0005-0000-0000-00008F030000}"/>
    <cellStyle name="Standard 2 9" xfId="263" xr:uid="{00000000-0005-0000-0000-000090030000}"/>
    <cellStyle name="Standard 20" xfId="706" xr:uid="{00000000-0005-0000-0000-000091030000}"/>
    <cellStyle name="Standard 20 2" xfId="1105" xr:uid="{00000000-0005-0000-0000-000092030000}"/>
    <cellStyle name="Standard 21" xfId="707" xr:uid="{00000000-0005-0000-0000-000093030000}"/>
    <cellStyle name="Standard 22" xfId="709" xr:uid="{00000000-0005-0000-0000-000094030000}"/>
    <cellStyle name="Standard 23" xfId="708" xr:uid="{00000000-0005-0000-0000-000095030000}"/>
    <cellStyle name="Standard 24" xfId="710" xr:uid="{00000000-0005-0000-0000-000096030000}"/>
    <cellStyle name="Standard 24 2" xfId="1106" xr:uid="{00000000-0005-0000-0000-000097030000}"/>
    <cellStyle name="Standard 3" xfId="19" xr:uid="{00000000-0005-0000-0000-000098030000}"/>
    <cellStyle name="Standard 3 2" xfId="20" xr:uid="{00000000-0005-0000-0000-000099030000}"/>
    <cellStyle name="Standard 3 2 2" xfId="266" xr:uid="{00000000-0005-0000-0000-00009A030000}"/>
    <cellStyle name="Standard 3 2 3" xfId="265" xr:uid="{00000000-0005-0000-0000-00009B030000}"/>
    <cellStyle name="Standard 3 3" xfId="267" xr:uid="{00000000-0005-0000-0000-00009C030000}"/>
    <cellStyle name="Standard 3 3 2" xfId="268" xr:uid="{00000000-0005-0000-0000-00009D030000}"/>
    <cellStyle name="Standard 3 4" xfId="269" xr:uid="{00000000-0005-0000-0000-00009E030000}"/>
    <cellStyle name="Standard 3 4 2" xfId="344" xr:uid="{00000000-0005-0000-0000-00009F030000}"/>
    <cellStyle name="Standard 3 4 2 2" xfId="420" xr:uid="{00000000-0005-0000-0000-0000A0030000}"/>
    <cellStyle name="Standard 3 4 3" xfId="387" xr:uid="{00000000-0005-0000-0000-0000A1030000}"/>
    <cellStyle name="Standard 3 5" xfId="270" xr:uid="{00000000-0005-0000-0000-0000A2030000}"/>
    <cellStyle name="Standard 3 5 2" xfId="345" xr:uid="{00000000-0005-0000-0000-0000A3030000}"/>
    <cellStyle name="Standard 3 5 2 2" xfId="421" xr:uid="{00000000-0005-0000-0000-0000A4030000}"/>
    <cellStyle name="Standard 3 5 3" xfId="388" xr:uid="{00000000-0005-0000-0000-0000A5030000}"/>
    <cellStyle name="Standard 3 6" xfId="271" xr:uid="{00000000-0005-0000-0000-0000A6030000}"/>
    <cellStyle name="Standard 3 7" xfId="264" xr:uid="{00000000-0005-0000-0000-0000A7030000}"/>
    <cellStyle name="Standard 3 8" xfId="360" xr:uid="{00000000-0005-0000-0000-0000A8030000}"/>
    <cellStyle name="Standard 4" xfId="21" xr:uid="{00000000-0005-0000-0000-0000A9030000}"/>
    <cellStyle name="Standard 4 2" xfId="22" xr:uid="{00000000-0005-0000-0000-0000AA030000}"/>
    <cellStyle name="Standard 4 2 2" xfId="274" xr:uid="{00000000-0005-0000-0000-0000AB030000}"/>
    <cellStyle name="Standard 4 2 2 2" xfId="348" xr:uid="{00000000-0005-0000-0000-0000AC030000}"/>
    <cellStyle name="Standard 4 2 2 2 2" xfId="424" xr:uid="{00000000-0005-0000-0000-0000AD030000}"/>
    <cellStyle name="Standard 4 2 2 3" xfId="391" xr:uid="{00000000-0005-0000-0000-0000AE030000}"/>
    <cellStyle name="Standard 4 2 3" xfId="273" xr:uid="{00000000-0005-0000-0000-0000AF030000}"/>
    <cellStyle name="Standard 4 2 3 2" xfId="347" xr:uid="{00000000-0005-0000-0000-0000B0030000}"/>
    <cellStyle name="Standard 4 2 3 2 2" xfId="423" xr:uid="{00000000-0005-0000-0000-0000B1030000}"/>
    <cellStyle name="Standard 4 2 3 3" xfId="390" xr:uid="{00000000-0005-0000-0000-0000B2030000}"/>
    <cellStyle name="Standard 4 2 4" xfId="325" xr:uid="{00000000-0005-0000-0000-0000B3030000}"/>
    <cellStyle name="Standard 4 3" xfId="23" xr:uid="{00000000-0005-0000-0000-0000B4030000}"/>
    <cellStyle name="Standard 4 3 2" xfId="275" xr:uid="{00000000-0005-0000-0000-0000B5030000}"/>
    <cellStyle name="Standard 4 3 2 2" xfId="349" xr:uid="{00000000-0005-0000-0000-0000B6030000}"/>
    <cellStyle name="Standard 4 3 2 2 2" xfId="425" xr:uid="{00000000-0005-0000-0000-0000B7030000}"/>
    <cellStyle name="Standard 4 3 2 3" xfId="392" xr:uid="{00000000-0005-0000-0000-0000B8030000}"/>
    <cellStyle name="Standard 4 3 3" xfId="326" xr:uid="{00000000-0005-0000-0000-0000B9030000}"/>
    <cellStyle name="Standard 4 4" xfId="276" xr:uid="{00000000-0005-0000-0000-0000BA030000}"/>
    <cellStyle name="Standard 4 4 2" xfId="350" xr:uid="{00000000-0005-0000-0000-0000BB030000}"/>
    <cellStyle name="Standard 4 4 2 2" xfId="426" xr:uid="{00000000-0005-0000-0000-0000BC030000}"/>
    <cellStyle name="Standard 4 4 3" xfId="393" xr:uid="{00000000-0005-0000-0000-0000BD030000}"/>
    <cellStyle name="Standard 4 5" xfId="277" xr:uid="{00000000-0005-0000-0000-0000BE030000}"/>
    <cellStyle name="Standard 4 6" xfId="272" xr:uid="{00000000-0005-0000-0000-0000BF030000}"/>
    <cellStyle name="Standard 4 6 2" xfId="346" xr:uid="{00000000-0005-0000-0000-0000C0030000}"/>
    <cellStyle name="Standard 4 6 2 2" xfId="422" xr:uid="{00000000-0005-0000-0000-0000C1030000}"/>
    <cellStyle name="Standard 4 6 3" xfId="389" xr:uid="{00000000-0005-0000-0000-0000C2030000}"/>
    <cellStyle name="Standard 4 7" xfId="361" xr:uid="{00000000-0005-0000-0000-0000C3030000}"/>
    <cellStyle name="Standard 4 7 2" xfId="432" xr:uid="{00000000-0005-0000-0000-0000C4030000}"/>
    <cellStyle name="Standard 4 7 2 2" xfId="703" xr:uid="{00000000-0005-0000-0000-0000C5030000}"/>
    <cellStyle name="Standard 4 7 2 2 2" xfId="1102" xr:uid="{00000000-0005-0000-0000-0000C6030000}"/>
    <cellStyle name="Standard 4 7 2 3" xfId="831" xr:uid="{00000000-0005-0000-0000-0000C7030000}"/>
    <cellStyle name="Standard 4 7 3" xfId="663" xr:uid="{00000000-0005-0000-0000-0000C8030000}"/>
    <cellStyle name="Standard 4 7 3 2" xfId="1062" xr:uid="{00000000-0005-0000-0000-0000C9030000}"/>
    <cellStyle name="Standard 4 7 4" xfId="792" xr:uid="{00000000-0005-0000-0000-0000CA030000}"/>
    <cellStyle name="Standard 5" xfId="24" xr:uid="{00000000-0005-0000-0000-0000CB030000}"/>
    <cellStyle name="Standard 5 2" xfId="279" xr:uid="{00000000-0005-0000-0000-0000CC030000}"/>
    <cellStyle name="Standard 5 2 2" xfId="280" xr:uid="{00000000-0005-0000-0000-0000CD030000}"/>
    <cellStyle name="Standard 5 3" xfId="281" xr:uid="{00000000-0005-0000-0000-0000CE030000}"/>
    <cellStyle name="Standard 5 4" xfId="278" xr:uid="{00000000-0005-0000-0000-0000CF030000}"/>
    <cellStyle name="Standard 5 4 2" xfId="351" xr:uid="{00000000-0005-0000-0000-0000D0030000}"/>
    <cellStyle name="Standard 5 4 2 2" xfId="427" xr:uid="{00000000-0005-0000-0000-0000D1030000}"/>
    <cellStyle name="Standard 5 4 3" xfId="394" xr:uid="{00000000-0005-0000-0000-0000D2030000}"/>
    <cellStyle name="Standard 6" xfId="25" xr:uid="{00000000-0005-0000-0000-0000D3030000}"/>
    <cellStyle name="Standard 6 2" xfId="283" xr:uid="{00000000-0005-0000-0000-0000D4030000}"/>
    <cellStyle name="Standard 6 2 2" xfId="395" xr:uid="{00000000-0005-0000-0000-0000D5030000}"/>
    <cellStyle name="Standard 6 2 2 2" xfId="684" xr:uid="{00000000-0005-0000-0000-0000D6030000}"/>
    <cellStyle name="Standard 6 2 2 2 2" xfId="1083" xr:uid="{00000000-0005-0000-0000-0000D7030000}"/>
    <cellStyle name="Standard 6 2 2 3" xfId="811" xr:uid="{00000000-0005-0000-0000-0000D8030000}"/>
    <cellStyle name="Standard 6 2 3" xfId="622" xr:uid="{00000000-0005-0000-0000-0000D9030000}"/>
    <cellStyle name="Standard 6 2 3 2" xfId="1021" xr:uid="{00000000-0005-0000-0000-0000DA030000}"/>
    <cellStyle name="Standard 6 2 4" xfId="772" xr:uid="{00000000-0005-0000-0000-0000DB030000}"/>
    <cellStyle name="Standard 6 3" xfId="284" xr:uid="{00000000-0005-0000-0000-0000DC030000}"/>
    <cellStyle name="Standard 6 4" xfId="282" xr:uid="{00000000-0005-0000-0000-0000DD030000}"/>
    <cellStyle name="Standard 7" xfId="26" xr:uid="{00000000-0005-0000-0000-0000DE030000}"/>
    <cellStyle name="Standard 7 2" xfId="286" xr:uid="{00000000-0005-0000-0000-0000DF030000}"/>
    <cellStyle name="Standard 7 2 2" xfId="353" xr:uid="{00000000-0005-0000-0000-0000E0030000}"/>
    <cellStyle name="Standard 7 2 2 2" xfId="429" xr:uid="{00000000-0005-0000-0000-0000E1030000}"/>
    <cellStyle name="Standard 7 2 3" xfId="397" xr:uid="{00000000-0005-0000-0000-0000E2030000}"/>
    <cellStyle name="Standard 7 3" xfId="287" xr:uid="{00000000-0005-0000-0000-0000E3030000}"/>
    <cellStyle name="Standard 7 3 2" xfId="398" xr:uid="{00000000-0005-0000-0000-0000E4030000}"/>
    <cellStyle name="Standard 7 3 2 2" xfId="686" xr:uid="{00000000-0005-0000-0000-0000E5030000}"/>
    <cellStyle name="Standard 7 3 2 2 2" xfId="1085" xr:uid="{00000000-0005-0000-0000-0000E6030000}"/>
    <cellStyle name="Standard 7 3 2 3" xfId="812" xr:uid="{00000000-0005-0000-0000-0000E7030000}"/>
    <cellStyle name="Standard 7 3 3" xfId="625" xr:uid="{00000000-0005-0000-0000-0000E8030000}"/>
    <cellStyle name="Standard 7 3 3 2" xfId="1024" xr:uid="{00000000-0005-0000-0000-0000E9030000}"/>
    <cellStyle name="Standard 7 3 4" xfId="773" xr:uid="{00000000-0005-0000-0000-0000EA030000}"/>
    <cellStyle name="Standard 7 4" xfId="285" xr:uid="{00000000-0005-0000-0000-0000EB030000}"/>
    <cellStyle name="Standard 7 4 2" xfId="352" xr:uid="{00000000-0005-0000-0000-0000EC030000}"/>
    <cellStyle name="Standard 7 4 2 2" xfId="428" xr:uid="{00000000-0005-0000-0000-0000ED030000}"/>
    <cellStyle name="Standard 7 4 3" xfId="396" xr:uid="{00000000-0005-0000-0000-0000EE030000}"/>
    <cellStyle name="Standard 7 5" xfId="327" xr:uid="{00000000-0005-0000-0000-0000EF030000}"/>
    <cellStyle name="Standard 8" xfId="27" xr:uid="{00000000-0005-0000-0000-0000F0030000}"/>
    <cellStyle name="Standard 8 2" xfId="289" xr:uid="{00000000-0005-0000-0000-0000F1030000}"/>
    <cellStyle name="Standard 8 2 2" xfId="399" xr:uid="{00000000-0005-0000-0000-0000F2030000}"/>
    <cellStyle name="Standard 8 2 2 2" xfId="687" xr:uid="{00000000-0005-0000-0000-0000F3030000}"/>
    <cellStyle name="Standard 8 2 2 2 2" xfId="1086" xr:uid="{00000000-0005-0000-0000-0000F4030000}"/>
    <cellStyle name="Standard 8 2 2 3" xfId="813" xr:uid="{00000000-0005-0000-0000-0000F5030000}"/>
    <cellStyle name="Standard 8 2 3" xfId="626" xr:uid="{00000000-0005-0000-0000-0000F6030000}"/>
    <cellStyle name="Standard 8 2 3 2" xfId="1025" xr:uid="{00000000-0005-0000-0000-0000F7030000}"/>
    <cellStyle name="Standard 8 2 4" xfId="774" xr:uid="{00000000-0005-0000-0000-0000F8030000}"/>
    <cellStyle name="Standard 8 3" xfId="290" xr:uid="{00000000-0005-0000-0000-0000F9030000}"/>
    <cellStyle name="Standard 8 4" xfId="288" xr:uid="{00000000-0005-0000-0000-0000FA030000}"/>
    <cellStyle name="Standard 9" xfId="28" xr:uid="{00000000-0005-0000-0000-0000FB030000}"/>
    <cellStyle name="Standard 9 2" xfId="292" xr:uid="{00000000-0005-0000-0000-0000FC030000}"/>
    <cellStyle name="Standard 9 2 2" xfId="293" xr:uid="{00000000-0005-0000-0000-0000FD030000}"/>
    <cellStyle name="Standard 9 3" xfId="294" xr:uid="{00000000-0005-0000-0000-0000FE030000}"/>
    <cellStyle name="Standard 9 3 2" xfId="401" xr:uid="{00000000-0005-0000-0000-0000FF030000}"/>
    <cellStyle name="Standard 9 3 2 2" xfId="689" xr:uid="{00000000-0005-0000-0000-000000040000}"/>
    <cellStyle name="Standard 9 3 2 2 2" xfId="1088" xr:uid="{00000000-0005-0000-0000-000001040000}"/>
    <cellStyle name="Standard 9 3 2 3" xfId="815" xr:uid="{00000000-0005-0000-0000-000002040000}"/>
    <cellStyle name="Standard 9 3 3" xfId="628" xr:uid="{00000000-0005-0000-0000-000003040000}"/>
    <cellStyle name="Standard 9 3 3 2" xfId="1027" xr:uid="{00000000-0005-0000-0000-000004040000}"/>
    <cellStyle name="Standard 9 3 4" xfId="776" xr:uid="{00000000-0005-0000-0000-000005040000}"/>
    <cellStyle name="Standard 9 4" xfId="295" xr:uid="{00000000-0005-0000-0000-000006040000}"/>
    <cellStyle name="Standard 9 4 2" xfId="402" xr:uid="{00000000-0005-0000-0000-000007040000}"/>
    <cellStyle name="Standard 9 4 2 2" xfId="690" xr:uid="{00000000-0005-0000-0000-000008040000}"/>
    <cellStyle name="Standard 9 4 2 2 2" xfId="1089" xr:uid="{00000000-0005-0000-0000-000009040000}"/>
    <cellStyle name="Standard 9 4 2 3" xfId="816" xr:uid="{00000000-0005-0000-0000-00000A040000}"/>
    <cellStyle name="Standard 9 4 3" xfId="629" xr:uid="{00000000-0005-0000-0000-00000B040000}"/>
    <cellStyle name="Standard 9 4 3 2" xfId="1028" xr:uid="{00000000-0005-0000-0000-00000C040000}"/>
    <cellStyle name="Standard 9 4 4" xfId="777" xr:uid="{00000000-0005-0000-0000-00000D040000}"/>
    <cellStyle name="Standard 9 5" xfId="291" xr:uid="{00000000-0005-0000-0000-00000E040000}"/>
    <cellStyle name="Standard 9 5 2" xfId="400" xr:uid="{00000000-0005-0000-0000-00000F040000}"/>
    <cellStyle name="Standard 9 5 2 2" xfId="688" xr:uid="{00000000-0005-0000-0000-000010040000}"/>
    <cellStyle name="Standard 9 5 2 2 2" xfId="1087" xr:uid="{00000000-0005-0000-0000-000011040000}"/>
    <cellStyle name="Standard 9 5 2 3" xfId="814" xr:uid="{00000000-0005-0000-0000-000012040000}"/>
    <cellStyle name="Standard 9 5 3" xfId="627" xr:uid="{00000000-0005-0000-0000-000013040000}"/>
    <cellStyle name="Standard 9 5 3 2" xfId="1026" xr:uid="{00000000-0005-0000-0000-000014040000}"/>
    <cellStyle name="Standard 9 5 4" xfId="775" xr:uid="{00000000-0005-0000-0000-000015040000}"/>
    <cellStyle name="Tabelle Text 10" xfId="49" xr:uid="{00000000-0005-0000-0000-000016040000}"/>
    <cellStyle name="Tabelle Text 10 2" xfId="337" xr:uid="{00000000-0005-0000-0000-000017040000}"/>
    <cellStyle name="Tabelle Text 10 Z" xfId="50" xr:uid="{00000000-0005-0000-0000-000018040000}"/>
    <cellStyle name="Tabelle Text 10 Z 2" xfId="338" xr:uid="{00000000-0005-0000-0000-000019040000}"/>
    <cellStyle name="Tabelle Text 11" xfId="51" xr:uid="{00000000-0005-0000-0000-00001A040000}"/>
    <cellStyle name="Tabelle Text 11 Z" xfId="52" xr:uid="{00000000-0005-0000-0000-00001B040000}"/>
    <cellStyle name="Tabelle Text 12" xfId="53" xr:uid="{00000000-0005-0000-0000-00001C040000}"/>
    <cellStyle name="Tabelle Text 12 Z" xfId="54" xr:uid="{00000000-0005-0000-0000-00001D040000}"/>
    <cellStyle name="Tabelle Text 8" xfId="55" xr:uid="{00000000-0005-0000-0000-00001E040000}"/>
    <cellStyle name="Tabelle Text 8 Z" xfId="56" xr:uid="{00000000-0005-0000-0000-00001F040000}"/>
    <cellStyle name="Tabelle Text 9" xfId="29" xr:uid="{00000000-0005-0000-0000-000020040000}"/>
    <cellStyle name="Tabelle Text 9 2" xfId="57" xr:uid="{00000000-0005-0000-0000-000021040000}"/>
    <cellStyle name="Tabelle Text 9 Z" xfId="58" xr:uid="{00000000-0005-0000-0000-000022040000}"/>
    <cellStyle name="Tabelle Überschrift 10" xfId="59" xr:uid="{00000000-0005-0000-0000-000023040000}"/>
    <cellStyle name="Tabelle Überschrift 11" xfId="60" xr:uid="{00000000-0005-0000-0000-000024040000}"/>
    <cellStyle name="Tabelle Überschrift 12" xfId="61" xr:uid="{00000000-0005-0000-0000-000025040000}"/>
    <cellStyle name="Tabelle Überschrift 8" xfId="62" xr:uid="{00000000-0005-0000-0000-000026040000}"/>
    <cellStyle name="Tabelle Überschrift 9" xfId="30" xr:uid="{00000000-0005-0000-0000-000027040000}"/>
    <cellStyle name="Tabelle Überschrift 9 2" xfId="63" xr:uid="{00000000-0005-0000-0000-000028040000}"/>
    <cellStyle name="Tabelle Zahl 0 10" xfId="64" xr:uid="{00000000-0005-0000-0000-000029040000}"/>
    <cellStyle name="Tabelle Zahl 0 10 2" xfId="339" xr:uid="{00000000-0005-0000-0000-00002A040000}"/>
    <cellStyle name="Tabelle Zahl 0 11" xfId="65" xr:uid="{00000000-0005-0000-0000-00002B040000}"/>
    <cellStyle name="Tabelle Zahl 0 12" xfId="66" xr:uid="{00000000-0005-0000-0000-00002C040000}"/>
    <cellStyle name="Tabelle Zahl 0 8" xfId="67" xr:uid="{00000000-0005-0000-0000-00002D040000}"/>
    <cellStyle name="Tabelle Zahl 0 9" xfId="31" xr:uid="{00000000-0005-0000-0000-00002E040000}"/>
    <cellStyle name="Tabelle Zahl 0 9 2" xfId="32" xr:uid="{00000000-0005-0000-0000-00002F040000}"/>
    <cellStyle name="Tabelle Zahl 1 10" xfId="68" xr:uid="{00000000-0005-0000-0000-000030040000}"/>
    <cellStyle name="Tabelle Zahl 1 10 2" xfId="340" xr:uid="{00000000-0005-0000-0000-000031040000}"/>
    <cellStyle name="Tabelle Zahl 1 11" xfId="69" xr:uid="{00000000-0005-0000-0000-000032040000}"/>
    <cellStyle name="Tabelle Zahl 1 12" xfId="70" xr:uid="{00000000-0005-0000-0000-000033040000}"/>
    <cellStyle name="Tabelle Zahl 1 8" xfId="71" xr:uid="{00000000-0005-0000-0000-000034040000}"/>
    <cellStyle name="Tabelle Zahl 1 9" xfId="72" xr:uid="{00000000-0005-0000-0000-000035040000}"/>
    <cellStyle name="Tabelle Zahl 2 10" xfId="73" xr:uid="{00000000-0005-0000-0000-000036040000}"/>
    <cellStyle name="Tabelle Zahl 2 10 2" xfId="341" xr:uid="{00000000-0005-0000-0000-000037040000}"/>
    <cellStyle name="Tabelle Zahl 2 11" xfId="74" xr:uid="{00000000-0005-0000-0000-000038040000}"/>
    <cellStyle name="Tabelle Zahl 2 12" xfId="75" xr:uid="{00000000-0005-0000-0000-000039040000}"/>
    <cellStyle name="Tabelle Zahl 2 8" xfId="76" xr:uid="{00000000-0005-0000-0000-00003A040000}"/>
    <cellStyle name="Tabelle Zahl 2 9" xfId="77" xr:uid="{00000000-0005-0000-0000-00003B040000}"/>
    <cellStyle name="Überschrift 1 2" xfId="296" xr:uid="{00000000-0005-0000-0000-00003C040000}"/>
    <cellStyle name="Überschrift 1 3" xfId="297" xr:uid="{00000000-0005-0000-0000-00003D040000}"/>
    <cellStyle name="Überschrift 2 2" xfId="298" xr:uid="{00000000-0005-0000-0000-00003E040000}"/>
    <cellStyle name="Überschrift 2 3" xfId="299" xr:uid="{00000000-0005-0000-0000-00003F040000}"/>
    <cellStyle name="Überschrift 3 2" xfId="300" xr:uid="{00000000-0005-0000-0000-000040040000}"/>
    <cellStyle name="Überschrift 3 3" xfId="301" xr:uid="{00000000-0005-0000-0000-000041040000}"/>
    <cellStyle name="Überschrift 4 2" xfId="302" xr:uid="{00000000-0005-0000-0000-000042040000}"/>
    <cellStyle name="Überschrift 4 3" xfId="303" xr:uid="{00000000-0005-0000-0000-000043040000}"/>
    <cellStyle name="Verknüpfte Zelle 2" xfId="304" xr:uid="{00000000-0005-0000-0000-000044040000}"/>
    <cellStyle name="Verknüpfte Zelle 3" xfId="305" xr:uid="{00000000-0005-0000-0000-000045040000}"/>
    <cellStyle name="Währung 2" xfId="33" xr:uid="{00000000-0005-0000-0000-000046040000}"/>
    <cellStyle name="Währung 2 2" xfId="307" xr:uid="{00000000-0005-0000-0000-000047040000}"/>
    <cellStyle name="Währung 2 2 2" xfId="404" xr:uid="{00000000-0005-0000-0000-000048040000}"/>
    <cellStyle name="Währung 2 2 2 2" xfId="818" xr:uid="{00000000-0005-0000-0000-000049040000}"/>
    <cellStyle name="Währung 2 2 3" xfId="779" xr:uid="{00000000-0005-0000-0000-00004A040000}"/>
    <cellStyle name="Währung 2 3" xfId="306" xr:uid="{00000000-0005-0000-0000-00004B040000}"/>
    <cellStyle name="Währung 2 3 2" xfId="403" xr:uid="{00000000-0005-0000-0000-00004C040000}"/>
    <cellStyle name="Währung 2 3 2 2" xfId="817" xr:uid="{00000000-0005-0000-0000-00004D040000}"/>
    <cellStyle name="Währung 2 3 3" xfId="778" xr:uid="{00000000-0005-0000-0000-00004E040000}"/>
    <cellStyle name="Währung 2 4" xfId="375" xr:uid="{00000000-0005-0000-0000-00004F040000}"/>
    <cellStyle name="Währung 2 4 2" xfId="802" xr:uid="{00000000-0005-0000-0000-000050040000}"/>
    <cellStyle name="Währung 2 5" xfId="763" xr:uid="{00000000-0005-0000-0000-000051040000}"/>
    <cellStyle name="Währung 3" xfId="34" xr:uid="{00000000-0005-0000-0000-000052040000}"/>
    <cellStyle name="Währung 3 2" xfId="309" xr:uid="{00000000-0005-0000-0000-000053040000}"/>
    <cellStyle name="Währung 3 2 2" xfId="406" xr:uid="{00000000-0005-0000-0000-000054040000}"/>
    <cellStyle name="Währung 3 2 2 2" xfId="820" xr:uid="{00000000-0005-0000-0000-000055040000}"/>
    <cellStyle name="Währung 3 2 3" xfId="781" xr:uid="{00000000-0005-0000-0000-000056040000}"/>
    <cellStyle name="Währung 3 3" xfId="308" xr:uid="{00000000-0005-0000-0000-000057040000}"/>
    <cellStyle name="Währung 3 3 2" xfId="405" xr:uid="{00000000-0005-0000-0000-000058040000}"/>
    <cellStyle name="Währung 3 3 2 2" xfId="819" xr:uid="{00000000-0005-0000-0000-000059040000}"/>
    <cellStyle name="Währung 3 3 3" xfId="780" xr:uid="{00000000-0005-0000-0000-00005A040000}"/>
    <cellStyle name="Währung 3 4" xfId="376" xr:uid="{00000000-0005-0000-0000-00005B040000}"/>
    <cellStyle name="Währung 3 4 2" xfId="803" xr:uid="{00000000-0005-0000-0000-00005C040000}"/>
    <cellStyle name="Währung 3 5" xfId="764" xr:uid="{00000000-0005-0000-0000-00005D040000}"/>
    <cellStyle name="Währung 4" xfId="35" xr:uid="{00000000-0005-0000-0000-00005E040000}"/>
    <cellStyle name="Währung 4 2" xfId="328" xr:uid="{00000000-0005-0000-0000-00005F040000}"/>
    <cellStyle name="Währung 4 2 2" xfId="413" xr:uid="{00000000-0005-0000-0000-000060040000}"/>
    <cellStyle name="Währung 4 2 2 2" xfId="825" xr:uid="{00000000-0005-0000-0000-000061040000}"/>
    <cellStyle name="Währung 4 2 3" xfId="786" xr:uid="{00000000-0005-0000-0000-000062040000}"/>
    <cellStyle name="Währung 4 3" xfId="377" xr:uid="{00000000-0005-0000-0000-000063040000}"/>
    <cellStyle name="Währung 4 3 2" xfId="804" xr:uid="{00000000-0005-0000-0000-000064040000}"/>
    <cellStyle name="Währung 4 4" xfId="765" xr:uid="{00000000-0005-0000-0000-000065040000}"/>
    <cellStyle name="Währung 5" xfId="36" xr:uid="{00000000-0005-0000-0000-000066040000}"/>
    <cellStyle name="Währung 5 2" xfId="41" xr:uid="{00000000-0005-0000-0000-000067040000}"/>
    <cellStyle name="Währung 5 2 2" xfId="334" xr:uid="{00000000-0005-0000-0000-000068040000}"/>
    <cellStyle name="Währung 5 2 2 2" xfId="417" xr:uid="{00000000-0005-0000-0000-000069040000}"/>
    <cellStyle name="Währung 5 2 2 2 2" xfId="827" xr:uid="{00000000-0005-0000-0000-00006A040000}"/>
    <cellStyle name="Währung 5 2 2 3" xfId="788" xr:uid="{00000000-0005-0000-0000-00006B040000}"/>
    <cellStyle name="Währung 5 2 3" xfId="381" xr:uid="{00000000-0005-0000-0000-00006C040000}"/>
    <cellStyle name="Währung 5 2 3 2" xfId="806" xr:uid="{00000000-0005-0000-0000-00006D040000}"/>
    <cellStyle name="Währung 5 2 4" xfId="767" xr:uid="{00000000-0005-0000-0000-00006E040000}"/>
    <cellStyle name="Währung 5 3" xfId="329" xr:uid="{00000000-0005-0000-0000-00006F040000}"/>
    <cellStyle name="Währung 5 3 2" xfId="414" xr:uid="{00000000-0005-0000-0000-000070040000}"/>
    <cellStyle name="Währung 5 3 2 2" xfId="826" xr:uid="{00000000-0005-0000-0000-000071040000}"/>
    <cellStyle name="Währung 5 3 3" xfId="787" xr:uid="{00000000-0005-0000-0000-000072040000}"/>
    <cellStyle name="Währung 5 4" xfId="378" xr:uid="{00000000-0005-0000-0000-000073040000}"/>
    <cellStyle name="Währung 5 4 2" xfId="805" xr:uid="{00000000-0005-0000-0000-000074040000}"/>
    <cellStyle name="Währung 5 5" xfId="766" xr:uid="{00000000-0005-0000-0000-000075040000}"/>
    <cellStyle name="Währung 6" xfId="363" xr:uid="{00000000-0005-0000-0000-000076040000}"/>
    <cellStyle name="Währung 6 2" xfId="434" xr:uid="{00000000-0005-0000-0000-000077040000}"/>
    <cellStyle name="Währung 6 2 2" xfId="833" xr:uid="{00000000-0005-0000-0000-000078040000}"/>
    <cellStyle name="Währung 6 3" xfId="794" xr:uid="{00000000-0005-0000-0000-000079040000}"/>
    <cellStyle name="Währung 7" xfId="362" xr:uid="{00000000-0005-0000-0000-00007A040000}"/>
    <cellStyle name="Währung 7 2" xfId="433" xr:uid="{00000000-0005-0000-0000-00007B040000}"/>
    <cellStyle name="Währung 7 2 2" xfId="832" xr:uid="{00000000-0005-0000-0000-00007C040000}"/>
    <cellStyle name="Währung 7 3" xfId="793" xr:uid="{00000000-0005-0000-0000-00007D040000}"/>
    <cellStyle name="Warnender Text 2" xfId="310" xr:uid="{00000000-0005-0000-0000-00007E040000}"/>
    <cellStyle name="Warnender Text 3" xfId="311" xr:uid="{00000000-0005-0000-0000-00007F040000}"/>
    <cellStyle name="Zelle überprüfen 2" xfId="312" xr:uid="{00000000-0005-0000-0000-000080040000}"/>
    <cellStyle name="Zelle überprüfen 3" xfId="313" xr:uid="{00000000-0005-0000-0000-000081040000}"/>
  </cellStyles>
  <dxfs count="0"/>
  <tableStyles count="0" defaultTableStyle="TableStyleMedium9" defaultPivotStyle="PivotStyleLight16"/>
  <colors>
    <mruColors>
      <color rgb="FFCC0000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1"/>
  <sheetViews>
    <sheetView showGridLines="0" tabSelected="1" view="pageLayout" zoomScaleNormal="100" workbookViewId="0"/>
  </sheetViews>
  <sheetFormatPr baseColWidth="10" defaultColWidth="9.140625" defaultRowHeight="12.75"/>
  <cols>
    <col min="1" max="1" width="13" customWidth="1"/>
    <col min="2" max="2" width="14.42578125" bestFit="1" customWidth="1"/>
    <col min="3" max="3" width="14.5703125" customWidth="1"/>
    <col min="4" max="4" width="16" bestFit="1" customWidth="1"/>
    <col min="5" max="5" width="12.42578125" bestFit="1" customWidth="1"/>
    <col min="6" max="6" width="14.42578125" bestFit="1" customWidth="1"/>
    <col min="7" max="7" width="15.42578125" customWidth="1"/>
    <col min="8" max="8" width="16" bestFit="1" customWidth="1"/>
    <col min="9" max="9" width="18.5703125" customWidth="1"/>
    <col min="10" max="10" width="23.85546875" customWidth="1"/>
    <col min="11" max="11" width="26.85546875" customWidth="1"/>
  </cols>
  <sheetData>
    <row r="1" spans="1:11">
      <c r="A1" s="32" t="s">
        <v>0</v>
      </c>
      <c r="I1" s="245"/>
      <c r="J1" s="322">
        <v>45496</v>
      </c>
    </row>
    <row r="2" spans="1:11">
      <c r="A2" s="28" t="s">
        <v>1</v>
      </c>
      <c r="J2" s="56"/>
    </row>
    <row r="3" spans="1:11">
      <c r="A3" s="22"/>
    </row>
    <row r="4" spans="1:11">
      <c r="A4" s="32" t="s">
        <v>2</v>
      </c>
    </row>
    <row r="5" spans="1:11">
      <c r="A5" s="32"/>
    </row>
    <row r="6" spans="1:11" ht="42.6" customHeight="1">
      <c r="A6" s="5"/>
      <c r="B6" s="6" t="s">
        <v>3</v>
      </c>
      <c r="C6" s="4" t="s">
        <v>4</v>
      </c>
      <c r="D6" s="7" t="s">
        <v>5</v>
      </c>
      <c r="E6" s="7" t="s">
        <v>6</v>
      </c>
      <c r="F6" s="7" t="s">
        <v>7</v>
      </c>
      <c r="G6" s="7" t="s">
        <v>8</v>
      </c>
      <c r="H6" s="7" t="s">
        <v>9</v>
      </c>
      <c r="I6" s="7" t="s">
        <v>10</v>
      </c>
    </row>
    <row r="7" spans="1:11">
      <c r="A7" s="24" t="s">
        <v>11</v>
      </c>
      <c r="B7" s="60">
        <v>69377992</v>
      </c>
      <c r="C7" s="60">
        <v>8097840</v>
      </c>
      <c r="D7" s="60">
        <v>499133652</v>
      </c>
      <c r="E7" s="60">
        <v>0</v>
      </c>
      <c r="F7" s="60">
        <v>194482364</v>
      </c>
      <c r="G7" s="60">
        <v>0</v>
      </c>
      <c r="H7" s="61">
        <v>4164692326</v>
      </c>
      <c r="I7" s="38">
        <f>SUM(B7:H7)</f>
        <v>4935784174</v>
      </c>
    </row>
    <row r="8" spans="1:11">
      <c r="A8" s="25" t="s">
        <v>12</v>
      </c>
      <c r="B8" s="60">
        <v>148545599</v>
      </c>
      <c r="C8" s="60">
        <v>26314777</v>
      </c>
      <c r="D8" s="60">
        <v>323688555</v>
      </c>
      <c r="E8" s="60">
        <v>1287127</v>
      </c>
      <c r="F8" s="60">
        <v>124503774</v>
      </c>
      <c r="G8" s="60">
        <v>0</v>
      </c>
      <c r="H8" s="62">
        <v>8429716990</v>
      </c>
      <c r="I8" s="38">
        <f>SUM(B8:H8)</f>
        <v>9054056822</v>
      </c>
    </row>
    <row r="9" spans="1:11">
      <c r="A9" s="8" t="s">
        <v>13</v>
      </c>
      <c r="B9" s="63">
        <v>439343538</v>
      </c>
      <c r="C9" s="63">
        <v>9417158</v>
      </c>
      <c r="D9" s="63">
        <v>754652939</v>
      </c>
      <c r="E9" s="63">
        <v>0</v>
      </c>
      <c r="F9" s="63">
        <v>217297623</v>
      </c>
      <c r="G9" s="63">
        <v>143414082</v>
      </c>
      <c r="H9" s="64">
        <v>13010163784</v>
      </c>
      <c r="I9" s="38">
        <f>SUM(B9:H9)</f>
        <v>14574289124</v>
      </c>
      <c r="J9" s="65"/>
    </row>
    <row r="10" spans="1:11">
      <c r="A10" s="25" t="s">
        <v>14</v>
      </c>
      <c r="B10" s="63">
        <v>139319960</v>
      </c>
      <c r="C10" s="60">
        <v>5554447</v>
      </c>
      <c r="D10" s="60">
        <v>239938407</v>
      </c>
      <c r="E10" s="60">
        <v>2385829</v>
      </c>
      <c r="F10" s="60">
        <v>4769196</v>
      </c>
      <c r="G10" s="60">
        <v>0</v>
      </c>
      <c r="H10" s="66">
        <v>5241761404</v>
      </c>
      <c r="I10" s="38">
        <f>SUM(B10:H10)</f>
        <v>5633729243</v>
      </c>
      <c r="J10" s="67"/>
    </row>
    <row r="11" spans="1:11">
      <c r="A11" s="9" t="s">
        <v>15</v>
      </c>
      <c r="B11" s="68">
        <f t="shared" ref="B11:I11" si="0">SUM(B7:B10)</f>
        <v>796587089</v>
      </c>
      <c r="C11" s="9">
        <f t="shared" si="0"/>
        <v>49384222</v>
      </c>
      <c r="D11" s="17">
        <f t="shared" si="0"/>
        <v>1817413553</v>
      </c>
      <c r="E11" s="17">
        <f t="shared" si="0"/>
        <v>3672956</v>
      </c>
      <c r="F11" s="17">
        <f t="shared" si="0"/>
        <v>541052957</v>
      </c>
      <c r="G11" s="17">
        <f t="shared" si="0"/>
        <v>143414082</v>
      </c>
      <c r="H11" s="17">
        <f t="shared" si="0"/>
        <v>30846334504</v>
      </c>
      <c r="I11" s="17">
        <f t="shared" si="0"/>
        <v>34197859363</v>
      </c>
      <c r="J11" s="312"/>
    </row>
    <row r="12" spans="1:11">
      <c r="A12" s="69" t="s">
        <v>16</v>
      </c>
      <c r="B12" s="70">
        <f t="shared" ref="B12:H12" si="1">B11/$I11</f>
        <v>2.3293478125179342E-2</v>
      </c>
      <c r="C12" s="70">
        <f t="shared" si="1"/>
        <v>1.4440734864659605E-3</v>
      </c>
      <c r="D12" s="70">
        <f t="shared" si="1"/>
        <v>5.3144073542987044E-2</v>
      </c>
      <c r="E12" s="70">
        <f t="shared" si="1"/>
        <v>1.0740309681412149E-4</v>
      </c>
      <c r="F12" s="70">
        <f t="shared" si="1"/>
        <v>1.5821252180052717E-2</v>
      </c>
      <c r="G12" s="70">
        <f t="shared" si="1"/>
        <v>4.1936566987337606E-3</v>
      </c>
      <c r="H12" s="70">
        <f t="shared" si="1"/>
        <v>0.90199606286976708</v>
      </c>
      <c r="I12" s="71">
        <f>SUM(B12:H12)</f>
        <v>1</v>
      </c>
      <c r="K12" s="21"/>
    </row>
    <row r="15" spans="1:11">
      <c r="A15" s="32" t="s">
        <v>17</v>
      </c>
    </row>
    <row r="16" spans="1:11">
      <c r="J16" s="22"/>
      <c r="K16" s="22"/>
    </row>
    <row r="17" spans="1:11" ht="42.6" customHeight="1">
      <c r="A17" s="5"/>
      <c r="B17" s="4" t="str">
        <f t="shared" ref="B17:H17" si="2">B6</f>
        <v>Wasserkraft</v>
      </c>
      <c r="C17" s="4" t="str">
        <f t="shared" si="2"/>
        <v>Deponie-, Klär-, Grubengas</v>
      </c>
      <c r="D17" s="4" t="str">
        <f t="shared" si="2"/>
        <v>Biomasse</v>
      </c>
      <c r="E17" s="4" t="str">
        <f t="shared" si="2"/>
        <v>Geothermie</v>
      </c>
      <c r="F17" s="4" t="str">
        <f t="shared" si="2"/>
        <v>Windenergie an Land</v>
      </c>
      <c r="G17" s="4" t="str">
        <f t="shared" si="2"/>
        <v>Windenergie auf See</v>
      </c>
      <c r="H17" s="4" t="str">
        <f t="shared" si="2"/>
        <v>Solare Strahlungs-
energie*</v>
      </c>
      <c r="I17" s="7" t="s">
        <v>18</v>
      </c>
      <c r="J17" s="12"/>
      <c r="K17" s="12"/>
    </row>
    <row r="18" spans="1:11">
      <c r="A18" s="24" t="str">
        <f>A7</f>
        <v>50Hertz</v>
      </c>
      <c r="B18" s="72">
        <v>7639682.8300000001</v>
      </c>
      <c r="C18" s="72">
        <v>515376.94</v>
      </c>
      <c r="D18" s="72">
        <v>97268221.510000005</v>
      </c>
      <c r="E18" s="72">
        <v>0</v>
      </c>
      <c r="F18" s="72">
        <v>14489611.48</v>
      </c>
      <c r="G18" s="72">
        <v>0</v>
      </c>
      <c r="H18" s="73">
        <v>1013566511.34</v>
      </c>
      <c r="I18" s="74">
        <f>SUM(B18:H18)</f>
        <v>1133479404.1000001</v>
      </c>
      <c r="J18" s="75"/>
      <c r="K18" s="75"/>
    </row>
    <row r="19" spans="1:11">
      <c r="A19" s="24" t="str">
        <f>A8</f>
        <v>Amprion</v>
      </c>
      <c r="B19" s="76">
        <v>15109262.380000001</v>
      </c>
      <c r="C19" s="76">
        <v>1862949.76</v>
      </c>
      <c r="D19" s="76">
        <v>69926651.150000006</v>
      </c>
      <c r="E19" s="76">
        <v>244554.16</v>
      </c>
      <c r="F19" s="76">
        <v>10216750.310000001</v>
      </c>
      <c r="G19" s="76">
        <v>0</v>
      </c>
      <c r="H19" s="76">
        <v>2286621529.0999999</v>
      </c>
      <c r="I19" s="74">
        <f>SUM(B19:H19)</f>
        <v>2383981696.8600001</v>
      </c>
      <c r="J19" s="75"/>
      <c r="K19" s="75"/>
    </row>
    <row r="20" spans="1:11">
      <c r="A20" s="24" t="str">
        <f>A9</f>
        <v>TenneT</v>
      </c>
      <c r="B20" s="77">
        <v>45505994.340000004</v>
      </c>
      <c r="C20" s="77">
        <v>628042.67000000004</v>
      </c>
      <c r="D20" s="77">
        <v>162146873.13</v>
      </c>
      <c r="E20" s="77">
        <v>0</v>
      </c>
      <c r="F20" s="77">
        <v>18026337.190000001</v>
      </c>
      <c r="G20" s="77">
        <v>21512112.280000001</v>
      </c>
      <c r="H20" s="77">
        <v>3729894096.2399998</v>
      </c>
      <c r="I20" s="74">
        <f>SUM(B20:H20)</f>
        <v>3977713455.8499999</v>
      </c>
      <c r="J20" s="78"/>
      <c r="K20" s="75"/>
    </row>
    <row r="21" spans="1:11">
      <c r="A21" s="24" t="str">
        <f>A10</f>
        <v>TransnetBW</v>
      </c>
      <c r="B21" s="76">
        <v>15264357.65</v>
      </c>
      <c r="C21" s="76">
        <v>407952.34</v>
      </c>
      <c r="D21" s="76">
        <v>52113221.299999997</v>
      </c>
      <c r="E21" s="76">
        <v>477165.8</v>
      </c>
      <c r="F21" s="76">
        <v>371482.01</v>
      </c>
      <c r="G21" s="76">
        <v>0</v>
      </c>
      <c r="H21" s="76">
        <v>1517236585.98</v>
      </c>
      <c r="I21" s="74">
        <f>SUM(B21:H21)</f>
        <v>1585870765.0799999</v>
      </c>
      <c r="J21" s="75"/>
      <c r="K21" s="75"/>
    </row>
    <row r="22" spans="1:11">
      <c r="A22" s="11" t="str">
        <f>A11</f>
        <v>Summe</v>
      </c>
      <c r="B22" s="36">
        <f t="shared" ref="B22:I22" si="3">SUM(B18:B21)</f>
        <v>83519297.200000018</v>
      </c>
      <c r="C22" s="36">
        <f t="shared" si="3"/>
        <v>3414321.71</v>
      </c>
      <c r="D22" s="36">
        <f t="shared" si="3"/>
        <v>381454967.09000003</v>
      </c>
      <c r="E22" s="36">
        <f t="shared" si="3"/>
        <v>721719.96</v>
      </c>
      <c r="F22" s="18">
        <f t="shared" si="3"/>
        <v>43104180.990000002</v>
      </c>
      <c r="G22" s="18">
        <f t="shared" si="3"/>
        <v>21512112.280000001</v>
      </c>
      <c r="H22" s="18">
        <f t="shared" si="3"/>
        <v>8547318722.6599998</v>
      </c>
      <c r="I22" s="18">
        <f t="shared" si="3"/>
        <v>9081045321.8899994</v>
      </c>
      <c r="J22" s="20"/>
      <c r="K22" s="20"/>
    </row>
    <row r="23" spans="1:11">
      <c r="A23" s="69" t="s">
        <v>16</v>
      </c>
      <c r="B23" s="70">
        <f t="shared" ref="B23:H23" si="4">B22/$I22</f>
        <v>9.19710168152949E-3</v>
      </c>
      <c r="C23" s="70">
        <f t="shared" si="4"/>
        <v>3.7598333550540984E-4</v>
      </c>
      <c r="D23" s="70">
        <f t="shared" si="4"/>
        <v>4.2005623093907152E-2</v>
      </c>
      <c r="E23" s="70">
        <f t="shared" si="4"/>
        <v>7.9475427598657932E-5</v>
      </c>
      <c r="F23" s="70">
        <f t="shared" si="4"/>
        <v>4.7466100500673323E-3</v>
      </c>
      <c r="G23" s="70">
        <f t="shared" si="4"/>
        <v>2.3689026447368039E-3</v>
      </c>
      <c r="H23" s="70">
        <f t="shared" si="4"/>
        <v>0.94122630376665517</v>
      </c>
      <c r="I23" s="71">
        <f>SUM(B23:H23)</f>
        <v>1</v>
      </c>
      <c r="J23" s="20"/>
      <c r="K23" s="20"/>
    </row>
    <row r="24" spans="1:11">
      <c r="A24" s="85"/>
      <c r="B24" s="86"/>
      <c r="C24" s="86"/>
      <c r="D24" s="86"/>
      <c r="E24" s="86"/>
      <c r="F24" s="86"/>
      <c r="G24" s="86"/>
      <c r="H24" s="86"/>
      <c r="I24" s="87"/>
      <c r="J24" s="20"/>
      <c r="K24" s="20"/>
    </row>
    <row r="25" spans="1:11">
      <c r="A25" s="79"/>
      <c r="C25" s="80"/>
      <c r="D25" s="80"/>
      <c r="E25" s="80"/>
    </row>
    <row r="26" spans="1:11" ht="27" customHeight="1">
      <c r="A26" s="327" t="s">
        <v>19</v>
      </c>
      <c r="B26" s="327"/>
      <c r="C26" s="327"/>
      <c r="D26" s="327"/>
      <c r="E26" s="327"/>
      <c r="F26" s="327"/>
      <c r="G26" s="327"/>
      <c r="H26" s="327"/>
      <c r="I26" s="327"/>
    </row>
    <row r="28" spans="1:11">
      <c r="B28" t="s">
        <v>20</v>
      </c>
    </row>
    <row r="30" spans="1:11">
      <c r="C30" s="58"/>
    </row>
    <row r="31" spans="1:11">
      <c r="C31" s="58"/>
    </row>
  </sheetData>
  <mergeCells count="1">
    <mergeCell ref="A26:I26"/>
  </mergeCells>
  <pageMargins left="0.98425196850393704" right="0.70610119047619047" top="1.08" bottom="0.74803149606299213" header="0.31496062992125984" footer="0.31496062992125984"/>
  <pageSetup paperSize="9" scale="82" fitToHeight="0" orientation="landscape" r:id="rId1"/>
  <headerFooter scaleWithDoc="0">
    <oddHeader>&amp;L&amp;G</oddHeader>
    <oddFooter>&amp;R&amp;UAnlage 1.1&amp;U
Seite &amp;P</oddFooter>
  </headerFooter>
  <customProperties>
    <customPr name="EpmWorksheetKeyString_GUID" r:id="rId2"/>
  </customProperties>
  <ignoredErrors>
    <ignoredError sqref="I11 I22" formula="1"/>
  </ignoredErrors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67"/>
  <sheetViews>
    <sheetView showGridLines="0" view="pageLayout" topLeftCell="A243" zoomScaleNormal="100" workbookViewId="0">
      <selection activeCell="B26" sqref="B26"/>
    </sheetView>
  </sheetViews>
  <sheetFormatPr baseColWidth="10" defaultColWidth="9.140625" defaultRowHeight="12.75"/>
  <cols>
    <col min="1" max="1" width="9.28515625" style="22" customWidth="1"/>
    <col min="2" max="2" width="61.7109375" style="22" customWidth="1"/>
    <col min="3" max="3" width="16.140625" style="22" customWidth="1"/>
    <col min="4" max="4" width="17.5703125" style="22" customWidth="1"/>
    <col min="5" max="5" width="18.85546875" style="22" customWidth="1"/>
    <col min="6" max="6" width="9.140625" style="22"/>
    <col min="7" max="7" width="11.42578125" style="22" bestFit="1" customWidth="1"/>
    <col min="8" max="8" width="10.42578125" style="22" bestFit="1" customWidth="1"/>
    <col min="9" max="9" width="9.140625" style="22"/>
    <col min="10" max="10" width="9.85546875" style="22" bestFit="1" customWidth="1"/>
    <col min="11" max="11" width="11.140625" style="22" bestFit="1" customWidth="1"/>
    <col min="12" max="12" width="9.42578125" style="22" bestFit="1" customWidth="1"/>
    <col min="13" max="13" width="9.5703125" style="22" bestFit="1" customWidth="1"/>
    <col min="14" max="14" width="11" style="22" bestFit="1" customWidth="1"/>
    <col min="15" max="16384" width="9.140625" style="22"/>
  </cols>
  <sheetData>
    <row r="1" spans="1:6">
      <c r="A1" s="28" t="s">
        <v>958</v>
      </c>
      <c r="B1" s="3"/>
      <c r="C1" s="3"/>
      <c r="D1" s="3"/>
      <c r="E1" s="165">
        <f>'Anlage 1a'!$J$1</f>
        <v>45496</v>
      </c>
    </row>
    <row r="2" spans="1:6">
      <c r="A2" s="28" t="s">
        <v>959</v>
      </c>
      <c r="B2" s="3"/>
      <c r="C2" s="3"/>
      <c r="D2" s="3"/>
      <c r="E2" s="3"/>
    </row>
    <row r="3" spans="1:6" ht="14.25">
      <c r="A3" s="276" t="s">
        <v>960</v>
      </c>
      <c r="B3" s="145"/>
      <c r="C3" s="145"/>
      <c r="D3" s="145"/>
      <c r="E3" s="145"/>
    </row>
    <row r="4" spans="1:6">
      <c r="A4" s="59" t="s">
        <v>961</v>
      </c>
      <c r="B4" s="3"/>
      <c r="C4" s="3"/>
      <c r="D4" s="3"/>
      <c r="E4" s="3"/>
    </row>
    <row r="5" spans="1:6" ht="14.25">
      <c r="A5" s="276" t="s">
        <v>962</v>
      </c>
      <c r="B5" s="145"/>
      <c r="C5" s="145"/>
      <c r="D5" s="145"/>
      <c r="E5" s="145"/>
    </row>
    <row r="6" spans="1:6" ht="14.25">
      <c r="A6" s="276" t="s">
        <v>1031</v>
      </c>
      <c r="B6" s="145"/>
      <c r="C6" s="145"/>
      <c r="D6" s="145"/>
      <c r="E6" s="145"/>
    </row>
    <row r="7" spans="1:6">
      <c r="A7" s="59" t="s">
        <v>1032</v>
      </c>
      <c r="B7" s="3"/>
      <c r="C7" s="3"/>
      <c r="D7" s="3"/>
      <c r="E7" s="3"/>
    </row>
    <row r="8" spans="1:6">
      <c r="A8" s="59"/>
      <c r="B8" s="3"/>
      <c r="C8" s="3"/>
      <c r="D8" s="3"/>
      <c r="E8" s="3"/>
    </row>
    <row r="9" spans="1:6">
      <c r="A9" s="46" t="s">
        <v>945</v>
      </c>
      <c r="B9" s="3"/>
      <c r="C9" s="3"/>
      <c r="D9" s="3"/>
    </row>
    <row r="10" spans="1:6" ht="14.25">
      <c r="A10" s="222"/>
      <c r="B10" s="223"/>
      <c r="C10" s="3"/>
      <c r="D10" s="3"/>
    </row>
    <row r="11" spans="1:6" ht="64.5" thickBot="1">
      <c r="A11" s="224" t="s">
        <v>54</v>
      </c>
      <c r="B11" s="221" t="s">
        <v>963</v>
      </c>
      <c r="C11" s="333" t="s">
        <v>964</v>
      </c>
      <c r="D11" s="334"/>
      <c r="E11" s="218" t="s">
        <v>965</v>
      </c>
    </row>
    <row r="12" spans="1:6" ht="27">
      <c r="A12" s="186">
        <v>2014</v>
      </c>
      <c r="B12" s="174" t="s">
        <v>966</v>
      </c>
      <c r="C12" s="198"/>
      <c r="D12" s="199">
        <v>0</v>
      </c>
      <c r="E12" s="200">
        <v>0</v>
      </c>
    </row>
    <row r="13" spans="1:6" ht="25.5">
      <c r="A13" s="187"/>
      <c r="B13" s="178" t="s">
        <v>967</v>
      </c>
      <c r="C13" s="201"/>
      <c r="D13" s="202">
        <v>0</v>
      </c>
      <c r="E13" s="217">
        <v>0</v>
      </c>
      <c r="F13" s="231"/>
    </row>
    <row r="14" spans="1:6">
      <c r="A14" s="187"/>
      <c r="B14" s="178" t="s">
        <v>968</v>
      </c>
      <c r="C14" s="201"/>
      <c r="D14" s="202">
        <v>0</v>
      </c>
      <c r="E14" s="212">
        <v>0</v>
      </c>
    </row>
    <row r="15" spans="1:6" ht="27.75" customHeight="1">
      <c r="A15" s="188"/>
      <c r="B15" s="180" t="s">
        <v>969</v>
      </c>
      <c r="C15" s="204"/>
      <c r="D15" s="205">
        <v>0</v>
      </c>
      <c r="E15" s="219">
        <v>0</v>
      </c>
      <c r="F15" s="231"/>
    </row>
    <row r="16" spans="1:6" ht="25.5">
      <c r="A16" s="186">
        <v>2015</v>
      </c>
      <c r="B16" s="174" t="s">
        <v>970</v>
      </c>
      <c r="C16" s="198"/>
      <c r="D16" s="199">
        <v>0</v>
      </c>
      <c r="E16" s="200">
        <v>0</v>
      </c>
    </row>
    <row r="17" spans="1:6" ht="25.5">
      <c r="A17" s="187"/>
      <c r="B17" s="178" t="s">
        <v>967</v>
      </c>
      <c r="C17" s="201"/>
      <c r="D17" s="202">
        <v>0</v>
      </c>
      <c r="E17" s="217">
        <v>0</v>
      </c>
      <c r="F17" s="231"/>
    </row>
    <row r="18" spans="1:6">
      <c r="A18" s="187"/>
      <c r="B18" s="178" t="s">
        <v>971</v>
      </c>
      <c r="C18" s="201"/>
      <c r="D18" s="202">
        <v>0</v>
      </c>
      <c r="E18" s="217">
        <v>0</v>
      </c>
      <c r="F18" s="231"/>
    </row>
    <row r="19" spans="1:6">
      <c r="A19" s="188"/>
      <c r="B19" s="180" t="s">
        <v>972</v>
      </c>
      <c r="C19" s="204"/>
      <c r="D19" s="205">
        <v>0</v>
      </c>
      <c r="E19" s="219">
        <v>0</v>
      </c>
      <c r="F19" s="231"/>
    </row>
    <row r="20" spans="1:6" ht="25.5">
      <c r="A20" s="186">
        <v>2016</v>
      </c>
      <c r="B20" s="196" t="s">
        <v>973</v>
      </c>
      <c r="C20" s="216"/>
      <c r="D20" s="199">
        <v>0</v>
      </c>
      <c r="E20" s="220">
        <v>0</v>
      </c>
      <c r="F20" s="231"/>
    </row>
    <row r="21" spans="1:6" ht="26.25" thickBot="1">
      <c r="A21" s="188"/>
      <c r="B21" s="180" t="s">
        <v>974</v>
      </c>
      <c r="C21" s="204"/>
      <c r="D21" s="205">
        <v>0</v>
      </c>
      <c r="E21" s="206">
        <v>0</v>
      </c>
      <c r="F21" s="231"/>
    </row>
    <row r="22" spans="1:6">
      <c r="A22" s="154"/>
      <c r="B22" s="155"/>
      <c r="C22" s="156"/>
      <c r="D22" s="156"/>
      <c r="E22" s="157"/>
    </row>
    <row r="23" spans="1:6">
      <c r="A23" s="154"/>
      <c r="B23" s="155"/>
      <c r="C23" s="156"/>
      <c r="D23" s="156"/>
      <c r="E23" s="157"/>
    </row>
    <row r="24" spans="1:6">
      <c r="A24" s="154"/>
      <c r="B24" s="155"/>
      <c r="C24" s="156"/>
      <c r="D24" s="156"/>
      <c r="E24" s="157"/>
    </row>
    <row r="25" spans="1:6">
      <c r="B25" s="155"/>
      <c r="C25" s="156"/>
      <c r="D25" s="156"/>
      <c r="E25" s="162"/>
    </row>
    <row r="26" spans="1:6" ht="13.5" thickBot="1">
      <c r="B26" s="155"/>
      <c r="C26" s="156"/>
      <c r="D26" s="156"/>
      <c r="E26" s="163"/>
    </row>
    <row r="27" spans="1:6" ht="27">
      <c r="A27" s="186">
        <v>2017</v>
      </c>
      <c r="B27" s="196" t="s">
        <v>975</v>
      </c>
      <c r="C27" s="216"/>
      <c r="D27" s="199">
        <v>0</v>
      </c>
      <c r="E27" s="200">
        <v>0</v>
      </c>
    </row>
    <row r="28" spans="1:6" ht="63.75">
      <c r="A28" s="187"/>
      <c r="B28" s="177" t="s">
        <v>976</v>
      </c>
      <c r="C28" s="201"/>
      <c r="D28" s="211">
        <v>0</v>
      </c>
      <c r="E28" s="212">
        <v>0</v>
      </c>
    </row>
    <row r="29" spans="1:6" ht="27">
      <c r="A29" s="187"/>
      <c r="B29" s="175" t="s">
        <v>977</v>
      </c>
      <c r="C29" s="211">
        <v>0</v>
      </c>
      <c r="D29" s="209"/>
      <c r="E29" s="212">
        <v>0</v>
      </c>
    </row>
    <row r="30" spans="1:6" ht="38.25">
      <c r="A30" s="187"/>
      <c r="B30" s="175" t="s">
        <v>978</v>
      </c>
      <c r="C30" s="211">
        <v>0</v>
      </c>
      <c r="D30" s="209"/>
      <c r="E30" s="212">
        <v>0</v>
      </c>
    </row>
    <row r="31" spans="1:6" ht="25.5">
      <c r="A31" s="188"/>
      <c r="B31" s="176" t="s">
        <v>979</v>
      </c>
      <c r="C31" s="205">
        <v>0</v>
      </c>
      <c r="D31" s="210"/>
      <c r="E31" s="206">
        <v>0</v>
      </c>
    </row>
    <row r="32" spans="1:6" ht="27">
      <c r="A32" s="186">
        <v>2018</v>
      </c>
      <c r="B32" s="174" t="s">
        <v>980</v>
      </c>
      <c r="C32" s="198"/>
      <c r="D32" s="199">
        <v>287159</v>
      </c>
      <c r="E32" s="200">
        <v>7801.54</v>
      </c>
    </row>
    <row r="33" spans="1:5" ht="25.5">
      <c r="A33" s="187"/>
      <c r="B33" s="175" t="s">
        <v>981</v>
      </c>
      <c r="C33" s="209"/>
      <c r="D33" s="211">
        <v>0</v>
      </c>
      <c r="E33" s="212">
        <v>0</v>
      </c>
    </row>
    <row r="34" spans="1:5" ht="38.25">
      <c r="A34" s="187"/>
      <c r="B34" s="177" t="s">
        <v>982</v>
      </c>
      <c r="C34" s="201"/>
      <c r="D34" s="211">
        <v>0</v>
      </c>
      <c r="E34" s="212">
        <v>0</v>
      </c>
    </row>
    <row r="35" spans="1:5" ht="63.75">
      <c r="A35" s="187"/>
      <c r="B35" s="178" t="s">
        <v>983</v>
      </c>
      <c r="C35" s="201"/>
      <c r="D35" s="211">
        <v>0</v>
      </c>
      <c r="E35" s="212">
        <v>0</v>
      </c>
    </row>
    <row r="36" spans="1:5" ht="27">
      <c r="A36" s="187"/>
      <c r="B36" s="178" t="s">
        <v>984</v>
      </c>
      <c r="C36" s="211">
        <v>0</v>
      </c>
      <c r="D36" s="201"/>
      <c r="E36" s="212">
        <v>0</v>
      </c>
    </row>
    <row r="37" spans="1:5" ht="38.25">
      <c r="A37" s="187"/>
      <c r="B37" s="179" t="s">
        <v>985</v>
      </c>
      <c r="C37" s="211">
        <v>0</v>
      </c>
      <c r="D37" s="201"/>
      <c r="E37" s="212">
        <v>0</v>
      </c>
    </row>
    <row r="38" spans="1:5" ht="25.5">
      <c r="A38" s="188"/>
      <c r="B38" s="197" t="s">
        <v>986</v>
      </c>
      <c r="C38" s="207">
        <v>0</v>
      </c>
      <c r="D38" s="210"/>
      <c r="E38" s="208">
        <v>0</v>
      </c>
    </row>
    <row r="39" spans="1:5" ht="27">
      <c r="A39" s="186">
        <v>2019</v>
      </c>
      <c r="B39" s="174" t="s">
        <v>987</v>
      </c>
      <c r="C39" s="198"/>
      <c r="D39" s="199">
        <v>5362238</v>
      </c>
      <c r="E39" s="200">
        <v>137380.54</v>
      </c>
    </row>
    <row r="40" spans="1:5" ht="25.5">
      <c r="A40" s="187"/>
      <c r="B40" s="175" t="s">
        <v>988</v>
      </c>
      <c r="C40" s="209"/>
      <c r="D40" s="211">
        <v>-7450997</v>
      </c>
      <c r="E40" s="212">
        <v>-763578.14</v>
      </c>
    </row>
    <row r="41" spans="1:5" ht="38.25">
      <c r="A41" s="187"/>
      <c r="B41" s="177" t="s">
        <v>989</v>
      </c>
      <c r="C41" s="201"/>
      <c r="D41" s="211">
        <v>475</v>
      </c>
      <c r="E41" s="212">
        <v>6.08</v>
      </c>
    </row>
    <row r="42" spans="1:5" ht="65.25">
      <c r="A42" s="187"/>
      <c r="B42" s="178" t="s">
        <v>990</v>
      </c>
      <c r="C42" s="201"/>
      <c r="D42" s="211">
        <v>756533</v>
      </c>
      <c r="E42" s="212">
        <v>48455.94</v>
      </c>
    </row>
    <row r="43" spans="1:5" ht="25.5">
      <c r="A43" s="187"/>
      <c r="B43" s="178" t="s">
        <v>991</v>
      </c>
      <c r="C43" s="211">
        <v>0</v>
      </c>
      <c r="D43" s="201"/>
      <c r="E43" s="212">
        <v>0</v>
      </c>
    </row>
    <row r="44" spans="1:5" ht="38.25">
      <c r="A44" s="187"/>
      <c r="B44" s="178" t="s">
        <v>992</v>
      </c>
      <c r="C44" s="211">
        <v>0</v>
      </c>
      <c r="D44" s="201"/>
      <c r="E44" s="212">
        <v>0</v>
      </c>
    </row>
    <row r="45" spans="1:5" ht="25.5">
      <c r="A45" s="188"/>
      <c r="B45" s="180" t="s">
        <v>993</v>
      </c>
      <c r="C45" s="205">
        <v>0</v>
      </c>
      <c r="D45" s="204"/>
      <c r="E45" s="206">
        <v>0</v>
      </c>
    </row>
    <row r="46" spans="1:5" ht="27">
      <c r="A46" s="186">
        <v>2020</v>
      </c>
      <c r="B46" s="174" t="s">
        <v>994</v>
      </c>
      <c r="C46" s="198"/>
      <c r="D46" s="199">
        <v>680891</v>
      </c>
      <c r="E46" s="200">
        <v>18400.21</v>
      </c>
    </row>
    <row r="47" spans="1:5" ht="27">
      <c r="A47" s="187"/>
      <c r="B47" s="175" t="s">
        <v>995</v>
      </c>
      <c r="C47" s="209"/>
      <c r="D47" s="211">
        <v>0</v>
      </c>
      <c r="E47" s="212">
        <v>0</v>
      </c>
    </row>
    <row r="48" spans="1:5" ht="39.75">
      <c r="A48" s="187"/>
      <c r="B48" s="177" t="s">
        <v>996</v>
      </c>
      <c r="C48" s="201"/>
      <c r="D48" s="211">
        <v>127089</v>
      </c>
      <c r="E48" s="212">
        <v>1717.23</v>
      </c>
    </row>
    <row r="49" spans="1:5" ht="68.25">
      <c r="A49" s="187"/>
      <c r="B49" s="178" t="s">
        <v>997</v>
      </c>
      <c r="C49" s="201"/>
      <c r="D49" s="211">
        <v>-280461</v>
      </c>
      <c r="E49" s="212">
        <v>-18947.96</v>
      </c>
    </row>
    <row r="50" spans="1:5" ht="25.5">
      <c r="A50" s="187"/>
      <c r="B50" s="178" t="s">
        <v>998</v>
      </c>
      <c r="C50" s="211">
        <v>0</v>
      </c>
      <c r="D50" s="201"/>
      <c r="E50" s="212">
        <v>0</v>
      </c>
    </row>
    <row r="51" spans="1:5" ht="39.75">
      <c r="A51" s="187"/>
      <c r="B51" s="178" t="s">
        <v>999</v>
      </c>
      <c r="C51" s="211">
        <v>-125987</v>
      </c>
      <c r="D51" s="201"/>
      <c r="E51" s="212">
        <v>8411.7199999999993</v>
      </c>
    </row>
    <row r="52" spans="1:5" ht="27">
      <c r="A52" s="188"/>
      <c r="B52" s="180" t="s">
        <v>1000</v>
      </c>
      <c r="C52" s="205">
        <v>0</v>
      </c>
      <c r="D52" s="204"/>
      <c r="E52" s="206">
        <v>0</v>
      </c>
    </row>
    <row r="53" spans="1:5" ht="27">
      <c r="A53" s="186">
        <v>2021</v>
      </c>
      <c r="B53" s="174" t="s">
        <v>1001</v>
      </c>
      <c r="C53" s="198"/>
      <c r="D53" s="199">
        <v>17066954</v>
      </c>
      <c r="E53" s="200">
        <v>443743.76</v>
      </c>
    </row>
    <row r="54" spans="1:5" ht="27">
      <c r="A54" s="187"/>
      <c r="B54" s="175" t="s">
        <v>1002</v>
      </c>
      <c r="C54" s="209"/>
      <c r="D54" s="211">
        <v>0</v>
      </c>
      <c r="E54" s="212">
        <v>0</v>
      </c>
    </row>
    <row r="55" spans="1:5" ht="39.75">
      <c r="A55" s="187"/>
      <c r="B55" s="177" t="s">
        <v>1003</v>
      </c>
      <c r="C55" s="201"/>
      <c r="D55" s="211">
        <v>36900</v>
      </c>
      <c r="E55" s="212">
        <v>479.7</v>
      </c>
    </row>
    <row r="56" spans="1:5" ht="68.25">
      <c r="A56" s="187"/>
      <c r="B56" s="178" t="s">
        <v>1004</v>
      </c>
      <c r="C56" s="201"/>
      <c r="D56" s="211">
        <v>873836</v>
      </c>
      <c r="E56" s="212">
        <v>56799.41</v>
      </c>
    </row>
    <row r="57" spans="1:5" ht="27">
      <c r="A57" s="187"/>
      <c r="B57" s="178" t="s">
        <v>1005</v>
      </c>
      <c r="C57" s="211">
        <v>0</v>
      </c>
      <c r="D57" s="201"/>
      <c r="E57" s="212">
        <v>0</v>
      </c>
    </row>
    <row r="58" spans="1:5" ht="39.75">
      <c r="A58" s="187"/>
      <c r="B58" s="178" t="s">
        <v>1006</v>
      </c>
      <c r="C58" s="211">
        <v>0</v>
      </c>
      <c r="D58" s="201"/>
      <c r="E58" s="212">
        <v>0</v>
      </c>
    </row>
    <row r="59" spans="1:5" ht="27">
      <c r="A59" s="188"/>
      <c r="B59" s="180" t="s">
        <v>1007</v>
      </c>
      <c r="C59" s="205">
        <v>0</v>
      </c>
      <c r="D59" s="204"/>
      <c r="E59" s="206">
        <v>0</v>
      </c>
    </row>
    <row r="60" spans="1:5" ht="27">
      <c r="A60" s="186">
        <v>2022</v>
      </c>
      <c r="B60" s="174" t="s">
        <v>1008</v>
      </c>
      <c r="C60" s="198"/>
      <c r="D60" s="199">
        <v>27632384</v>
      </c>
      <c r="E60" s="200">
        <v>214191.28</v>
      </c>
    </row>
    <row r="61" spans="1:5" ht="27">
      <c r="A61" s="187"/>
      <c r="B61" s="175" t="s">
        <v>1009</v>
      </c>
      <c r="C61" s="209"/>
      <c r="D61" s="211">
        <v>3892177</v>
      </c>
      <c r="E61" s="212">
        <v>115924.6</v>
      </c>
    </row>
    <row r="62" spans="1:5" ht="39.75">
      <c r="A62" s="187"/>
      <c r="B62" s="177" t="s">
        <v>1010</v>
      </c>
      <c r="C62" s="201"/>
      <c r="D62" s="211">
        <v>33688</v>
      </c>
      <c r="E62" s="212">
        <v>693.79</v>
      </c>
    </row>
    <row r="63" spans="1:5" ht="68.25">
      <c r="A63" s="187"/>
      <c r="B63" s="178" t="s">
        <v>1011</v>
      </c>
      <c r="C63" s="201"/>
      <c r="D63" s="211">
        <v>-1140272</v>
      </c>
      <c r="E63" s="212">
        <v>-20503.47</v>
      </c>
    </row>
    <row r="64" spans="1:5" ht="27">
      <c r="A64" s="187"/>
      <c r="B64" s="178" t="s">
        <v>1005</v>
      </c>
      <c r="C64" s="211">
        <v>0</v>
      </c>
      <c r="D64" s="201"/>
      <c r="E64" s="212">
        <v>0</v>
      </c>
    </row>
    <row r="65" spans="1:14" ht="39.75">
      <c r="A65" s="187"/>
      <c r="B65" s="178" t="s">
        <v>1012</v>
      </c>
      <c r="C65" s="211">
        <v>0</v>
      </c>
      <c r="D65" s="201"/>
      <c r="E65" s="212">
        <v>0</v>
      </c>
    </row>
    <row r="66" spans="1:14" ht="27.75" thickBot="1">
      <c r="A66" s="188"/>
      <c r="B66" s="180" t="s">
        <v>1013</v>
      </c>
      <c r="C66" s="205">
        <v>0</v>
      </c>
      <c r="D66" s="204"/>
      <c r="E66" s="206">
        <v>0</v>
      </c>
    </row>
    <row r="67" spans="1:14" ht="15" customHeight="1" thickBot="1">
      <c r="A67" s="340" t="s">
        <v>1014</v>
      </c>
      <c r="B67" s="268"/>
      <c r="C67" s="271"/>
      <c r="D67" s="269"/>
      <c r="E67" s="270">
        <v>0</v>
      </c>
    </row>
    <row r="68" spans="1:14" ht="16.5" customHeight="1">
      <c r="A68" s="181" t="s">
        <v>57</v>
      </c>
      <c r="B68" s="182"/>
      <c r="C68" s="281"/>
      <c r="D68" s="281">
        <f>SUM(D12:D66)</f>
        <v>47878594</v>
      </c>
      <c r="E68" s="282">
        <f>SUM(E12:E67)</f>
        <v>250976.22999999989</v>
      </c>
    </row>
    <row r="69" spans="1:14">
      <c r="A69" s="53"/>
      <c r="B69" s="53"/>
      <c r="C69" s="43"/>
      <c r="D69" s="43"/>
      <c r="E69" s="44"/>
    </row>
    <row r="70" spans="1:14">
      <c r="A70" s="53"/>
      <c r="B70" s="53"/>
      <c r="C70" s="43"/>
      <c r="D70" s="43"/>
      <c r="E70" s="44"/>
    </row>
    <row r="71" spans="1:14">
      <c r="A71" s="53"/>
      <c r="B71" s="53"/>
      <c r="C71" s="43"/>
      <c r="D71" s="43"/>
      <c r="E71" s="44"/>
    </row>
    <row r="72" spans="1:14" ht="20.100000000000001" customHeight="1">
      <c r="A72" s="183" t="s">
        <v>950</v>
      </c>
      <c r="B72" s="3"/>
      <c r="C72" s="3"/>
      <c r="D72" s="43"/>
      <c r="E72" s="44"/>
    </row>
    <row r="73" spans="1:14" ht="5.85" customHeight="1">
      <c r="A73" s="53"/>
      <c r="B73" s="232"/>
      <c r="C73" s="43"/>
      <c r="D73" s="43"/>
      <c r="E73" s="44"/>
    </row>
    <row r="74" spans="1:14" ht="64.5" thickBot="1">
      <c r="A74" s="184" t="s">
        <v>54</v>
      </c>
      <c r="B74" s="185" t="s">
        <v>963</v>
      </c>
      <c r="C74" s="333" t="s">
        <v>964</v>
      </c>
      <c r="D74" s="334"/>
      <c r="E74" s="185" t="s">
        <v>965</v>
      </c>
    </row>
    <row r="75" spans="1:14" ht="27">
      <c r="A75" s="186">
        <v>2014</v>
      </c>
      <c r="B75" s="174" t="s">
        <v>966</v>
      </c>
      <c r="C75" s="198"/>
      <c r="D75" s="199">
        <v>0</v>
      </c>
      <c r="E75" s="200">
        <v>0</v>
      </c>
      <c r="H75" s="96"/>
      <c r="J75" s="235"/>
      <c r="K75" s="235"/>
      <c r="L75" s="235"/>
      <c r="M75" s="235"/>
      <c r="N75" s="235"/>
    </row>
    <row r="76" spans="1:14" ht="25.5">
      <c r="A76" s="187"/>
      <c r="B76" s="178" t="s">
        <v>967</v>
      </c>
      <c r="C76" s="201"/>
      <c r="D76" s="202">
        <v>0</v>
      </c>
      <c r="E76" s="203">
        <v>0</v>
      </c>
      <c r="G76" s="234"/>
      <c r="H76" s="233"/>
      <c r="J76" s="236"/>
      <c r="K76" s="237"/>
      <c r="L76" s="235"/>
      <c r="M76" s="236"/>
      <c r="N76" s="237"/>
    </row>
    <row r="77" spans="1:14">
      <c r="A77" s="187"/>
      <c r="B77" s="178" t="s">
        <v>968</v>
      </c>
      <c r="C77" s="201"/>
      <c r="D77" s="202">
        <v>0</v>
      </c>
      <c r="E77" s="203">
        <v>0</v>
      </c>
      <c r="G77" s="234"/>
      <c r="H77" s="233"/>
      <c r="J77" s="236"/>
      <c r="K77" s="237"/>
      <c r="L77" s="235"/>
      <c r="M77" s="236"/>
      <c r="N77" s="237"/>
    </row>
    <row r="78" spans="1:14" ht="26.25" thickBot="1">
      <c r="A78" s="188"/>
      <c r="B78" s="180" t="s">
        <v>969</v>
      </c>
      <c r="C78" s="204"/>
      <c r="D78" s="205">
        <v>0</v>
      </c>
      <c r="E78" s="206">
        <v>0</v>
      </c>
      <c r="F78" s="50"/>
      <c r="G78" s="234"/>
      <c r="H78" s="233"/>
      <c r="J78" s="236"/>
      <c r="K78" s="237"/>
      <c r="L78" s="235"/>
      <c r="M78" s="236"/>
      <c r="N78" s="237"/>
    </row>
    <row r="79" spans="1:14" ht="25.5">
      <c r="A79" s="186">
        <v>2015</v>
      </c>
      <c r="B79" s="174" t="s">
        <v>970</v>
      </c>
      <c r="C79" s="198"/>
      <c r="D79" s="199">
        <v>221030</v>
      </c>
      <c r="E79" s="200">
        <v>4091.27</v>
      </c>
      <c r="F79" s="50"/>
      <c r="G79" s="234"/>
      <c r="H79" s="233"/>
      <c r="J79" s="236"/>
      <c r="K79" s="237"/>
      <c r="L79" s="235"/>
      <c r="M79" s="236"/>
      <c r="N79" s="237"/>
    </row>
    <row r="80" spans="1:14" ht="25.5">
      <c r="A80" s="187"/>
      <c r="B80" s="178" t="s">
        <v>967</v>
      </c>
      <c r="C80" s="201"/>
      <c r="D80" s="202">
        <v>-221030</v>
      </c>
      <c r="E80" s="203">
        <v>-13637.55</v>
      </c>
      <c r="G80" s="234"/>
      <c r="H80" s="233"/>
      <c r="J80" s="236"/>
      <c r="K80" s="237"/>
      <c r="L80" s="235"/>
      <c r="M80" s="236"/>
      <c r="N80" s="237"/>
    </row>
    <row r="81" spans="1:14">
      <c r="A81" s="187"/>
      <c r="B81" s="178" t="s">
        <v>971</v>
      </c>
      <c r="C81" s="201"/>
      <c r="D81" s="202">
        <v>0</v>
      </c>
      <c r="E81" s="203">
        <v>0</v>
      </c>
      <c r="G81" s="234"/>
      <c r="H81" s="233"/>
      <c r="J81" s="236"/>
      <c r="K81" s="237"/>
      <c r="L81" s="235"/>
      <c r="M81" s="236"/>
      <c r="N81" s="237"/>
    </row>
    <row r="82" spans="1:14" ht="13.5" thickBot="1">
      <c r="A82" s="188"/>
      <c r="B82" s="180" t="s">
        <v>972</v>
      </c>
      <c r="C82" s="204"/>
      <c r="D82" s="205">
        <v>0</v>
      </c>
      <c r="E82" s="206">
        <v>0</v>
      </c>
      <c r="G82" s="234"/>
      <c r="H82" s="233"/>
      <c r="J82" s="236"/>
      <c r="K82" s="237"/>
      <c r="L82" s="235"/>
      <c r="M82" s="236"/>
      <c r="N82" s="237"/>
    </row>
    <row r="83" spans="1:14" ht="25.5">
      <c r="A83" s="186">
        <v>2016</v>
      </c>
      <c r="B83" s="196" t="s">
        <v>973</v>
      </c>
      <c r="C83" s="216"/>
      <c r="D83" s="199">
        <v>0</v>
      </c>
      <c r="E83" s="200">
        <v>0</v>
      </c>
      <c r="G83" s="234"/>
      <c r="H83" s="233"/>
      <c r="J83" s="236"/>
      <c r="K83" s="237"/>
      <c r="L83" s="235"/>
      <c r="M83" s="236"/>
      <c r="N83" s="237"/>
    </row>
    <row r="84" spans="1:14" ht="25.5">
      <c r="A84" s="187"/>
      <c r="B84" s="178" t="s">
        <v>974</v>
      </c>
      <c r="C84" s="201"/>
      <c r="D84" s="211">
        <v>0</v>
      </c>
      <c r="E84" s="212">
        <v>0</v>
      </c>
      <c r="G84" s="234"/>
      <c r="H84" s="233"/>
      <c r="J84" s="236"/>
      <c r="K84" s="237"/>
      <c r="L84" s="235"/>
      <c r="M84" s="236"/>
      <c r="N84" s="237"/>
    </row>
    <row r="85" spans="1:14" ht="27">
      <c r="A85" s="186">
        <v>2017</v>
      </c>
      <c r="B85" s="196" t="s">
        <v>975</v>
      </c>
      <c r="C85" s="198"/>
      <c r="D85" s="199">
        <v>0</v>
      </c>
      <c r="E85" s="200">
        <v>0</v>
      </c>
      <c r="G85" s="234"/>
      <c r="H85" s="233"/>
      <c r="J85" s="236"/>
      <c r="K85" s="237"/>
      <c r="L85" s="235"/>
      <c r="M85" s="236"/>
      <c r="N85" s="237"/>
    </row>
    <row r="86" spans="1:14" ht="63.75">
      <c r="A86" s="187"/>
      <c r="B86" s="177" t="s">
        <v>976</v>
      </c>
      <c r="C86" s="209"/>
      <c r="D86" s="202">
        <v>0</v>
      </c>
      <c r="E86" s="203">
        <v>0</v>
      </c>
      <c r="G86" s="234"/>
      <c r="H86" s="233"/>
      <c r="J86" s="236"/>
      <c r="K86" s="237"/>
      <c r="L86" s="235"/>
      <c r="M86" s="236"/>
      <c r="N86" s="237"/>
    </row>
    <row r="87" spans="1:14" ht="27">
      <c r="A87" s="187"/>
      <c r="B87" s="175" t="s">
        <v>977</v>
      </c>
      <c r="C87" s="202">
        <v>0</v>
      </c>
      <c r="D87" s="209"/>
      <c r="E87" s="203">
        <v>0</v>
      </c>
      <c r="F87" s="234"/>
      <c r="G87" s="234"/>
      <c r="H87" s="233"/>
      <c r="J87" s="239"/>
      <c r="K87" s="240"/>
      <c r="L87" s="238"/>
      <c r="M87" s="236"/>
      <c r="N87" s="237"/>
    </row>
    <row r="88" spans="1:14" ht="38.25">
      <c r="A88" s="187"/>
      <c r="B88" s="175" t="s">
        <v>978</v>
      </c>
      <c r="C88" s="202">
        <v>0</v>
      </c>
      <c r="D88" s="209"/>
      <c r="E88" s="203">
        <v>0</v>
      </c>
      <c r="F88" s="234"/>
      <c r="G88" s="234"/>
      <c r="H88" s="233"/>
      <c r="J88" s="236"/>
      <c r="K88" s="237"/>
      <c r="L88" s="235"/>
      <c r="M88" s="236"/>
      <c r="N88" s="237"/>
    </row>
    <row r="89" spans="1:14" ht="26.25" thickBot="1">
      <c r="A89" s="189"/>
      <c r="B89" s="190" t="s">
        <v>979</v>
      </c>
      <c r="C89" s="213">
        <v>0</v>
      </c>
      <c r="D89" s="214"/>
      <c r="E89" s="215">
        <v>0</v>
      </c>
      <c r="F89" s="234"/>
      <c r="G89" s="234"/>
      <c r="H89" s="233"/>
      <c r="J89" s="236"/>
      <c r="K89" s="237"/>
      <c r="L89" s="235"/>
      <c r="M89" s="236"/>
      <c r="N89" s="237"/>
    </row>
    <row r="90" spans="1:14" ht="27.75" thickTop="1">
      <c r="A90" s="186">
        <v>2018</v>
      </c>
      <c r="B90" s="196" t="s">
        <v>980</v>
      </c>
      <c r="C90" s="198"/>
      <c r="D90" s="199">
        <v>2654</v>
      </c>
      <c r="E90" s="200">
        <v>72.099999999999994</v>
      </c>
      <c r="F90" s="234"/>
      <c r="G90" s="234"/>
      <c r="H90" s="233"/>
      <c r="J90" s="236"/>
      <c r="K90" s="237"/>
      <c r="L90" s="235"/>
      <c r="M90" s="236"/>
      <c r="N90" s="237"/>
    </row>
    <row r="91" spans="1:14" ht="25.5">
      <c r="A91" s="187"/>
      <c r="B91" s="177" t="s">
        <v>981</v>
      </c>
      <c r="C91" s="209"/>
      <c r="D91" s="202">
        <v>0</v>
      </c>
      <c r="E91" s="203">
        <v>0</v>
      </c>
      <c r="F91" s="234"/>
      <c r="G91" s="234"/>
      <c r="H91" s="233"/>
      <c r="J91" s="236"/>
      <c r="K91" s="237"/>
      <c r="L91" s="235"/>
      <c r="M91" s="236"/>
      <c r="N91" s="237"/>
    </row>
    <row r="92" spans="1:14" ht="38.25">
      <c r="A92" s="187"/>
      <c r="B92" s="177" t="s">
        <v>982</v>
      </c>
      <c r="C92" s="201"/>
      <c r="D92" s="211">
        <v>0</v>
      </c>
      <c r="E92" s="203">
        <v>0</v>
      </c>
      <c r="F92" s="234"/>
      <c r="G92" s="234"/>
      <c r="H92" s="233"/>
      <c r="J92" s="236"/>
      <c r="K92" s="237"/>
      <c r="L92" s="235"/>
      <c r="M92" s="236"/>
      <c r="N92" s="237"/>
    </row>
    <row r="93" spans="1:14" ht="63.75">
      <c r="A93" s="187"/>
      <c r="B93" s="178" t="s">
        <v>983</v>
      </c>
      <c r="C93" s="201"/>
      <c r="D93" s="211">
        <v>0</v>
      </c>
      <c r="E93" s="203">
        <v>0</v>
      </c>
      <c r="F93" s="234"/>
      <c r="G93" s="234"/>
      <c r="H93" s="233"/>
      <c r="J93" s="236"/>
      <c r="K93" s="237"/>
      <c r="L93" s="235"/>
      <c r="M93" s="236"/>
      <c r="N93" s="237"/>
    </row>
    <row r="94" spans="1:14" ht="27">
      <c r="A94" s="187"/>
      <c r="B94" s="178" t="s">
        <v>984</v>
      </c>
      <c r="C94" s="211">
        <v>0</v>
      </c>
      <c r="D94" s="201"/>
      <c r="E94" s="203">
        <v>0</v>
      </c>
      <c r="F94" s="234"/>
      <c r="G94" s="234"/>
      <c r="H94" s="233"/>
      <c r="J94" s="239"/>
      <c r="K94" s="239"/>
      <c r="L94" s="235"/>
      <c r="M94" s="236"/>
      <c r="N94" s="237"/>
    </row>
    <row r="95" spans="1:14" ht="38.25">
      <c r="A95" s="187"/>
      <c r="B95" s="179" t="s">
        <v>985</v>
      </c>
      <c r="C95" s="202">
        <v>0</v>
      </c>
      <c r="D95" s="209"/>
      <c r="E95" s="203">
        <v>0</v>
      </c>
      <c r="F95" s="234"/>
      <c r="G95" s="234"/>
      <c r="H95" s="233"/>
      <c r="J95" s="236"/>
      <c r="K95" s="237"/>
      <c r="L95" s="235"/>
      <c r="M95" s="236"/>
      <c r="N95" s="237"/>
    </row>
    <row r="96" spans="1:14" ht="26.25" thickBot="1">
      <c r="A96" s="191"/>
      <c r="B96" s="197" t="s">
        <v>986</v>
      </c>
      <c r="C96" s="211">
        <v>0</v>
      </c>
      <c r="D96" s="201"/>
      <c r="E96" s="203">
        <v>0</v>
      </c>
      <c r="F96" s="234"/>
      <c r="G96" s="234"/>
      <c r="H96" s="233"/>
      <c r="J96" s="236"/>
      <c r="K96" s="237"/>
      <c r="L96" s="235"/>
      <c r="M96" s="236"/>
      <c r="N96" s="237"/>
    </row>
    <row r="97" spans="1:14" ht="27">
      <c r="A97" s="186">
        <v>2019</v>
      </c>
      <c r="B97" s="174" t="s">
        <v>987</v>
      </c>
      <c r="C97" s="198"/>
      <c r="D97" s="199">
        <v>19222071</v>
      </c>
      <c r="E97" s="200">
        <v>492469.59</v>
      </c>
      <c r="F97" s="234"/>
      <c r="G97" s="234"/>
      <c r="H97" s="233"/>
      <c r="J97" s="236"/>
      <c r="K97" s="237"/>
      <c r="L97" s="235"/>
      <c r="M97" s="236"/>
      <c r="N97" s="237"/>
    </row>
    <row r="98" spans="1:14" ht="25.5">
      <c r="A98" s="187"/>
      <c r="B98" s="175" t="s">
        <v>988</v>
      </c>
      <c r="C98" s="209"/>
      <c r="D98" s="202">
        <v>0</v>
      </c>
      <c r="E98" s="212">
        <v>0</v>
      </c>
      <c r="F98" s="234"/>
      <c r="G98" s="234"/>
      <c r="H98" s="233"/>
      <c r="J98" s="236"/>
      <c r="K98" s="237"/>
      <c r="L98" s="235"/>
      <c r="M98" s="236"/>
      <c r="N98" s="237"/>
    </row>
    <row r="99" spans="1:14" ht="38.25">
      <c r="A99" s="187"/>
      <c r="B99" s="177" t="s">
        <v>989</v>
      </c>
      <c r="C99" s="201"/>
      <c r="D99" s="211">
        <v>629195</v>
      </c>
      <c r="E99" s="212">
        <v>8060.02</v>
      </c>
      <c r="F99" s="234"/>
      <c r="G99" s="234"/>
      <c r="H99" s="233"/>
      <c r="J99" s="236"/>
      <c r="K99" s="237"/>
      <c r="L99" s="235"/>
      <c r="M99" s="236"/>
      <c r="N99" s="237"/>
    </row>
    <row r="100" spans="1:14" ht="65.25">
      <c r="A100" s="187"/>
      <c r="B100" s="178" t="s">
        <v>990</v>
      </c>
      <c r="C100" s="201"/>
      <c r="D100" s="211">
        <v>26077</v>
      </c>
      <c r="E100" s="212">
        <v>-21499.38</v>
      </c>
      <c r="F100" s="234"/>
      <c r="G100" s="234"/>
      <c r="H100" s="233"/>
      <c r="J100" s="236"/>
      <c r="K100" s="237"/>
      <c r="L100" s="235"/>
      <c r="M100" s="236"/>
      <c r="N100" s="237"/>
    </row>
    <row r="101" spans="1:14" ht="25.5">
      <c r="A101" s="187"/>
      <c r="B101" s="178" t="s">
        <v>991</v>
      </c>
      <c r="C101" s="211">
        <v>0</v>
      </c>
      <c r="D101" s="201"/>
      <c r="E101" s="212">
        <v>0</v>
      </c>
      <c r="F101" s="234"/>
      <c r="G101" s="234"/>
      <c r="H101" s="233"/>
      <c r="J101" s="239"/>
      <c r="K101" s="239"/>
      <c r="L101" s="238"/>
      <c r="M101" s="236"/>
      <c r="N101" s="237"/>
    </row>
    <row r="102" spans="1:14" ht="38.25">
      <c r="A102" s="187"/>
      <c r="B102" s="178" t="s">
        <v>992</v>
      </c>
      <c r="C102" s="202">
        <v>0</v>
      </c>
      <c r="D102" s="209"/>
      <c r="E102" s="212">
        <v>0</v>
      </c>
      <c r="F102" s="234"/>
      <c r="G102" s="234"/>
      <c r="H102" s="233"/>
      <c r="J102" s="236"/>
      <c r="K102" s="237"/>
      <c r="L102" s="235"/>
      <c r="M102" s="236"/>
      <c r="N102" s="237"/>
    </row>
    <row r="103" spans="1:14" ht="26.25" thickBot="1">
      <c r="A103" s="188"/>
      <c r="B103" s="180" t="s">
        <v>993</v>
      </c>
      <c r="C103" s="207">
        <v>0</v>
      </c>
      <c r="D103" s="210"/>
      <c r="E103" s="206">
        <v>0</v>
      </c>
      <c r="F103" s="234"/>
      <c r="G103" s="234"/>
      <c r="H103" s="233"/>
      <c r="J103" s="236"/>
      <c r="K103" s="237"/>
      <c r="L103" s="235"/>
      <c r="M103" s="236"/>
      <c r="N103" s="237"/>
    </row>
    <row r="104" spans="1:14" ht="27">
      <c r="A104" s="186">
        <v>2020</v>
      </c>
      <c r="B104" s="174" t="s">
        <v>994</v>
      </c>
      <c r="C104" s="198"/>
      <c r="D104" s="199">
        <v>5182207</v>
      </c>
      <c r="E104" s="200">
        <v>140438.26999999999</v>
      </c>
      <c r="F104" s="234"/>
      <c r="G104" s="234"/>
      <c r="H104" s="233"/>
      <c r="J104" s="236"/>
      <c r="K104" s="237"/>
      <c r="L104" s="235"/>
      <c r="M104" s="236"/>
      <c r="N104" s="237"/>
    </row>
    <row r="105" spans="1:14" ht="27">
      <c r="A105" s="187"/>
      <c r="B105" s="175" t="s">
        <v>995</v>
      </c>
      <c r="C105" s="209"/>
      <c r="D105" s="211">
        <v>0</v>
      </c>
      <c r="E105" s="212">
        <v>0</v>
      </c>
      <c r="F105" s="234"/>
      <c r="G105" s="234"/>
      <c r="H105" s="233"/>
      <c r="J105" s="236"/>
      <c r="K105" s="237"/>
      <c r="L105" s="235"/>
      <c r="M105" s="236"/>
      <c r="N105" s="237"/>
    </row>
    <row r="106" spans="1:14" ht="39.75">
      <c r="A106" s="187"/>
      <c r="B106" s="177" t="s">
        <v>996</v>
      </c>
      <c r="C106" s="201"/>
      <c r="D106" s="211">
        <v>948380</v>
      </c>
      <c r="E106" s="212">
        <v>12814.51</v>
      </c>
      <c r="F106" s="234"/>
      <c r="G106" s="234"/>
      <c r="H106" s="233"/>
      <c r="J106" s="236"/>
      <c r="K106" s="237"/>
      <c r="L106" s="235"/>
      <c r="M106" s="236"/>
      <c r="N106" s="237"/>
    </row>
    <row r="107" spans="1:14" ht="68.25">
      <c r="A107" s="187"/>
      <c r="B107" s="178" t="s">
        <v>997</v>
      </c>
      <c r="C107" s="201"/>
      <c r="D107" s="211">
        <v>2319559</v>
      </c>
      <c r="E107" s="212">
        <v>156709.37</v>
      </c>
      <c r="F107" s="234"/>
      <c r="G107" s="234"/>
      <c r="H107" s="233"/>
      <c r="J107" s="236"/>
      <c r="K107" s="237"/>
      <c r="L107" s="235"/>
      <c r="M107" s="236"/>
      <c r="N107" s="237"/>
    </row>
    <row r="108" spans="1:14" ht="25.5">
      <c r="A108" s="187"/>
      <c r="B108" s="178" t="s">
        <v>1015</v>
      </c>
      <c r="C108" s="211">
        <v>190457</v>
      </c>
      <c r="D108" s="201"/>
      <c r="E108" s="212">
        <v>2573.4499999999998</v>
      </c>
      <c r="F108" s="234"/>
      <c r="G108" s="234"/>
      <c r="H108" s="233"/>
      <c r="J108" s="239"/>
      <c r="K108" s="240"/>
      <c r="L108" s="238"/>
      <c r="M108" s="236"/>
      <c r="N108" s="237"/>
    </row>
    <row r="109" spans="1:14" ht="39.75">
      <c r="A109" s="187"/>
      <c r="B109" s="178" t="s">
        <v>999</v>
      </c>
      <c r="C109" s="211">
        <v>0</v>
      </c>
      <c r="D109" s="201"/>
      <c r="E109" s="212">
        <v>0</v>
      </c>
      <c r="F109" s="234"/>
      <c r="G109" s="234"/>
      <c r="H109" s="233"/>
      <c r="J109" s="236"/>
      <c r="K109" s="237"/>
      <c r="L109" s="238"/>
      <c r="M109" s="236"/>
      <c r="N109" s="237"/>
    </row>
    <row r="110" spans="1:14" ht="27.75" thickBot="1">
      <c r="A110" s="188"/>
      <c r="B110" s="180" t="s">
        <v>1000</v>
      </c>
      <c r="C110" s="205">
        <v>0</v>
      </c>
      <c r="D110" s="204"/>
      <c r="E110" s="206">
        <v>0</v>
      </c>
      <c r="F110" s="234"/>
      <c r="G110" s="234"/>
      <c r="H110" s="233"/>
      <c r="J110" s="234"/>
      <c r="K110" s="233"/>
      <c r="M110" s="234"/>
      <c r="N110" s="233"/>
    </row>
    <row r="111" spans="1:14" ht="27">
      <c r="A111" s="186">
        <v>2021</v>
      </c>
      <c r="B111" s="174" t="s">
        <v>1001</v>
      </c>
      <c r="C111" s="198"/>
      <c r="D111" s="199">
        <v>15293205</v>
      </c>
      <c r="E111" s="200">
        <v>397623.39</v>
      </c>
    </row>
    <row r="112" spans="1:14" ht="27">
      <c r="A112" s="187"/>
      <c r="B112" s="175" t="s">
        <v>1002</v>
      </c>
      <c r="C112" s="209"/>
      <c r="D112" s="211">
        <v>0</v>
      </c>
      <c r="E112" s="212">
        <v>0</v>
      </c>
    </row>
    <row r="113" spans="1:8" ht="39.75">
      <c r="A113" s="187"/>
      <c r="B113" s="177" t="s">
        <v>1003</v>
      </c>
      <c r="C113" s="201"/>
      <c r="D113" s="211">
        <v>335014</v>
      </c>
      <c r="E113" s="212">
        <v>4355.18</v>
      </c>
    </row>
    <row r="114" spans="1:8" ht="68.25">
      <c r="A114" s="187"/>
      <c r="B114" s="178" t="s">
        <v>1004</v>
      </c>
      <c r="C114" s="201"/>
      <c r="D114" s="211">
        <v>1176533</v>
      </c>
      <c r="E114" s="212">
        <v>76474.759999999995</v>
      </c>
    </row>
    <row r="115" spans="1:8" ht="27">
      <c r="A115" s="187"/>
      <c r="B115" s="178" t="s">
        <v>1005</v>
      </c>
      <c r="C115" s="211">
        <v>0</v>
      </c>
      <c r="D115" s="201"/>
      <c r="E115" s="212">
        <v>0</v>
      </c>
    </row>
    <row r="116" spans="1:8" ht="40.5" customHeight="1">
      <c r="A116" s="187"/>
      <c r="B116" s="178" t="s">
        <v>1006</v>
      </c>
      <c r="C116" s="211">
        <v>61470</v>
      </c>
      <c r="D116" s="201"/>
      <c r="E116" s="212">
        <v>-1598.27</v>
      </c>
    </row>
    <row r="117" spans="1:8" ht="27.75" thickBot="1">
      <c r="A117" s="188"/>
      <c r="B117" s="180" t="s">
        <v>1007</v>
      </c>
      <c r="C117" s="205">
        <v>0</v>
      </c>
      <c r="D117" s="204"/>
      <c r="E117" s="206">
        <v>0</v>
      </c>
    </row>
    <row r="118" spans="1:8" ht="27">
      <c r="A118" s="186">
        <v>2022</v>
      </c>
      <c r="B118" s="174" t="s">
        <v>1008</v>
      </c>
      <c r="C118" s="198"/>
      <c r="D118" s="199">
        <v>30397566</v>
      </c>
      <c r="E118" s="200">
        <v>118665.78</v>
      </c>
    </row>
    <row r="119" spans="1:8" ht="27">
      <c r="A119" s="187"/>
      <c r="B119" s="175" t="s">
        <v>1009</v>
      </c>
      <c r="C119" s="209"/>
      <c r="D119" s="211">
        <v>-6960660</v>
      </c>
      <c r="E119" s="212">
        <v>-11832.25</v>
      </c>
    </row>
    <row r="120" spans="1:8" ht="39.75">
      <c r="A120" s="187"/>
      <c r="B120" s="177" t="s">
        <v>1010</v>
      </c>
      <c r="C120" s="201"/>
      <c r="D120" s="211">
        <v>1197687</v>
      </c>
      <c r="E120" s="212">
        <v>3744.77</v>
      </c>
    </row>
    <row r="121" spans="1:8" ht="68.25">
      <c r="A121" s="187"/>
      <c r="B121" s="178" t="s">
        <v>1011</v>
      </c>
      <c r="C121" s="201"/>
      <c r="D121" s="211">
        <v>5452937</v>
      </c>
      <c r="E121" s="212">
        <v>204993.55</v>
      </c>
    </row>
    <row r="122" spans="1:8" ht="27">
      <c r="A122" s="187"/>
      <c r="B122" s="178" t="s">
        <v>1005</v>
      </c>
      <c r="C122" s="211">
        <v>44859</v>
      </c>
      <c r="D122" s="201"/>
      <c r="E122" s="212">
        <v>292.67</v>
      </c>
    </row>
    <row r="123" spans="1:8" ht="39.75">
      <c r="A123" s="187"/>
      <c r="B123" s="178" t="s">
        <v>1012</v>
      </c>
      <c r="C123" s="211">
        <v>6232</v>
      </c>
      <c r="D123" s="201"/>
      <c r="E123" s="212">
        <v>-92.8</v>
      </c>
    </row>
    <row r="124" spans="1:8" ht="27.75" thickBot="1">
      <c r="A124" s="188"/>
      <c r="B124" s="180" t="s">
        <v>1013</v>
      </c>
      <c r="C124" s="205">
        <v>0</v>
      </c>
      <c r="D124" s="204"/>
      <c r="E124" s="206">
        <v>0</v>
      </c>
    </row>
    <row r="125" spans="1:8" ht="13.5" thickBot="1">
      <c r="A125" s="326" t="s">
        <v>1014</v>
      </c>
      <c r="B125" s="268"/>
      <c r="C125" s="271"/>
      <c r="D125" s="269"/>
      <c r="E125" s="200">
        <v>0</v>
      </c>
    </row>
    <row r="126" spans="1:8">
      <c r="A126" s="181" t="s">
        <v>58</v>
      </c>
      <c r="B126" s="182"/>
      <c r="C126" s="108"/>
      <c r="D126" s="108">
        <f>SUM(D75:D124)</f>
        <v>75222425</v>
      </c>
      <c r="E126" s="109">
        <f>SUM(E75:E125)</f>
        <v>1574718.43</v>
      </c>
      <c r="H126" s="233"/>
    </row>
    <row r="127" spans="1:8">
      <c r="A127" s="339"/>
      <c r="B127" s="339"/>
      <c r="C127" s="111"/>
      <c r="D127" s="111"/>
      <c r="E127" s="112"/>
      <c r="H127" s="233"/>
    </row>
    <row r="128" spans="1:8">
      <c r="A128" s="339"/>
      <c r="B128" s="339"/>
      <c r="C128" s="111"/>
      <c r="D128" s="111"/>
      <c r="E128" s="112"/>
      <c r="H128" s="233"/>
    </row>
    <row r="129" spans="1:8">
      <c r="A129" s="339"/>
      <c r="B129" s="339"/>
      <c r="C129" s="111"/>
      <c r="D129" s="111"/>
      <c r="E129" s="112"/>
      <c r="H129" s="233"/>
    </row>
    <row r="130" spans="1:8" ht="26.1" customHeight="1">
      <c r="A130" s="183" t="s">
        <v>951</v>
      </c>
      <c r="B130" s="3"/>
      <c r="C130" s="43"/>
      <c r="D130" s="43"/>
      <c r="E130" s="44"/>
      <c r="H130" s="233"/>
    </row>
    <row r="131" spans="1:8" ht="64.5" thickBot="1">
      <c r="A131" s="184" t="s">
        <v>54</v>
      </c>
      <c r="B131" s="185" t="s">
        <v>963</v>
      </c>
      <c r="C131" s="333" t="s">
        <v>964</v>
      </c>
      <c r="D131" s="334"/>
      <c r="E131" s="185" t="s">
        <v>965</v>
      </c>
      <c r="H131" s="233"/>
    </row>
    <row r="132" spans="1:8" ht="27">
      <c r="A132" s="186">
        <v>2014</v>
      </c>
      <c r="B132" s="174" t="s">
        <v>966</v>
      </c>
      <c r="C132" s="198"/>
      <c r="D132" s="199">
        <v>0</v>
      </c>
      <c r="E132" s="200">
        <v>0</v>
      </c>
    </row>
    <row r="133" spans="1:8" ht="25.5">
      <c r="A133" s="187"/>
      <c r="B133" s="178" t="s">
        <v>967</v>
      </c>
      <c r="C133" s="201"/>
      <c r="D133" s="199">
        <v>0</v>
      </c>
      <c r="E133" s="200">
        <v>0</v>
      </c>
    </row>
    <row r="134" spans="1:8">
      <c r="A134" s="187"/>
      <c r="B134" s="178" t="s">
        <v>968</v>
      </c>
      <c r="C134" s="201"/>
      <c r="D134" s="199">
        <v>0</v>
      </c>
      <c r="E134" s="200">
        <v>0</v>
      </c>
    </row>
    <row r="135" spans="1:8" ht="25.5">
      <c r="A135" s="188"/>
      <c r="B135" s="180" t="s">
        <v>969</v>
      </c>
      <c r="C135" s="204"/>
      <c r="D135" s="199">
        <v>0</v>
      </c>
      <c r="E135" s="200">
        <v>0</v>
      </c>
      <c r="F135" s="231"/>
    </row>
    <row r="136" spans="1:8" ht="25.5">
      <c r="A136" s="186">
        <v>2015</v>
      </c>
      <c r="B136" s="174" t="s">
        <v>970</v>
      </c>
      <c r="C136" s="198"/>
      <c r="D136" s="199">
        <v>0</v>
      </c>
      <c r="E136" s="200">
        <v>0</v>
      </c>
    </row>
    <row r="137" spans="1:8" ht="25.5">
      <c r="A137" s="187"/>
      <c r="B137" s="178" t="s">
        <v>967</v>
      </c>
      <c r="C137" s="201"/>
      <c r="D137" s="199">
        <v>0</v>
      </c>
      <c r="E137" s="200">
        <v>0</v>
      </c>
    </row>
    <row r="138" spans="1:8">
      <c r="A138" s="187"/>
      <c r="B138" s="178" t="s">
        <v>971</v>
      </c>
      <c r="C138" s="201"/>
      <c r="D138" s="199">
        <v>0</v>
      </c>
      <c r="E138" s="200">
        <v>0</v>
      </c>
    </row>
    <row r="139" spans="1:8">
      <c r="A139" s="188"/>
      <c r="B139" s="180" t="s">
        <v>972</v>
      </c>
      <c r="C139" s="204"/>
      <c r="D139" s="199">
        <v>0</v>
      </c>
      <c r="E139" s="200">
        <v>0</v>
      </c>
    </row>
    <row r="140" spans="1:8" ht="25.5">
      <c r="A140" s="186">
        <v>2016</v>
      </c>
      <c r="B140" s="196" t="s">
        <v>973</v>
      </c>
      <c r="C140" s="216"/>
      <c r="D140" s="199">
        <v>0</v>
      </c>
      <c r="E140" s="200">
        <v>0</v>
      </c>
    </row>
    <row r="141" spans="1:8" ht="25.5">
      <c r="A141" s="187"/>
      <c r="B141" s="178" t="s">
        <v>974</v>
      </c>
      <c r="C141" s="201"/>
      <c r="D141" s="199">
        <v>0</v>
      </c>
      <c r="E141" s="200">
        <v>0</v>
      </c>
    </row>
    <row r="142" spans="1:8" ht="27">
      <c r="A142" s="186">
        <v>2017</v>
      </c>
      <c r="B142" s="196" t="s">
        <v>975</v>
      </c>
      <c r="C142" s="198"/>
      <c r="D142" s="199">
        <v>0</v>
      </c>
      <c r="E142" s="200">
        <v>0</v>
      </c>
    </row>
    <row r="143" spans="1:8" ht="63.75">
      <c r="A143" s="187"/>
      <c r="B143" s="177" t="s">
        <v>976</v>
      </c>
      <c r="C143" s="209"/>
      <c r="D143" s="199">
        <v>35309</v>
      </c>
      <c r="E143" s="200">
        <v>2429.2600000000002</v>
      </c>
    </row>
    <row r="144" spans="1:8" ht="27">
      <c r="A144" s="187"/>
      <c r="B144" s="175" t="s">
        <v>977</v>
      </c>
      <c r="C144" s="202">
        <v>0</v>
      </c>
      <c r="D144" s="209"/>
      <c r="E144" s="203">
        <v>0</v>
      </c>
    </row>
    <row r="145" spans="1:5" ht="38.25">
      <c r="A145" s="187"/>
      <c r="B145" s="175" t="s">
        <v>978</v>
      </c>
      <c r="C145" s="202">
        <v>0</v>
      </c>
      <c r="D145" s="209"/>
      <c r="E145" s="203">
        <v>0</v>
      </c>
    </row>
    <row r="146" spans="1:5" ht="25.5">
      <c r="A146" s="188"/>
      <c r="B146" s="176" t="s">
        <v>979</v>
      </c>
      <c r="C146" s="207">
        <v>0</v>
      </c>
      <c r="D146" s="210"/>
      <c r="E146" s="208">
        <v>0</v>
      </c>
    </row>
    <row r="147" spans="1:5" ht="27">
      <c r="A147" s="186">
        <v>2018</v>
      </c>
      <c r="B147" s="174" t="s">
        <v>980</v>
      </c>
      <c r="C147" s="198"/>
      <c r="D147" s="199">
        <v>-9903543</v>
      </c>
      <c r="E147" s="200">
        <v>-268919.78000000003</v>
      </c>
    </row>
    <row r="148" spans="1:5" ht="25.5">
      <c r="A148" s="187"/>
      <c r="B148" s="175" t="s">
        <v>981</v>
      </c>
      <c r="C148" s="209"/>
      <c r="D148" s="202">
        <v>9898402</v>
      </c>
      <c r="E148" s="203">
        <v>472614.67</v>
      </c>
    </row>
    <row r="149" spans="1:5" ht="38.25">
      <c r="A149" s="187"/>
      <c r="B149" s="177" t="s">
        <v>982</v>
      </c>
      <c r="C149" s="201"/>
      <c r="D149" s="211">
        <v>0</v>
      </c>
      <c r="E149" s="212">
        <v>0</v>
      </c>
    </row>
    <row r="150" spans="1:5" ht="63.75">
      <c r="A150" s="187"/>
      <c r="B150" s="178" t="s">
        <v>983</v>
      </c>
      <c r="C150" s="201"/>
      <c r="D150" s="211">
        <v>105360</v>
      </c>
      <c r="E150" s="212">
        <v>7156.05</v>
      </c>
    </row>
    <row r="151" spans="1:5" ht="27">
      <c r="A151" s="187"/>
      <c r="B151" s="178" t="s">
        <v>984</v>
      </c>
      <c r="C151" s="202">
        <v>0</v>
      </c>
      <c r="D151" s="201"/>
      <c r="E151" s="203">
        <v>0</v>
      </c>
    </row>
    <row r="152" spans="1:5" ht="38.25">
      <c r="A152" s="187"/>
      <c r="B152" s="179" t="s">
        <v>985</v>
      </c>
      <c r="C152" s="202">
        <v>0</v>
      </c>
      <c r="D152" s="209"/>
      <c r="E152" s="203">
        <v>0</v>
      </c>
    </row>
    <row r="153" spans="1:5" ht="25.5">
      <c r="A153" s="191"/>
      <c r="B153" s="197" t="s">
        <v>986</v>
      </c>
      <c r="C153" s="207">
        <v>0</v>
      </c>
      <c r="D153" s="201"/>
      <c r="E153" s="208">
        <v>0</v>
      </c>
    </row>
    <row r="154" spans="1:5" ht="27">
      <c r="A154" s="186">
        <v>2019</v>
      </c>
      <c r="B154" s="174" t="s">
        <v>987</v>
      </c>
      <c r="C154" s="198"/>
      <c r="D154" s="199">
        <v>-4484161</v>
      </c>
      <c r="E154" s="200">
        <v>-114884.04</v>
      </c>
    </row>
    <row r="155" spans="1:5" ht="25.5">
      <c r="A155" s="187"/>
      <c r="B155" s="175" t="s">
        <v>988</v>
      </c>
      <c r="C155" s="209"/>
      <c r="D155" s="202">
        <v>8886834</v>
      </c>
      <c r="E155" s="212">
        <v>380894.71</v>
      </c>
    </row>
    <row r="156" spans="1:5" ht="38.25">
      <c r="A156" s="187"/>
      <c r="B156" s="177" t="s">
        <v>989</v>
      </c>
      <c r="C156" s="201"/>
      <c r="D156" s="211">
        <v>28180</v>
      </c>
      <c r="E156" s="212">
        <v>360.98</v>
      </c>
    </row>
    <row r="157" spans="1:5" ht="65.25">
      <c r="A157" s="187"/>
      <c r="B157" s="178" t="s">
        <v>990</v>
      </c>
      <c r="C157" s="201"/>
      <c r="D157" s="211">
        <v>492126</v>
      </c>
      <c r="E157" s="212">
        <v>32202.799999999999</v>
      </c>
    </row>
    <row r="158" spans="1:5" ht="25.5">
      <c r="A158" s="187"/>
      <c r="B158" s="178" t="s">
        <v>991</v>
      </c>
      <c r="C158" s="202">
        <v>0</v>
      </c>
      <c r="D158" s="201"/>
      <c r="E158" s="203">
        <v>0</v>
      </c>
    </row>
    <row r="159" spans="1:5" ht="38.25">
      <c r="A159" s="187"/>
      <c r="B159" s="178" t="s">
        <v>992</v>
      </c>
      <c r="C159" s="202">
        <v>0</v>
      </c>
      <c r="D159" s="209"/>
      <c r="E159" s="203">
        <v>0</v>
      </c>
    </row>
    <row r="160" spans="1:5" ht="25.5">
      <c r="A160" s="188"/>
      <c r="B160" s="180" t="s">
        <v>993</v>
      </c>
      <c r="C160" s="207">
        <v>0</v>
      </c>
      <c r="D160" s="210"/>
      <c r="E160" s="208">
        <v>0</v>
      </c>
    </row>
    <row r="161" spans="1:5" ht="27">
      <c r="A161" s="186">
        <v>2020</v>
      </c>
      <c r="B161" s="174" t="s">
        <v>994</v>
      </c>
      <c r="C161" s="198"/>
      <c r="D161" s="199">
        <v>-10667222</v>
      </c>
      <c r="E161" s="200">
        <v>-286875.37</v>
      </c>
    </row>
    <row r="162" spans="1:5" ht="27">
      <c r="A162" s="187"/>
      <c r="B162" s="175" t="s">
        <v>995</v>
      </c>
      <c r="C162" s="209"/>
      <c r="D162" s="211">
        <v>17614840</v>
      </c>
      <c r="E162" s="212">
        <v>1506840.95</v>
      </c>
    </row>
    <row r="163" spans="1:5" ht="39.75">
      <c r="A163" s="187"/>
      <c r="B163" s="177" t="s">
        <v>996</v>
      </c>
      <c r="C163" s="201"/>
      <c r="D163" s="211">
        <v>121705</v>
      </c>
      <c r="E163" s="212">
        <v>1644.48</v>
      </c>
    </row>
    <row r="164" spans="1:5" ht="68.25">
      <c r="A164" s="187"/>
      <c r="B164" s="178" t="s">
        <v>997</v>
      </c>
      <c r="C164" s="201"/>
      <c r="D164" s="211">
        <v>568787</v>
      </c>
      <c r="E164" s="212">
        <v>38427.26</v>
      </c>
    </row>
    <row r="165" spans="1:5" ht="25.5">
      <c r="A165" s="187"/>
      <c r="B165" s="178" t="s">
        <v>1015</v>
      </c>
      <c r="C165" s="202">
        <v>0</v>
      </c>
      <c r="D165" s="201"/>
      <c r="E165" s="203">
        <v>0</v>
      </c>
    </row>
    <row r="166" spans="1:5" ht="39.75">
      <c r="A166" s="187"/>
      <c r="B166" s="178" t="s">
        <v>999</v>
      </c>
      <c r="C166" s="202">
        <v>0</v>
      </c>
      <c r="D166" s="201"/>
      <c r="E166" s="203">
        <v>0</v>
      </c>
    </row>
    <row r="167" spans="1:5" ht="27">
      <c r="A167" s="188"/>
      <c r="B167" s="180" t="s">
        <v>1000</v>
      </c>
      <c r="C167" s="207">
        <v>0</v>
      </c>
      <c r="D167" s="204"/>
      <c r="E167" s="208">
        <v>0</v>
      </c>
    </row>
    <row r="168" spans="1:5" ht="27">
      <c r="A168" s="186">
        <v>2021</v>
      </c>
      <c r="B168" s="174" t="s">
        <v>1001</v>
      </c>
      <c r="C168" s="198"/>
      <c r="D168" s="199">
        <v>-3631810</v>
      </c>
      <c r="E168" s="200">
        <v>-93069.53</v>
      </c>
    </row>
    <row r="169" spans="1:5" ht="27">
      <c r="A169" s="187"/>
      <c r="B169" s="175" t="s">
        <v>1002</v>
      </c>
      <c r="C169" s="209"/>
      <c r="D169" s="211">
        <v>8750026</v>
      </c>
      <c r="E169" s="212">
        <v>527802.62</v>
      </c>
    </row>
    <row r="170" spans="1:5" ht="39.75">
      <c r="A170" s="187"/>
      <c r="B170" s="177" t="s">
        <v>1003</v>
      </c>
      <c r="C170" s="201"/>
      <c r="D170" s="211">
        <v>146257</v>
      </c>
      <c r="E170" s="212">
        <v>1901.36</v>
      </c>
    </row>
    <row r="171" spans="1:5" ht="68.25">
      <c r="A171" s="187"/>
      <c r="B171" s="178" t="s">
        <v>1004</v>
      </c>
      <c r="C171" s="201"/>
      <c r="D171" s="211">
        <v>2108156</v>
      </c>
      <c r="E171" s="212">
        <v>137034.56</v>
      </c>
    </row>
    <row r="172" spans="1:5" ht="27">
      <c r="A172" s="187"/>
      <c r="B172" s="178" t="s">
        <v>1005</v>
      </c>
      <c r="C172" s="202">
        <v>0</v>
      </c>
      <c r="D172" s="201"/>
      <c r="E172" s="203">
        <v>0</v>
      </c>
    </row>
    <row r="173" spans="1:5" ht="39.75">
      <c r="A173" s="187"/>
      <c r="B173" s="178" t="s">
        <v>1006</v>
      </c>
      <c r="C173" s="202">
        <v>0</v>
      </c>
      <c r="D173" s="201"/>
      <c r="E173" s="203">
        <v>0</v>
      </c>
    </row>
    <row r="174" spans="1:5" ht="27">
      <c r="A174" s="188"/>
      <c r="B174" s="180" t="s">
        <v>1007</v>
      </c>
      <c r="C174" s="207">
        <v>0</v>
      </c>
      <c r="D174" s="204"/>
      <c r="E174" s="208">
        <v>0</v>
      </c>
    </row>
    <row r="175" spans="1:5" ht="27">
      <c r="A175" s="186">
        <v>2022</v>
      </c>
      <c r="B175" s="174" t="s">
        <v>1008</v>
      </c>
      <c r="C175" s="198"/>
      <c r="D175" s="199">
        <v>30234709</v>
      </c>
      <c r="E175" s="200">
        <v>261082.25</v>
      </c>
    </row>
    <row r="176" spans="1:5" ht="27">
      <c r="A176" s="187"/>
      <c r="B176" s="175" t="s">
        <v>1009</v>
      </c>
      <c r="C176" s="209"/>
      <c r="D176" s="211">
        <v>0</v>
      </c>
      <c r="E176" s="212">
        <v>0</v>
      </c>
    </row>
    <row r="177" spans="1:5" ht="39.75">
      <c r="A177" s="187"/>
      <c r="B177" s="177" t="s">
        <v>1010</v>
      </c>
      <c r="C177" s="201"/>
      <c r="D177" s="211">
        <v>254170</v>
      </c>
      <c r="E177" s="212">
        <v>2282.4299999999998</v>
      </c>
    </row>
    <row r="178" spans="1:5" ht="68.25">
      <c r="A178" s="187"/>
      <c r="B178" s="178" t="s">
        <v>1011</v>
      </c>
      <c r="C178" s="201"/>
      <c r="D178" s="211">
        <v>594712</v>
      </c>
      <c r="E178" s="212">
        <v>19074.240000000002</v>
      </c>
    </row>
    <row r="179" spans="1:5" ht="27">
      <c r="A179" s="187"/>
      <c r="B179" s="178" t="s">
        <v>1005</v>
      </c>
      <c r="C179" s="202">
        <v>0</v>
      </c>
      <c r="D179" s="201"/>
      <c r="E179" s="203">
        <v>0</v>
      </c>
    </row>
    <row r="180" spans="1:5" ht="39.75">
      <c r="A180" s="187"/>
      <c r="B180" s="178" t="s">
        <v>1012</v>
      </c>
      <c r="C180" s="202">
        <v>0</v>
      </c>
      <c r="D180" s="201"/>
      <c r="E180" s="203">
        <v>0</v>
      </c>
    </row>
    <row r="181" spans="1:5" ht="27.75" thickBot="1">
      <c r="A181" s="188"/>
      <c r="B181" s="180" t="s">
        <v>1013</v>
      </c>
      <c r="C181" s="207">
        <v>0</v>
      </c>
      <c r="D181" s="204"/>
      <c r="E181" s="208">
        <v>0</v>
      </c>
    </row>
    <row r="182" spans="1:5" ht="13.5" thickBot="1">
      <c r="A182" s="326" t="s">
        <v>1014</v>
      </c>
      <c r="B182" s="268"/>
      <c r="C182" s="271"/>
      <c r="D182" s="269"/>
      <c r="E182" s="270">
        <v>51828.56</v>
      </c>
    </row>
    <row r="183" spans="1:5">
      <c r="A183" s="181" t="s">
        <v>59</v>
      </c>
      <c r="B183" s="182"/>
      <c r="C183" s="108"/>
      <c r="D183" s="108">
        <f>SUM(D132:D181)</f>
        <v>51152837</v>
      </c>
      <c r="E183" s="109">
        <f>SUM(E132:E182)</f>
        <v>2679828.4600000004</v>
      </c>
    </row>
    <row r="184" spans="1:5">
      <c r="A184" s="53"/>
      <c r="B184" s="53"/>
      <c r="C184" s="43"/>
      <c r="D184" s="43"/>
      <c r="E184" s="44"/>
    </row>
    <row r="185" spans="1:5">
      <c r="A185" s="53"/>
      <c r="B185" s="53"/>
      <c r="C185" s="43"/>
      <c r="D185" s="43"/>
      <c r="E185" s="44"/>
    </row>
    <row r="186" spans="1:5">
      <c r="A186" s="53"/>
      <c r="B186" s="53"/>
      <c r="C186" s="43"/>
      <c r="D186" s="43"/>
      <c r="E186" s="44"/>
    </row>
    <row r="187" spans="1:5">
      <c r="A187" s="46" t="s">
        <v>952</v>
      </c>
      <c r="B187" s="3"/>
      <c r="C187" s="43"/>
      <c r="D187" s="43"/>
      <c r="E187" s="44"/>
    </row>
    <row r="188" spans="1:5" ht="10.35" customHeight="1">
      <c r="A188" s="3"/>
      <c r="C188" s="43"/>
      <c r="D188" s="43"/>
      <c r="E188" s="44"/>
    </row>
    <row r="189" spans="1:5" ht="64.5" thickBot="1">
      <c r="A189" s="184" t="s">
        <v>54</v>
      </c>
      <c r="B189" s="185" t="s">
        <v>963</v>
      </c>
      <c r="C189" s="333" t="s">
        <v>964</v>
      </c>
      <c r="D189" s="334"/>
      <c r="E189" s="185" t="s">
        <v>965</v>
      </c>
    </row>
    <row r="190" spans="1:5" ht="27">
      <c r="A190" s="186">
        <v>2014</v>
      </c>
      <c r="B190" s="174" t="s">
        <v>966</v>
      </c>
      <c r="C190" s="198"/>
      <c r="D190" s="199">
        <v>0</v>
      </c>
      <c r="E190" s="200">
        <v>0</v>
      </c>
    </row>
    <row r="191" spans="1:5" ht="25.5">
      <c r="A191" s="187"/>
      <c r="B191" s="178" t="s">
        <v>967</v>
      </c>
      <c r="C191" s="201"/>
      <c r="D191" s="202">
        <v>0</v>
      </c>
      <c r="E191" s="203">
        <v>0</v>
      </c>
    </row>
    <row r="192" spans="1:5">
      <c r="A192" s="187"/>
      <c r="B192" s="178" t="s">
        <v>968</v>
      </c>
      <c r="C192" s="201"/>
      <c r="D192" s="202">
        <v>0</v>
      </c>
      <c r="E192" s="203">
        <v>0</v>
      </c>
    </row>
    <row r="193" spans="1:6" ht="26.25" thickBot="1">
      <c r="A193" s="188"/>
      <c r="B193" s="180" t="s">
        <v>969</v>
      </c>
      <c r="C193" s="204"/>
      <c r="D193" s="205">
        <v>0</v>
      </c>
      <c r="E193" s="206">
        <v>0</v>
      </c>
    </row>
    <row r="194" spans="1:6" ht="25.5">
      <c r="A194" s="186">
        <v>2015</v>
      </c>
      <c r="B194" s="174" t="s">
        <v>970</v>
      </c>
      <c r="C194" s="198"/>
      <c r="D194" s="199">
        <v>0</v>
      </c>
      <c r="E194" s="200">
        <v>0</v>
      </c>
    </row>
    <row r="195" spans="1:6" ht="25.5">
      <c r="A195" s="187"/>
      <c r="B195" s="178" t="s">
        <v>967</v>
      </c>
      <c r="C195" s="201"/>
      <c r="D195" s="202">
        <v>0</v>
      </c>
      <c r="E195" s="203">
        <v>0</v>
      </c>
    </row>
    <row r="196" spans="1:6">
      <c r="A196" s="187"/>
      <c r="B196" s="178" t="s">
        <v>971</v>
      </c>
      <c r="C196" s="201"/>
      <c r="D196" s="202">
        <v>0</v>
      </c>
      <c r="E196" s="203">
        <v>0</v>
      </c>
    </row>
    <row r="197" spans="1:6" ht="13.5" thickBot="1">
      <c r="A197" s="188"/>
      <c r="B197" s="180" t="s">
        <v>972</v>
      </c>
      <c r="C197" s="204"/>
      <c r="D197" s="205">
        <v>0</v>
      </c>
      <c r="E197" s="206">
        <v>0</v>
      </c>
    </row>
    <row r="198" spans="1:6" ht="25.5">
      <c r="A198" s="186">
        <v>2016</v>
      </c>
      <c r="B198" s="196" t="s">
        <v>973</v>
      </c>
      <c r="C198" s="216"/>
      <c r="D198" s="199">
        <v>-827600</v>
      </c>
      <c r="E198" s="200">
        <v>-18405</v>
      </c>
    </row>
    <row r="199" spans="1:6" ht="26.25" thickBot="1">
      <c r="A199" s="187"/>
      <c r="B199" s="178" t="s">
        <v>974</v>
      </c>
      <c r="C199" s="201"/>
      <c r="D199" s="211">
        <v>0</v>
      </c>
      <c r="E199" s="212">
        <v>0</v>
      </c>
    </row>
    <row r="200" spans="1:6" ht="27">
      <c r="A200" s="186">
        <v>2017</v>
      </c>
      <c r="B200" s="196" t="s">
        <v>975</v>
      </c>
      <c r="C200" s="198"/>
      <c r="D200" s="199">
        <v>-11263819</v>
      </c>
      <c r="E200" s="200">
        <v>-309980.3</v>
      </c>
    </row>
    <row r="201" spans="1:6" ht="63.75">
      <c r="A201" s="187"/>
      <c r="B201" s="177" t="s">
        <v>976</v>
      </c>
      <c r="C201" s="209"/>
      <c r="D201" s="202">
        <v>0</v>
      </c>
      <c r="E201" s="203">
        <v>0</v>
      </c>
    </row>
    <row r="202" spans="1:6" ht="27">
      <c r="A202" s="187"/>
      <c r="B202" s="175" t="s">
        <v>977</v>
      </c>
      <c r="C202" s="202">
        <v>0</v>
      </c>
      <c r="D202" s="209"/>
      <c r="E202" s="203">
        <v>0</v>
      </c>
    </row>
    <row r="203" spans="1:6" ht="38.25">
      <c r="A203" s="187"/>
      <c r="B203" s="175" t="s">
        <v>978</v>
      </c>
      <c r="C203" s="202">
        <v>0</v>
      </c>
      <c r="D203" s="209"/>
      <c r="E203" s="203">
        <v>0</v>
      </c>
    </row>
    <row r="204" spans="1:6" ht="26.25" thickBot="1">
      <c r="A204" s="188"/>
      <c r="B204" s="176" t="s">
        <v>979</v>
      </c>
      <c r="C204" s="207">
        <v>0</v>
      </c>
      <c r="D204" s="210"/>
      <c r="E204" s="208">
        <v>0</v>
      </c>
      <c r="F204" s="231"/>
    </row>
    <row r="205" spans="1:6" ht="27">
      <c r="A205" s="186">
        <v>2018</v>
      </c>
      <c r="B205" s="196" t="s">
        <v>980</v>
      </c>
      <c r="C205" s="193"/>
      <c r="D205" s="253">
        <v>-5227821</v>
      </c>
      <c r="E205" s="254">
        <v>-142029.44</v>
      </c>
    </row>
    <row r="206" spans="1:6" ht="25.5">
      <c r="A206" s="187"/>
      <c r="B206" s="177" t="s">
        <v>981</v>
      </c>
      <c r="C206" s="194"/>
      <c r="D206" s="255">
        <v>0</v>
      </c>
      <c r="E206" s="256">
        <v>0</v>
      </c>
    </row>
    <row r="207" spans="1:6" ht="38.25">
      <c r="A207" s="187"/>
      <c r="B207" s="177" t="s">
        <v>982</v>
      </c>
      <c r="C207" s="195"/>
      <c r="D207" s="257">
        <v>0</v>
      </c>
      <c r="E207" s="258">
        <v>0</v>
      </c>
    </row>
    <row r="208" spans="1:6" ht="63.75">
      <c r="A208" s="187"/>
      <c r="B208" s="178" t="s">
        <v>983</v>
      </c>
      <c r="C208" s="195"/>
      <c r="D208" s="257">
        <v>-3974297</v>
      </c>
      <c r="E208" s="258">
        <v>-269934.24</v>
      </c>
    </row>
    <row r="209" spans="1:5" ht="27">
      <c r="A209" s="187"/>
      <c r="B209" s="178" t="s">
        <v>984</v>
      </c>
      <c r="C209" s="257">
        <v>0</v>
      </c>
      <c r="D209" s="259"/>
      <c r="E209" s="258">
        <v>0</v>
      </c>
    </row>
    <row r="210" spans="1:5" ht="38.25">
      <c r="A210" s="187"/>
      <c r="B210" s="179" t="s">
        <v>985</v>
      </c>
      <c r="C210" s="255">
        <v>0</v>
      </c>
      <c r="D210" s="260"/>
      <c r="E210" s="256">
        <v>0</v>
      </c>
    </row>
    <row r="211" spans="1:5" ht="26.25" thickBot="1">
      <c r="A211" s="191"/>
      <c r="B211" s="197" t="s">
        <v>986</v>
      </c>
      <c r="C211" s="257">
        <v>0</v>
      </c>
      <c r="D211" s="259"/>
      <c r="E211" s="258">
        <v>0</v>
      </c>
    </row>
    <row r="212" spans="1:5" ht="27">
      <c r="A212" s="186">
        <v>2019</v>
      </c>
      <c r="B212" s="174" t="s">
        <v>987</v>
      </c>
      <c r="C212" s="261"/>
      <c r="D212" s="253">
        <v>-4798078</v>
      </c>
      <c r="E212" s="254">
        <v>-122926.78</v>
      </c>
    </row>
    <row r="213" spans="1:5" ht="25.5">
      <c r="A213" s="187"/>
      <c r="B213" s="175" t="s">
        <v>988</v>
      </c>
      <c r="C213" s="260"/>
      <c r="D213" s="255">
        <v>0</v>
      </c>
      <c r="E213" s="258">
        <v>0</v>
      </c>
    </row>
    <row r="214" spans="1:5" ht="38.25">
      <c r="A214" s="187"/>
      <c r="B214" s="177" t="s">
        <v>989</v>
      </c>
      <c r="C214" s="259"/>
      <c r="D214" s="257">
        <v>0</v>
      </c>
      <c r="E214" s="258">
        <v>0</v>
      </c>
    </row>
    <row r="215" spans="1:5" ht="65.25">
      <c r="A215" s="187"/>
      <c r="B215" s="178" t="s">
        <v>990</v>
      </c>
      <c r="C215" s="259"/>
      <c r="D215" s="257">
        <v>-4906696</v>
      </c>
      <c r="E215" s="258">
        <v>-314273.89</v>
      </c>
    </row>
    <row r="216" spans="1:5" ht="25.5">
      <c r="A216" s="187"/>
      <c r="B216" s="178" t="s">
        <v>991</v>
      </c>
      <c r="C216" s="257">
        <v>0</v>
      </c>
      <c r="D216" s="259"/>
      <c r="E216" s="258">
        <v>0</v>
      </c>
    </row>
    <row r="217" spans="1:5" ht="38.25">
      <c r="A217" s="187"/>
      <c r="B217" s="178" t="s">
        <v>992</v>
      </c>
      <c r="C217" s="255">
        <v>0</v>
      </c>
      <c r="D217" s="260"/>
      <c r="E217" s="258">
        <v>0</v>
      </c>
    </row>
    <row r="218" spans="1:5" ht="26.25" thickBot="1">
      <c r="A218" s="188"/>
      <c r="B218" s="180" t="s">
        <v>993</v>
      </c>
      <c r="C218" s="262">
        <v>0</v>
      </c>
      <c r="D218" s="263"/>
      <c r="E218" s="264">
        <v>0</v>
      </c>
    </row>
    <row r="219" spans="1:5" ht="27">
      <c r="A219" s="186">
        <v>2020</v>
      </c>
      <c r="B219" s="174" t="s">
        <v>994</v>
      </c>
      <c r="C219" s="198"/>
      <c r="D219" s="199">
        <v>4945595</v>
      </c>
      <c r="E219" s="200">
        <v>133684.37</v>
      </c>
    </row>
    <row r="220" spans="1:5" ht="27">
      <c r="A220" s="187"/>
      <c r="B220" s="175" t="s">
        <v>995</v>
      </c>
      <c r="C220" s="209"/>
      <c r="D220" s="211">
        <v>-1855680</v>
      </c>
      <c r="E220" s="212">
        <v>-200591.58</v>
      </c>
    </row>
    <row r="221" spans="1:5" ht="39.75">
      <c r="A221" s="187"/>
      <c r="B221" s="177" t="s">
        <v>996</v>
      </c>
      <c r="C221" s="201"/>
      <c r="D221" s="211">
        <v>0</v>
      </c>
      <c r="E221" s="212">
        <v>0</v>
      </c>
    </row>
    <row r="222" spans="1:5" ht="68.25">
      <c r="A222" s="187"/>
      <c r="B222" s="178" t="s">
        <v>997</v>
      </c>
      <c r="C222" s="201"/>
      <c r="D222" s="211">
        <v>608529</v>
      </c>
      <c r="E222" s="212">
        <v>41112.239999999998</v>
      </c>
    </row>
    <row r="223" spans="1:5" ht="25.5">
      <c r="A223" s="187"/>
      <c r="B223" s="178" t="s">
        <v>1015</v>
      </c>
      <c r="C223" s="211">
        <v>0</v>
      </c>
      <c r="D223" s="201"/>
      <c r="E223" s="212">
        <v>0</v>
      </c>
    </row>
    <row r="224" spans="1:5" ht="39.75">
      <c r="A224" s="187"/>
      <c r="B224" s="178" t="s">
        <v>999</v>
      </c>
      <c r="C224" s="211">
        <v>0</v>
      </c>
      <c r="D224" s="201"/>
      <c r="E224" s="212">
        <v>0</v>
      </c>
    </row>
    <row r="225" spans="1:5" ht="27.75" thickBot="1">
      <c r="A225" s="188"/>
      <c r="B225" s="180" t="s">
        <v>1000</v>
      </c>
      <c r="C225" s="205">
        <v>0</v>
      </c>
      <c r="D225" s="204"/>
      <c r="E225" s="206">
        <v>0</v>
      </c>
    </row>
    <row r="226" spans="1:5" ht="27">
      <c r="A226" s="186">
        <v>2021</v>
      </c>
      <c r="B226" s="174" t="s">
        <v>1001</v>
      </c>
      <c r="C226" s="198"/>
      <c r="D226" s="199">
        <v>11998402</v>
      </c>
      <c r="E226" s="200">
        <v>315274.28000000003</v>
      </c>
    </row>
    <row r="227" spans="1:5" ht="27">
      <c r="A227" s="187"/>
      <c r="B227" s="175" t="s">
        <v>1002</v>
      </c>
      <c r="C227" s="209"/>
      <c r="D227" s="211">
        <v>6243500</v>
      </c>
      <c r="E227" s="212">
        <v>649324</v>
      </c>
    </row>
    <row r="228" spans="1:5" ht="39.75">
      <c r="A228" s="187"/>
      <c r="B228" s="177" t="s">
        <v>1003</v>
      </c>
      <c r="C228" s="201"/>
      <c r="D228" s="211">
        <v>0</v>
      </c>
      <c r="E228" s="212">
        <v>0</v>
      </c>
    </row>
    <row r="229" spans="1:5" ht="68.25">
      <c r="A229" s="187"/>
      <c r="B229" s="178" t="s">
        <v>1004</v>
      </c>
      <c r="C229" s="201"/>
      <c r="D229" s="211">
        <v>-5726855</v>
      </c>
      <c r="E229" s="212">
        <v>-370935.12</v>
      </c>
    </row>
    <row r="230" spans="1:5" ht="27">
      <c r="A230" s="187"/>
      <c r="B230" s="178" t="s">
        <v>1005</v>
      </c>
      <c r="C230" s="211">
        <v>6153</v>
      </c>
      <c r="D230" s="201"/>
      <c r="E230" s="212">
        <v>79.989999999999995</v>
      </c>
    </row>
    <row r="231" spans="1:5" ht="39.75">
      <c r="A231" s="187"/>
      <c r="B231" s="178" t="s">
        <v>1006</v>
      </c>
      <c r="C231" s="211">
        <v>0</v>
      </c>
      <c r="D231" s="201"/>
      <c r="E231" s="212">
        <v>0</v>
      </c>
    </row>
    <row r="232" spans="1:5" ht="27.75" thickBot="1">
      <c r="A232" s="188"/>
      <c r="B232" s="180" t="s">
        <v>1007</v>
      </c>
      <c r="C232" s="205">
        <v>0</v>
      </c>
      <c r="D232" s="204"/>
      <c r="E232" s="206">
        <v>0</v>
      </c>
    </row>
    <row r="233" spans="1:5" ht="27">
      <c r="A233" s="186">
        <v>2022</v>
      </c>
      <c r="B233" s="174" t="s">
        <v>1008</v>
      </c>
      <c r="C233" s="198"/>
      <c r="D233" s="199">
        <v>33407228</v>
      </c>
      <c r="E233" s="200">
        <v>297224.99</v>
      </c>
    </row>
    <row r="234" spans="1:5" ht="27">
      <c r="A234" s="187"/>
      <c r="B234" s="175" t="s">
        <v>1009</v>
      </c>
      <c r="C234" s="209"/>
      <c r="D234" s="211">
        <v>9965092</v>
      </c>
      <c r="E234" s="212">
        <v>342193.56</v>
      </c>
    </row>
    <row r="235" spans="1:5" ht="39.75">
      <c r="A235" s="187"/>
      <c r="B235" s="177" t="s">
        <v>1010</v>
      </c>
      <c r="C235" s="201"/>
      <c r="D235" s="211">
        <v>0</v>
      </c>
      <c r="E235" s="212">
        <v>0</v>
      </c>
    </row>
    <row r="236" spans="1:5" ht="68.25">
      <c r="A236" s="187"/>
      <c r="B236" s="178" t="s">
        <v>1011</v>
      </c>
      <c r="C236" s="201"/>
      <c r="D236" s="211">
        <v>237398</v>
      </c>
      <c r="E236" s="212">
        <v>7727.53</v>
      </c>
    </row>
    <row r="237" spans="1:5" ht="27">
      <c r="A237" s="187"/>
      <c r="B237" s="178" t="s">
        <v>1005</v>
      </c>
      <c r="C237" s="211">
        <v>5865</v>
      </c>
      <c r="D237" s="201"/>
      <c r="E237" s="212">
        <v>43.67</v>
      </c>
    </row>
    <row r="238" spans="1:5" ht="39.75">
      <c r="A238" s="187"/>
      <c r="B238" s="178" t="s">
        <v>1012</v>
      </c>
      <c r="C238" s="211">
        <v>0</v>
      </c>
      <c r="D238" s="201"/>
      <c r="E238" s="212">
        <v>0</v>
      </c>
    </row>
    <row r="239" spans="1:5" ht="27.75" thickBot="1">
      <c r="A239" s="187"/>
      <c r="B239" s="272" t="s">
        <v>1013</v>
      </c>
      <c r="C239" s="273">
        <v>0</v>
      </c>
      <c r="D239" s="274"/>
      <c r="E239" s="275">
        <v>0</v>
      </c>
    </row>
    <row r="240" spans="1:5" ht="13.5" thickBot="1">
      <c r="A240" s="326" t="s">
        <v>1014</v>
      </c>
      <c r="B240" s="268"/>
      <c r="C240" s="271"/>
      <c r="D240" s="269"/>
      <c r="E240" s="270">
        <v>0</v>
      </c>
    </row>
    <row r="241" spans="1:5">
      <c r="A241" s="181" t="s">
        <v>60</v>
      </c>
      <c r="B241" s="182"/>
      <c r="C241" s="108"/>
      <c r="D241" s="108">
        <f t="shared" ref="D241" si="0">SUM(D190:D239)</f>
        <v>28824898</v>
      </c>
      <c r="E241" s="109">
        <f>SUM(E190:E240)</f>
        <v>37588.28000000013</v>
      </c>
    </row>
    <row r="242" spans="1:5">
      <c r="A242" s="49"/>
      <c r="B242" s="3"/>
      <c r="C242" s="3"/>
      <c r="D242" s="3"/>
    </row>
    <row r="243" spans="1:5">
      <c r="A243" s="49"/>
      <c r="B243" s="3"/>
      <c r="C243" s="3"/>
      <c r="D243" s="3"/>
    </row>
    <row r="244" spans="1:5">
      <c r="A244" s="49"/>
      <c r="B244" s="3"/>
      <c r="C244" s="3"/>
      <c r="D244" s="3"/>
    </row>
    <row r="245" spans="1:5">
      <c r="A245" s="49"/>
      <c r="B245" s="3"/>
      <c r="C245" s="3"/>
      <c r="D245" s="3"/>
    </row>
    <row r="246" spans="1:5">
      <c r="A246" s="49"/>
      <c r="B246" s="3"/>
      <c r="C246" s="3"/>
      <c r="D246" s="3"/>
    </row>
    <row r="247" spans="1:5">
      <c r="A247" s="49"/>
      <c r="B247" s="3"/>
      <c r="C247" s="3"/>
      <c r="D247" s="3"/>
    </row>
    <row r="248" spans="1:5">
      <c r="A248" s="49"/>
      <c r="B248" s="3"/>
      <c r="C248" s="3"/>
      <c r="D248" s="3"/>
    </row>
    <row r="250" spans="1:5">
      <c r="A250" s="97" t="s">
        <v>955</v>
      </c>
    </row>
    <row r="252" spans="1:5" ht="76.5">
      <c r="A252" s="146"/>
      <c r="B252" s="33"/>
      <c r="C252" s="335" t="s">
        <v>1016</v>
      </c>
      <c r="D252" s="336"/>
      <c r="E252" s="7" t="s">
        <v>1017</v>
      </c>
    </row>
    <row r="253" spans="1:5">
      <c r="B253" s="34" t="s">
        <v>11</v>
      </c>
      <c r="C253" s="265"/>
      <c r="D253" s="38">
        <f>D68</f>
        <v>47878594</v>
      </c>
      <c r="E253" s="74">
        <f>E68</f>
        <v>250976.22999999989</v>
      </c>
    </row>
    <row r="254" spans="1:5">
      <c r="B254" s="25" t="s">
        <v>12</v>
      </c>
      <c r="C254" s="265"/>
      <c r="D254" s="38">
        <f>D126</f>
        <v>75222425</v>
      </c>
      <c r="E254" s="74">
        <f>E126</f>
        <v>1574718.43</v>
      </c>
    </row>
    <row r="255" spans="1:5">
      <c r="B255" s="25" t="s">
        <v>13</v>
      </c>
      <c r="C255" s="265"/>
      <c r="D255" s="38">
        <f>D183</f>
        <v>51152837</v>
      </c>
      <c r="E255" s="74">
        <f>E183</f>
        <v>2679828.4600000004</v>
      </c>
    </row>
    <row r="256" spans="1:5">
      <c r="B256" s="35" t="s">
        <v>14</v>
      </c>
      <c r="C256" s="265"/>
      <c r="D256" s="38">
        <f>D241</f>
        <v>28824898</v>
      </c>
      <c r="E256" s="74">
        <f>E241</f>
        <v>37588.28000000013</v>
      </c>
    </row>
    <row r="257" spans="2:5">
      <c r="B257" s="68" t="s">
        <v>15</v>
      </c>
      <c r="C257" s="266"/>
      <c r="D257" s="9">
        <f>SUM(D253:D256)</f>
        <v>203078754</v>
      </c>
      <c r="E257" s="18">
        <f>SUM(E253:E256)</f>
        <v>4543111.4000000004</v>
      </c>
    </row>
    <row r="258" spans="2:5">
      <c r="B258" s="10"/>
      <c r="C258" s="10"/>
      <c r="D258" s="20"/>
    </row>
    <row r="259" spans="2:5">
      <c r="B259" s="97"/>
      <c r="C259" s="166"/>
    </row>
    <row r="260" spans="2:5" ht="14.25">
      <c r="B260" s="22" t="s">
        <v>1018</v>
      </c>
      <c r="C260" s="166"/>
    </row>
    <row r="261" spans="2:5" ht="14.25">
      <c r="B261" s="135" t="s">
        <v>1019</v>
      </c>
    </row>
    <row r="262" spans="2:5" ht="14.25">
      <c r="B262" s="135" t="s">
        <v>1020</v>
      </c>
      <c r="C262" s="3"/>
    </row>
    <row r="263" spans="2:5" ht="14.25">
      <c r="B263" s="22" t="s">
        <v>1021</v>
      </c>
      <c r="C263" s="3"/>
    </row>
    <row r="264" spans="2:5" ht="14.25">
      <c r="B264" s="22" t="s">
        <v>1022</v>
      </c>
      <c r="C264" s="3"/>
    </row>
    <row r="265" spans="2:5" ht="14.25">
      <c r="B265" s="22" t="s">
        <v>1023</v>
      </c>
    </row>
    <row r="266" spans="2:5" ht="14.25">
      <c r="B266" s="22" t="s">
        <v>1024</v>
      </c>
    </row>
    <row r="267" spans="2:5">
      <c r="B267" s="192" t="s">
        <v>1025</v>
      </c>
    </row>
  </sheetData>
  <mergeCells count="5">
    <mergeCell ref="C11:D11"/>
    <mergeCell ref="C74:D74"/>
    <mergeCell ref="C131:D131"/>
    <mergeCell ref="C189:D189"/>
    <mergeCell ref="C252:D252"/>
  </mergeCells>
  <phoneticPr fontId="59" type="noConversion"/>
  <pageMargins left="0.98425196850393704" right="0.31496062992125984" top="1.1023622047244095" bottom="0.62992125984251968" header="0.31496062992125984" footer="0.31496062992125984"/>
  <pageSetup paperSize="9" fitToHeight="0" orientation="landscape" r:id="rId1"/>
  <headerFooter scaleWithDoc="0">
    <oddHeader>&amp;L&amp;G</oddHeader>
    <oddFooter>&amp;R&amp;UAnlage 1.2&amp;U
Seite &amp;P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5"/>
  <sheetViews>
    <sheetView showGridLines="0" view="pageLayout" zoomScaleNormal="100" workbookViewId="0"/>
  </sheetViews>
  <sheetFormatPr baseColWidth="10" defaultColWidth="9.140625" defaultRowHeight="12.75"/>
  <cols>
    <col min="1" max="1" width="19.5703125" customWidth="1"/>
    <col min="2" max="2" width="13.7109375" bestFit="1" customWidth="1"/>
    <col min="3" max="3" width="14.5703125" customWidth="1"/>
    <col min="4" max="4" width="16" bestFit="1" customWidth="1"/>
    <col min="5" max="5" width="13.42578125" bestFit="1" customWidth="1"/>
    <col min="6" max="7" width="16" bestFit="1" customWidth="1"/>
    <col min="8" max="8" width="15.85546875" bestFit="1" customWidth="1"/>
    <col min="9" max="9" width="17.5703125" customWidth="1"/>
    <col min="11" max="11" width="10.42578125" bestFit="1" customWidth="1"/>
  </cols>
  <sheetData>
    <row r="1" spans="1:11">
      <c r="A1" s="32" t="str">
        <f>'Anlage 1a'!A1</f>
        <v>Finanziell geförderte Strommengen und finanzielle Förderung für das Kalenderjahr 2023 auf Basis der Prüfungsvermerke der ÜNB:</v>
      </c>
      <c r="I1" s="165">
        <f>'Anlage 1a'!$J$1</f>
        <v>45496</v>
      </c>
      <c r="K1" s="81"/>
    </row>
    <row r="2" spans="1:11">
      <c r="A2" s="28" t="s">
        <v>21</v>
      </c>
      <c r="K2" s="56"/>
    </row>
    <row r="5" spans="1:11">
      <c r="A5" s="32" t="s">
        <v>22</v>
      </c>
    </row>
    <row r="7" spans="1:11" ht="43.35" customHeight="1">
      <c r="A7" s="5"/>
      <c r="B7" s="6" t="s">
        <v>3</v>
      </c>
      <c r="C7" s="4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7" t="s">
        <v>23</v>
      </c>
      <c r="I7" s="7" t="s">
        <v>24</v>
      </c>
    </row>
    <row r="8" spans="1:11">
      <c r="A8" s="24" t="str">
        <f>'Anlage 1a'!A7</f>
        <v>50Hertz</v>
      </c>
      <c r="B8" s="72">
        <v>7143559.5499999998</v>
      </c>
      <c r="C8" s="72">
        <v>30836.2</v>
      </c>
      <c r="D8" s="72">
        <v>720585695.27999997</v>
      </c>
      <c r="E8" s="72">
        <v>0</v>
      </c>
      <c r="F8" s="72">
        <v>464025947.19</v>
      </c>
      <c r="G8" s="72">
        <v>350657385.36000001</v>
      </c>
      <c r="H8" s="72">
        <v>578518857.54999995</v>
      </c>
      <c r="I8" s="37">
        <f>SUM(B8:H8)</f>
        <v>2120962281.1299999</v>
      </c>
    </row>
    <row r="9" spans="1:11">
      <c r="A9" s="25" t="str">
        <f>'Anlage 1a'!A8</f>
        <v>Amprion</v>
      </c>
      <c r="B9" s="72">
        <v>11261609.07</v>
      </c>
      <c r="C9" s="72">
        <v>75707.42</v>
      </c>
      <c r="D9" s="82">
        <v>616794635.45000005</v>
      </c>
      <c r="E9" s="72">
        <v>2539468.0699999998</v>
      </c>
      <c r="F9" s="72">
        <v>312728774.13</v>
      </c>
      <c r="G9" s="72">
        <v>0</v>
      </c>
      <c r="H9" s="72">
        <v>232601092.56</v>
      </c>
      <c r="I9" s="37">
        <f>SUM(B9:H9)</f>
        <v>1176001286.7</v>
      </c>
    </row>
    <row r="10" spans="1:11">
      <c r="A10" s="8" t="str">
        <f>'Anlage 1a'!A9</f>
        <v>TenneT</v>
      </c>
      <c r="B10" s="82">
        <v>21640331.359999999</v>
      </c>
      <c r="C10" s="82">
        <v>3300.75</v>
      </c>
      <c r="D10" s="82">
        <v>1781027263.3499999</v>
      </c>
      <c r="E10" s="82">
        <v>26533426.690000001</v>
      </c>
      <c r="F10" s="82">
        <v>554923664.55999994</v>
      </c>
      <c r="G10" s="82">
        <v>1602818342.22</v>
      </c>
      <c r="H10" s="82">
        <v>483664427.68000001</v>
      </c>
      <c r="I10" s="37">
        <f>SUM(B10:H10)</f>
        <v>4470610756.6100006</v>
      </c>
    </row>
    <row r="11" spans="1:11">
      <c r="A11" s="25" t="str">
        <f>'Anlage 1a'!A10</f>
        <v>TransnetBW</v>
      </c>
      <c r="B11" s="72">
        <v>10452705.75</v>
      </c>
      <c r="C11" s="72">
        <v>5275.42</v>
      </c>
      <c r="D11" s="72">
        <v>344459611.20999998</v>
      </c>
      <c r="E11" s="72">
        <v>0</v>
      </c>
      <c r="F11" s="72">
        <v>39327319.740000002</v>
      </c>
      <c r="G11" s="72">
        <v>0</v>
      </c>
      <c r="H11" s="72">
        <v>129764524.79000001</v>
      </c>
      <c r="I11" s="83">
        <f>SUM(B11:H11)</f>
        <v>524009436.91000003</v>
      </c>
    </row>
    <row r="12" spans="1:11">
      <c r="A12" s="9" t="str">
        <f>'Anlage 1a'!A11</f>
        <v>Summe</v>
      </c>
      <c r="B12" s="29">
        <f>SUM(B8:B11)</f>
        <v>50498205.730000004</v>
      </c>
      <c r="C12" s="30">
        <f t="shared" ref="C12:I12" si="0">SUM(C8:C11)</f>
        <v>115119.79</v>
      </c>
      <c r="D12" s="84">
        <f t="shared" si="0"/>
        <v>3462867205.29</v>
      </c>
      <c r="E12" s="84">
        <f t="shared" si="0"/>
        <v>29072894.760000002</v>
      </c>
      <c r="F12" s="84">
        <f t="shared" si="0"/>
        <v>1371005705.6199999</v>
      </c>
      <c r="G12" s="84">
        <f t="shared" si="0"/>
        <v>1953475727.5799999</v>
      </c>
      <c r="H12" s="84">
        <f t="shared" si="0"/>
        <v>1424548902.5799999</v>
      </c>
      <c r="I12" s="84">
        <f t="shared" si="0"/>
        <v>8291583761.3500004</v>
      </c>
    </row>
    <row r="13" spans="1:11">
      <c r="A13" s="69" t="s">
        <v>16</v>
      </c>
      <c r="B13" s="70">
        <f t="shared" ref="B13:H13" si="1">B12/$I12</f>
        <v>6.0902967615656216E-3</v>
      </c>
      <c r="C13" s="70">
        <f t="shared" si="1"/>
        <v>1.3883932589165171E-5</v>
      </c>
      <c r="D13" s="70">
        <f t="shared" si="1"/>
        <v>0.41763640155595444</v>
      </c>
      <c r="E13" s="70">
        <f t="shared" si="1"/>
        <v>3.5063138233637618E-3</v>
      </c>
      <c r="F13" s="70">
        <f t="shared" si="1"/>
        <v>0.16534907504772992</v>
      </c>
      <c r="G13" s="70">
        <f t="shared" si="1"/>
        <v>0.23559741827440012</v>
      </c>
      <c r="H13" s="70">
        <f t="shared" si="1"/>
        <v>0.17180661060439686</v>
      </c>
      <c r="I13" s="71">
        <f>SUM(B13:H13)</f>
        <v>0.99999999999999989</v>
      </c>
    </row>
    <row r="14" spans="1:11">
      <c r="A14" s="85"/>
      <c r="B14" s="86"/>
      <c r="C14" s="86"/>
      <c r="D14" s="86"/>
      <c r="E14" s="86"/>
      <c r="F14" s="86"/>
      <c r="G14" s="86"/>
      <c r="H14" s="86"/>
      <c r="I14" s="87"/>
      <c r="J14" s="86"/>
      <c r="K14" s="87"/>
    </row>
    <row r="15" spans="1:11">
      <c r="A15" s="85"/>
      <c r="B15" s="86"/>
      <c r="C15" s="86"/>
      <c r="D15" s="86"/>
      <c r="E15" s="86"/>
      <c r="F15" s="86"/>
      <c r="G15" s="86"/>
      <c r="H15" s="86"/>
      <c r="I15" s="87"/>
    </row>
    <row r="16" spans="1:11">
      <c r="A16" s="328" t="s">
        <v>25</v>
      </c>
      <c r="B16" s="328"/>
      <c r="C16" s="328"/>
      <c r="D16" s="88"/>
      <c r="E16" s="88"/>
      <c r="F16" s="88"/>
      <c r="G16" s="88"/>
      <c r="H16" s="88"/>
      <c r="I16" s="88"/>
      <c r="J16" s="88"/>
      <c r="K16" s="88"/>
    </row>
    <row r="17" spans="1:11" ht="10.5" customHeight="1">
      <c r="A17" s="88"/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1" ht="43.35" customHeight="1">
      <c r="A18" s="5"/>
      <c r="B18" s="4" t="str">
        <f t="shared" ref="B18:H18" si="2">B7</f>
        <v>Wasserkraft</v>
      </c>
      <c r="C18" s="4" t="str">
        <f t="shared" si="2"/>
        <v>Deponie-, Klär-, Grubengas</v>
      </c>
      <c r="D18" s="4" t="str">
        <f t="shared" si="2"/>
        <v>Biomasse</v>
      </c>
      <c r="E18" s="4" t="str">
        <f t="shared" si="2"/>
        <v>Geothermie</v>
      </c>
      <c r="F18" s="4" t="str">
        <f t="shared" si="2"/>
        <v>Windenergie an Land</v>
      </c>
      <c r="G18" s="4" t="str">
        <f t="shared" si="2"/>
        <v>Windenergie auf See</v>
      </c>
      <c r="H18" s="4" t="str">
        <f t="shared" si="2"/>
        <v>Solare Strahlungs-energie</v>
      </c>
      <c r="I18" s="7" t="s">
        <v>24</v>
      </c>
    </row>
    <row r="19" spans="1:11">
      <c r="A19" s="24" t="str">
        <f>A8</f>
        <v>50Hertz</v>
      </c>
      <c r="B19" s="60">
        <v>395431338</v>
      </c>
      <c r="C19" s="60">
        <v>43089677</v>
      </c>
      <c r="D19" s="60">
        <v>7832112016</v>
      </c>
      <c r="E19" s="60">
        <v>0</v>
      </c>
      <c r="F19" s="60">
        <v>31443403643</v>
      </c>
      <c r="G19" s="60">
        <v>4173130788</v>
      </c>
      <c r="H19" s="60">
        <v>8780605290</v>
      </c>
      <c r="I19" s="89">
        <f>SUM(B19:H19)</f>
        <v>52667772752</v>
      </c>
    </row>
    <row r="20" spans="1:11">
      <c r="A20" s="25" t="str">
        <f>A9</f>
        <v>Amprion</v>
      </c>
      <c r="B20" s="60">
        <v>582296971</v>
      </c>
      <c r="C20" s="60">
        <v>334946358</v>
      </c>
      <c r="D20" s="60">
        <v>5982029800</v>
      </c>
      <c r="E20" s="60">
        <v>16278752</v>
      </c>
      <c r="F20" s="60">
        <v>22211744945</v>
      </c>
      <c r="G20" s="60">
        <v>0</v>
      </c>
      <c r="H20" s="60">
        <v>2799329623</v>
      </c>
      <c r="I20" s="55">
        <f>SUM(B20:H20)</f>
        <v>31926626449</v>
      </c>
    </row>
    <row r="21" spans="1:11">
      <c r="A21" s="8" t="str">
        <f>A10</f>
        <v>TenneT</v>
      </c>
      <c r="B21" s="63">
        <v>1743031685</v>
      </c>
      <c r="C21" s="63">
        <v>3119702</v>
      </c>
      <c r="D21" s="63">
        <v>15643362434</v>
      </c>
      <c r="E21" s="63">
        <v>172009761</v>
      </c>
      <c r="F21" s="63">
        <v>40483711489</v>
      </c>
      <c r="G21" s="63">
        <v>17956273629</v>
      </c>
      <c r="H21" s="63">
        <v>6220670109</v>
      </c>
      <c r="I21" s="55">
        <f>SUM(B21:H21)</f>
        <v>82222178809</v>
      </c>
    </row>
    <row r="22" spans="1:11">
      <c r="A22" s="25" t="str">
        <f>A11</f>
        <v>TransnetBW</v>
      </c>
      <c r="B22" s="60">
        <v>684083730</v>
      </c>
      <c r="C22" s="60">
        <v>3141851</v>
      </c>
      <c r="D22" s="60">
        <v>3209865186</v>
      </c>
      <c r="E22" s="60">
        <v>0</v>
      </c>
      <c r="F22" s="60">
        <v>3548846081</v>
      </c>
      <c r="G22" s="60">
        <v>0</v>
      </c>
      <c r="H22" s="60">
        <v>1322964237</v>
      </c>
      <c r="I22" s="90">
        <f>SUM(B22:H22)</f>
        <v>8768901085</v>
      </c>
    </row>
    <row r="23" spans="1:11">
      <c r="A23" s="9" t="str">
        <f>A12</f>
        <v>Summe</v>
      </c>
      <c r="B23" s="68">
        <f t="shared" ref="B23:H23" si="3">SUM(B19:B22)</f>
        <v>3404843724</v>
      </c>
      <c r="C23" s="9">
        <f t="shared" si="3"/>
        <v>384297588</v>
      </c>
      <c r="D23" s="17">
        <f t="shared" si="3"/>
        <v>32667369436</v>
      </c>
      <c r="E23" s="17">
        <f t="shared" si="3"/>
        <v>188288513</v>
      </c>
      <c r="F23" s="17">
        <f t="shared" si="3"/>
        <v>97687706158</v>
      </c>
      <c r="G23" s="17">
        <f t="shared" si="3"/>
        <v>22129404417</v>
      </c>
      <c r="H23" s="17">
        <f t="shared" si="3"/>
        <v>19123569259</v>
      </c>
      <c r="I23" s="17">
        <f>SUM(I19:I22)</f>
        <v>175585479095</v>
      </c>
    </row>
    <row r="24" spans="1:11">
      <c r="A24" s="69" t="s">
        <v>16</v>
      </c>
      <c r="B24" s="70">
        <f>B23/$I23</f>
        <v>1.939137417028557E-2</v>
      </c>
      <c r="C24" s="70">
        <f t="shared" ref="C24:H24" si="4">C23/$I23</f>
        <v>2.1886638347358833E-3</v>
      </c>
      <c r="D24" s="70">
        <f>D23/$I23</f>
        <v>0.18604824046027985</v>
      </c>
      <c r="E24" s="70">
        <f t="shared" si="4"/>
        <v>1.0723467223512661E-3</v>
      </c>
      <c r="F24" s="70">
        <f t="shared" si="4"/>
        <v>0.55635412826562014</v>
      </c>
      <c r="G24" s="70">
        <f t="shared" si="4"/>
        <v>0.1260320872264554</v>
      </c>
      <c r="H24" s="70">
        <f t="shared" si="4"/>
        <v>0.10891315932027186</v>
      </c>
      <c r="I24" s="71">
        <f>SUM(B24:H24)</f>
        <v>1</v>
      </c>
    </row>
    <row r="25" spans="1:11">
      <c r="A25" s="85"/>
      <c r="B25" s="86"/>
      <c r="C25" s="86"/>
      <c r="D25" s="86"/>
      <c r="E25" s="86"/>
      <c r="F25" s="86"/>
      <c r="G25" s="86"/>
      <c r="H25" s="86"/>
      <c r="I25" s="87"/>
    </row>
    <row r="26" spans="1:11">
      <c r="A26" s="85"/>
      <c r="B26" s="86"/>
      <c r="C26" s="86"/>
      <c r="D26" s="86"/>
      <c r="E26" s="86"/>
      <c r="F26" s="86"/>
      <c r="G26" s="86"/>
      <c r="H26" s="86"/>
      <c r="I26" s="87"/>
    </row>
    <row r="27" spans="1:11">
      <c r="A27" s="328" t="s">
        <v>26</v>
      </c>
      <c r="B27" s="328"/>
      <c r="C27" s="328"/>
      <c r="D27" s="328"/>
      <c r="E27" s="88"/>
      <c r="F27" s="88"/>
      <c r="G27" s="88"/>
      <c r="H27" s="88"/>
      <c r="I27" s="88"/>
      <c r="J27" s="88"/>
      <c r="K27" s="88"/>
    </row>
    <row r="28" spans="1:11">
      <c r="A28" s="32"/>
      <c r="B28" s="86"/>
      <c r="C28" s="86"/>
      <c r="D28" s="86"/>
      <c r="E28" s="86"/>
      <c r="F28" s="86"/>
      <c r="G28" s="86"/>
      <c r="H28" s="86"/>
      <c r="I28" s="87"/>
    </row>
    <row r="29" spans="1:11" ht="43.35" customHeight="1">
      <c r="A29" s="5"/>
      <c r="B29" s="6" t="str">
        <f t="shared" ref="B29:H29" si="5">B7</f>
        <v>Wasserkraft</v>
      </c>
      <c r="C29" s="6" t="str">
        <f t="shared" si="5"/>
        <v>Deponie-, Klär-, Grubengas</v>
      </c>
      <c r="D29" s="6" t="str">
        <f t="shared" si="5"/>
        <v>Biomasse</v>
      </c>
      <c r="E29" s="6" t="str">
        <f t="shared" si="5"/>
        <v>Geothermie</v>
      </c>
      <c r="F29" s="6" t="str">
        <f t="shared" si="5"/>
        <v>Windenergie an Land</v>
      </c>
      <c r="G29" s="6" t="str">
        <f t="shared" si="5"/>
        <v>Windenergie auf See</v>
      </c>
      <c r="H29" s="4" t="str">
        <f t="shared" si="5"/>
        <v>Solare Strahlungs-energie</v>
      </c>
      <c r="I29" s="7" t="s">
        <v>27</v>
      </c>
    </row>
    <row r="30" spans="1:11">
      <c r="A30" s="24" t="str">
        <f>A19</f>
        <v>50Hertz</v>
      </c>
      <c r="B30" s="60">
        <v>6765613</v>
      </c>
      <c r="C30" s="60">
        <v>40652246</v>
      </c>
      <c r="D30" s="60">
        <v>1055428961</v>
      </c>
      <c r="E30" s="60">
        <v>0</v>
      </c>
      <c r="F30" s="60">
        <v>5510621398</v>
      </c>
      <c r="G30" s="60">
        <v>117541116</v>
      </c>
      <c r="H30" s="60">
        <v>1231171153</v>
      </c>
      <c r="I30" s="89">
        <f>SUM(B30:H30)</f>
        <v>7962180487</v>
      </c>
    </row>
    <row r="31" spans="1:11">
      <c r="A31" s="25" t="str">
        <f>A20</f>
        <v>Amprion</v>
      </c>
      <c r="B31" s="60">
        <v>652596583</v>
      </c>
      <c r="C31" s="60">
        <v>200517846</v>
      </c>
      <c r="D31" s="60">
        <v>481845894</v>
      </c>
      <c r="E31" s="60">
        <v>0</v>
      </c>
      <c r="F31" s="60">
        <v>3743501560</v>
      </c>
      <c r="G31" s="60">
        <v>0</v>
      </c>
      <c r="H31" s="60">
        <v>203594936</v>
      </c>
      <c r="I31" s="55">
        <f>SUM(B31:H31)</f>
        <v>5282056819</v>
      </c>
    </row>
    <row r="32" spans="1:11">
      <c r="A32" s="8" t="str">
        <f>A21</f>
        <v>TenneT</v>
      </c>
      <c r="B32" s="63">
        <v>206819777</v>
      </c>
      <c r="C32" s="63">
        <v>13973750</v>
      </c>
      <c r="D32" s="63">
        <v>460879178</v>
      </c>
      <c r="E32" s="63">
        <v>0</v>
      </c>
      <c r="F32" s="63">
        <v>8222735679</v>
      </c>
      <c r="G32" s="63">
        <v>1142895956</v>
      </c>
      <c r="H32" s="63">
        <v>1412168325</v>
      </c>
      <c r="I32" s="55">
        <f>SUM(B32:H32)</f>
        <v>11459472665</v>
      </c>
    </row>
    <row r="33" spans="1:9">
      <c r="A33" s="25" t="str">
        <f>A22</f>
        <v>TransnetBW</v>
      </c>
      <c r="B33" s="60">
        <v>427767943</v>
      </c>
      <c r="C33" s="60">
        <v>5637900</v>
      </c>
      <c r="D33" s="60">
        <v>192834892</v>
      </c>
      <c r="E33" s="60">
        <v>0</v>
      </c>
      <c r="F33" s="60">
        <v>317918469</v>
      </c>
      <c r="G33" s="60">
        <v>0</v>
      </c>
      <c r="H33" s="60">
        <v>115447866</v>
      </c>
      <c r="I33" s="90">
        <f>SUM(B33:H33)</f>
        <v>1059607070</v>
      </c>
    </row>
    <row r="34" spans="1:9">
      <c r="A34" s="9" t="str">
        <f>A12</f>
        <v>Summe</v>
      </c>
      <c r="B34" s="68">
        <f t="shared" ref="B34:I34" si="6">SUM(B30:B33)</f>
        <v>1293949916</v>
      </c>
      <c r="C34" s="9">
        <f t="shared" si="6"/>
        <v>260781742</v>
      </c>
      <c r="D34" s="17">
        <f t="shared" si="6"/>
        <v>2190988925</v>
      </c>
      <c r="E34" s="17">
        <f t="shared" si="6"/>
        <v>0</v>
      </c>
      <c r="F34" s="17">
        <f t="shared" si="6"/>
        <v>17794777106</v>
      </c>
      <c r="G34" s="17">
        <f t="shared" si="6"/>
        <v>1260437072</v>
      </c>
      <c r="H34" s="17">
        <f t="shared" si="6"/>
        <v>2962382280</v>
      </c>
      <c r="I34" s="17">
        <f t="shared" si="6"/>
        <v>25763317041</v>
      </c>
    </row>
    <row r="35" spans="1:9">
      <c r="A35" s="69" t="s">
        <v>16</v>
      </c>
      <c r="B35" s="70">
        <f>B34/$I34</f>
        <v>5.0224507734807411E-2</v>
      </c>
      <c r="C35" s="70">
        <f t="shared" ref="C35:H35" si="7">C34/$I34</f>
        <v>1.012221142118421E-2</v>
      </c>
      <c r="D35" s="70">
        <f t="shared" si="7"/>
        <v>8.5042967158042507E-2</v>
      </c>
      <c r="E35" s="70">
        <f t="shared" si="7"/>
        <v>0</v>
      </c>
      <c r="F35" s="70">
        <f t="shared" si="7"/>
        <v>0.69070209700409357</v>
      </c>
      <c r="G35" s="70">
        <f t="shared" si="7"/>
        <v>4.8923710793688867E-2</v>
      </c>
      <c r="H35" s="70">
        <f t="shared" si="7"/>
        <v>0.11498450588818339</v>
      </c>
      <c r="I35" s="71">
        <f>SUM(B35:H35)</f>
        <v>1</v>
      </c>
    </row>
  </sheetData>
  <mergeCells count="2">
    <mergeCell ref="A16:C16"/>
    <mergeCell ref="A27:D27"/>
  </mergeCells>
  <pageMargins left="0.98425196850393704" right="0.78740157480314965" top="1.1000000000000001" bottom="0.70833333333333337" header="0.31496062992125984" footer="0.31496062992125984"/>
  <pageSetup paperSize="9" scale="89" orientation="landscape" r:id="rId1"/>
  <headerFooter scaleWithDoc="0">
    <oddHeader>&amp;L&amp;G</oddHeader>
    <oddFooter>&amp;R&amp;UAnlage 1.1&amp;U
Seite &amp;P</oddFooter>
  </headerFooter>
  <customProperties>
    <customPr name="EpmWorksheetKeyString_GUID" r:id="rId2"/>
  </customProperties>
  <ignoredErrors>
    <ignoredError sqref="I23 I12 I34" formula="1"/>
  </ignoredErrors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3"/>
  <sheetViews>
    <sheetView showGridLines="0" view="pageLayout" topLeftCell="A15" zoomScaleNormal="110" workbookViewId="0"/>
  </sheetViews>
  <sheetFormatPr baseColWidth="10" defaultColWidth="9.140625" defaultRowHeight="12.75"/>
  <cols>
    <col min="1" max="1" width="25.5703125" customWidth="1"/>
    <col min="2" max="2" width="14.7109375" bestFit="1" customWidth="1"/>
    <col min="4" max="4" width="25.5703125" customWidth="1"/>
    <col min="5" max="5" width="12.42578125" bestFit="1" customWidth="1"/>
    <col min="9" max="9" width="10.140625" bestFit="1" customWidth="1"/>
    <col min="11" max="11" width="10.42578125" bestFit="1" customWidth="1"/>
  </cols>
  <sheetData>
    <row r="1" spans="1:11">
      <c r="A1" s="32" t="str">
        <f>'Anlage 1a'!A1</f>
        <v>Finanziell geförderte Strommengen und finanzielle Förderung für das Kalenderjahr 2023 auf Basis der Prüfungsvermerke der ÜNB:</v>
      </c>
      <c r="E1" s="165"/>
      <c r="I1" s="165">
        <f>'Anlage 1a'!$J$1</f>
        <v>45496</v>
      </c>
      <c r="K1" s="81"/>
    </row>
    <row r="2" spans="1:11">
      <c r="A2" s="28" t="s">
        <v>28</v>
      </c>
      <c r="K2" s="56"/>
    </row>
    <row r="5" spans="1:11">
      <c r="A5" s="32" t="s">
        <v>29</v>
      </c>
      <c r="D5" s="32" t="s">
        <v>30</v>
      </c>
    </row>
    <row r="7" spans="1:11">
      <c r="A7" s="92" t="str">
        <f>+'Anlage 1a'!A7</f>
        <v>50Hertz</v>
      </c>
      <c r="B7" s="241">
        <v>2687186</v>
      </c>
      <c r="C7" s="87"/>
      <c r="D7" s="92" t="str">
        <f>'Anlage 1a'!A7</f>
        <v>50Hertz</v>
      </c>
      <c r="E7" s="93">
        <v>68639.679999999993</v>
      </c>
      <c r="F7" s="87"/>
      <c r="G7" s="87"/>
      <c r="H7" s="87"/>
      <c r="I7" s="87"/>
      <c r="J7" s="87"/>
      <c r="K7" s="87"/>
    </row>
    <row r="8" spans="1:11">
      <c r="A8" s="25" t="str">
        <f>+'Anlage 1a'!A8</f>
        <v>Amprion</v>
      </c>
      <c r="B8" s="242">
        <v>4421476</v>
      </c>
      <c r="C8" s="87"/>
      <c r="D8" s="25" t="str">
        <f>'Anlage 1a'!A8</f>
        <v>Amprion</v>
      </c>
      <c r="E8" s="76">
        <v>112435.01</v>
      </c>
      <c r="F8" s="87"/>
      <c r="G8" s="87"/>
      <c r="H8" s="87"/>
      <c r="I8" s="87"/>
      <c r="J8" s="87"/>
      <c r="K8" s="87"/>
    </row>
    <row r="9" spans="1:11">
      <c r="A9" s="8" t="str">
        <f>+'Anlage 1a'!A9</f>
        <v>TenneT</v>
      </c>
      <c r="B9" s="243">
        <v>8047247</v>
      </c>
      <c r="C9" s="87"/>
      <c r="D9" s="8" t="str">
        <f>'Anlage 1a'!A9</f>
        <v>TenneT</v>
      </c>
      <c r="E9" s="77">
        <v>201135.73</v>
      </c>
      <c r="F9" s="87"/>
      <c r="G9" s="87"/>
      <c r="H9" s="87"/>
      <c r="I9" s="87"/>
      <c r="J9" s="87"/>
      <c r="K9" s="87"/>
    </row>
    <row r="10" spans="1:11">
      <c r="A10" s="25" t="str">
        <f>+'Anlage 1a'!A10</f>
        <v>TransnetBW</v>
      </c>
      <c r="B10" s="242">
        <v>3648831</v>
      </c>
      <c r="C10" s="87"/>
      <c r="D10" s="25" t="str">
        <f>'Anlage 1a'!A10</f>
        <v>TransnetBW</v>
      </c>
      <c r="E10" s="76">
        <v>90552.56</v>
      </c>
      <c r="F10" s="87"/>
      <c r="G10" s="87"/>
      <c r="H10" s="87"/>
      <c r="I10" s="87"/>
      <c r="J10" s="87"/>
      <c r="K10" s="87"/>
    </row>
    <row r="11" spans="1:11">
      <c r="A11" s="9" t="str">
        <f>'Anlage 1a'!$A$11</f>
        <v>Summe</v>
      </c>
      <c r="B11" s="27">
        <f>SUM(B7:B10)</f>
        <v>18804740</v>
      </c>
      <c r="C11" s="87"/>
      <c r="D11" s="9" t="str">
        <f>'Anlage 1a'!$A$11</f>
        <v>Summe</v>
      </c>
      <c r="E11" s="309">
        <f>SUM(E7:E10)</f>
        <v>472762.98000000004</v>
      </c>
      <c r="F11" s="87"/>
      <c r="G11" s="87"/>
      <c r="H11" s="87"/>
      <c r="I11" s="87"/>
      <c r="J11" s="87"/>
      <c r="K11" s="87"/>
    </row>
    <row r="12" spans="1:11">
      <c r="A12" s="85"/>
      <c r="B12" s="86"/>
      <c r="C12" s="86"/>
      <c r="D12" s="86"/>
      <c r="E12" s="86"/>
      <c r="F12" s="86"/>
      <c r="G12" s="86"/>
      <c r="H12" s="86"/>
      <c r="I12" s="87"/>
      <c r="J12" s="86"/>
      <c r="K12" s="87"/>
    </row>
    <row r="13" spans="1:11">
      <c r="A13" s="85"/>
      <c r="B13" s="86"/>
      <c r="C13" s="86"/>
      <c r="D13" s="86"/>
      <c r="E13" s="86"/>
      <c r="F13" s="86"/>
      <c r="G13" s="86"/>
      <c r="H13" s="86"/>
      <c r="I13" s="87"/>
    </row>
    <row r="14" spans="1:11">
      <c r="A14" s="32" t="s">
        <v>31</v>
      </c>
      <c r="C14" s="86"/>
      <c r="F14" s="86"/>
      <c r="G14" s="86"/>
      <c r="H14" s="86"/>
      <c r="I14" s="86"/>
      <c r="J14" s="86"/>
      <c r="K14" s="86"/>
    </row>
    <row r="15" spans="1:11">
      <c r="C15" s="86"/>
      <c r="F15" s="86"/>
      <c r="G15" s="86"/>
      <c r="H15" s="86"/>
      <c r="I15" s="86"/>
      <c r="J15" s="86"/>
      <c r="K15" s="86"/>
    </row>
    <row r="16" spans="1:11">
      <c r="A16" s="92" t="str">
        <f>+'Anlage 1a'!A7</f>
        <v>50Hertz</v>
      </c>
      <c r="B16" s="93">
        <v>28874293.280000001</v>
      </c>
      <c r="C16" s="86"/>
      <c r="F16" s="86"/>
      <c r="G16" s="86"/>
      <c r="H16" s="86"/>
      <c r="I16" s="86"/>
      <c r="J16" s="86"/>
      <c r="K16" s="86"/>
    </row>
    <row r="17" spans="1:11">
      <c r="A17" s="25" t="str">
        <f>+'Anlage 1a'!A8</f>
        <v>Amprion</v>
      </c>
      <c r="B17" s="76">
        <v>40880457.100000001</v>
      </c>
      <c r="C17" s="86"/>
      <c r="F17" s="86"/>
      <c r="G17" s="86"/>
      <c r="H17" s="86"/>
      <c r="I17" s="86"/>
      <c r="J17" s="86"/>
      <c r="K17" s="86"/>
    </row>
    <row r="18" spans="1:11">
      <c r="A18" s="8" t="str">
        <f>+'Anlage 1a'!A9</f>
        <v>TenneT</v>
      </c>
      <c r="B18" s="77">
        <v>132407779.27</v>
      </c>
      <c r="C18" s="86"/>
      <c r="F18" s="86"/>
      <c r="G18" s="86"/>
      <c r="H18" s="86"/>
      <c r="I18" s="86"/>
      <c r="J18" s="86"/>
      <c r="K18" s="86"/>
    </row>
    <row r="19" spans="1:11">
      <c r="A19" s="25" t="str">
        <f>+'Anlage 1a'!A10</f>
        <v>TransnetBW</v>
      </c>
      <c r="B19" s="76">
        <v>26262718.079999998</v>
      </c>
      <c r="C19" s="86"/>
      <c r="F19" s="86"/>
      <c r="G19" s="86"/>
      <c r="H19" s="86"/>
      <c r="I19" s="86"/>
      <c r="J19" s="86"/>
      <c r="K19" s="86"/>
    </row>
    <row r="20" spans="1:11">
      <c r="A20" s="9" t="str">
        <f>'Anlage 1a'!$A$11</f>
        <v>Summe</v>
      </c>
      <c r="B20" s="309">
        <f>SUM(B16:B19)</f>
        <v>228425247.72999996</v>
      </c>
      <c r="C20" s="86"/>
      <c r="F20" s="86"/>
      <c r="G20" s="86"/>
      <c r="H20" s="86"/>
      <c r="I20" s="86"/>
      <c r="J20" s="86"/>
      <c r="K20" s="86"/>
    </row>
    <row r="21" spans="1:11">
      <c r="A21" s="85"/>
      <c r="B21" s="86"/>
      <c r="C21" s="86"/>
      <c r="F21" s="86"/>
      <c r="G21" s="86"/>
      <c r="H21" s="86"/>
      <c r="I21" s="86"/>
      <c r="J21" s="86"/>
      <c r="K21" s="86"/>
    </row>
    <row r="22" spans="1:11">
      <c r="A22" s="85"/>
      <c r="B22" s="86"/>
      <c r="C22" s="86"/>
      <c r="D22" s="86"/>
      <c r="E22" s="86"/>
      <c r="F22" s="86"/>
      <c r="G22" s="86"/>
      <c r="H22" s="86"/>
      <c r="I22" s="87"/>
    </row>
    <row r="23" spans="1:11">
      <c r="A23" s="85"/>
      <c r="B23" s="86"/>
      <c r="C23" s="86"/>
      <c r="D23" s="86"/>
      <c r="E23" s="86"/>
      <c r="F23" s="86"/>
      <c r="G23" s="86"/>
      <c r="H23" s="86"/>
      <c r="I23" s="87"/>
    </row>
    <row r="24" spans="1:11">
      <c r="B24" s="91"/>
      <c r="C24" s="91"/>
      <c r="D24" s="91"/>
      <c r="E24" s="91"/>
      <c r="F24" s="91"/>
      <c r="G24" s="91"/>
      <c r="H24" s="91"/>
      <c r="I24" s="91"/>
    </row>
    <row r="25" spans="1:11">
      <c r="A25" s="32"/>
      <c r="B25" s="86"/>
      <c r="C25" s="86"/>
      <c r="D25" s="86"/>
      <c r="E25" s="86"/>
      <c r="F25" s="86"/>
      <c r="G25" s="86"/>
      <c r="H25" s="86"/>
      <c r="I25" s="87"/>
    </row>
    <row r="26" spans="1:11">
      <c r="A26" s="32"/>
      <c r="B26" s="86"/>
      <c r="C26" s="86"/>
      <c r="D26" s="86"/>
      <c r="E26" s="86"/>
      <c r="F26" s="86"/>
      <c r="G26" s="86"/>
      <c r="H26" s="86"/>
      <c r="I26" s="87"/>
    </row>
    <row r="27" spans="1:11">
      <c r="A27" s="45"/>
      <c r="B27" s="12"/>
      <c r="C27" s="12"/>
      <c r="D27" s="12"/>
      <c r="E27" s="12"/>
      <c r="F27" s="12"/>
      <c r="G27" s="12"/>
      <c r="H27" s="12"/>
      <c r="I27" s="12"/>
    </row>
    <row r="28" spans="1:11">
      <c r="A28" s="59"/>
      <c r="B28" s="91"/>
      <c r="C28" s="91"/>
      <c r="D28" s="91"/>
      <c r="E28" s="91"/>
      <c r="F28" s="91"/>
      <c r="G28" s="91"/>
      <c r="H28" s="91"/>
      <c r="I28" s="91"/>
    </row>
    <row r="29" spans="1:11">
      <c r="B29" s="91"/>
      <c r="C29" s="91"/>
      <c r="D29" s="91"/>
      <c r="E29" s="91"/>
      <c r="F29" s="91"/>
      <c r="G29" s="91"/>
      <c r="H29" s="91"/>
      <c r="I29" s="91"/>
    </row>
    <row r="30" spans="1:11">
      <c r="A30" s="46"/>
      <c r="B30" s="94"/>
      <c r="C30" s="94"/>
      <c r="D30" s="94"/>
      <c r="E30" s="94"/>
      <c r="F30" s="94"/>
      <c r="G30" s="94"/>
      <c r="H30" s="94"/>
      <c r="I30" s="91"/>
    </row>
    <row r="31" spans="1:11">
      <c r="B31" s="91"/>
      <c r="C31" s="91"/>
      <c r="D31" s="91"/>
      <c r="E31" s="91"/>
      <c r="F31" s="91"/>
      <c r="G31" s="91"/>
      <c r="H31" s="91"/>
      <c r="I31" s="91"/>
    </row>
    <row r="32" spans="1:11">
      <c r="A32" s="10"/>
      <c r="B32" s="10"/>
      <c r="C32" s="10"/>
      <c r="D32" s="10"/>
      <c r="E32" s="10"/>
      <c r="F32" s="10"/>
      <c r="G32" s="10"/>
      <c r="H32" s="10"/>
      <c r="I32" s="10"/>
    </row>
    <row r="33" spans="1:9">
      <c r="A33" s="85"/>
      <c r="B33" s="86"/>
      <c r="C33" s="86"/>
      <c r="D33" s="86"/>
      <c r="E33" s="86"/>
      <c r="F33" s="86"/>
      <c r="G33" s="86"/>
      <c r="H33" s="86"/>
      <c r="I33" s="87"/>
    </row>
  </sheetData>
  <pageMargins left="0.98425196850393704" right="0.78740157480314965" top="1.1166666666666667" bottom="0.74803149606299213" header="0.31496062992125984" footer="0.31496062992125984"/>
  <pageSetup paperSize="9" orientation="landscape" r:id="rId1"/>
  <headerFooter scaleWithDoc="0">
    <oddHeader>&amp;L&amp;G</oddHeader>
    <oddFooter>&amp;R&amp;UAnlage 1.1&amp;U
Seite &amp;P</oddFooter>
  </headerFooter>
  <customProperties>
    <customPr name="EpmWorksheetKeyString_GUID" r:id="rId2"/>
  </customProperties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4"/>
  <sheetViews>
    <sheetView showGridLines="0" view="pageLayout" zoomScaleNormal="100" workbookViewId="0"/>
  </sheetViews>
  <sheetFormatPr baseColWidth="10" defaultColWidth="9" defaultRowHeight="12.75"/>
  <cols>
    <col min="1" max="1" width="15.42578125" customWidth="1"/>
    <col min="2" max="3" width="19" customWidth="1"/>
    <col min="4" max="4" width="17" customWidth="1"/>
    <col min="5" max="5" width="11.5703125" bestFit="1" customWidth="1"/>
    <col min="6" max="6" width="12.5703125" bestFit="1" customWidth="1"/>
    <col min="7" max="7" width="9.42578125" bestFit="1" customWidth="1"/>
    <col min="8" max="8" width="9.140625" customWidth="1"/>
    <col min="9" max="9" width="13.5703125" bestFit="1" customWidth="1"/>
  </cols>
  <sheetData>
    <row r="1" spans="1:11">
      <c r="A1" s="32" t="str">
        <f>'Anlage 1a'!A1</f>
        <v>Finanziell geförderte Strommengen und finanzielle Förderung für das Kalenderjahr 2023 auf Basis der Prüfungsvermerke der ÜNB:</v>
      </c>
      <c r="B1" s="22"/>
      <c r="C1" s="22"/>
      <c r="D1" s="22"/>
      <c r="E1" s="22"/>
      <c r="F1" s="22"/>
      <c r="I1" s="165">
        <f>'Anlage 1a'!$J$1</f>
        <v>45496</v>
      </c>
    </row>
    <row r="2" spans="1:11">
      <c r="A2" s="28" t="s">
        <v>32</v>
      </c>
      <c r="B2" s="22"/>
      <c r="C2" s="22"/>
      <c r="D2" s="22"/>
      <c r="E2" s="22"/>
      <c r="F2" s="22"/>
      <c r="G2" s="22"/>
      <c r="H2" s="22"/>
      <c r="I2" s="22"/>
      <c r="K2" s="1"/>
    </row>
    <row r="3" spans="1:11">
      <c r="A3" s="22"/>
      <c r="B3" s="22"/>
      <c r="C3" s="22"/>
      <c r="D3" s="22"/>
      <c r="E3" s="22"/>
      <c r="F3" s="22"/>
      <c r="G3" s="22"/>
      <c r="H3" s="22"/>
      <c r="I3" s="22"/>
    </row>
    <row r="4" spans="1:11" s="22" customFormat="1" ht="33.6" customHeight="1">
      <c r="A4" s="328" t="s">
        <v>33</v>
      </c>
      <c r="B4" s="329"/>
      <c r="C4" s="329"/>
      <c r="D4" s="329"/>
      <c r="E4" s="329"/>
      <c r="F4" s="329"/>
      <c r="G4" s="329"/>
      <c r="H4" s="329"/>
      <c r="I4" s="329"/>
      <c r="J4" s="226"/>
    </row>
    <row r="5" spans="1:11" s="22" customFormat="1" ht="21.6" customHeight="1">
      <c r="A5" s="226"/>
      <c r="B5" s="226"/>
      <c r="C5" s="226"/>
      <c r="D5" s="226"/>
      <c r="E5" s="226"/>
      <c r="F5" s="226"/>
      <c r="G5" s="226"/>
      <c r="H5" s="226"/>
      <c r="I5" s="226"/>
      <c r="J5" s="226"/>
    </row>
    <row r="6" spans="1:11">
      <c r="A6" s="22"/>
      <c r="B6" s="22"/>
      <c r="C6" s="22"/>
      <c r="D6" s="22"/>
      <c r="E6" s="22"/>
    </row>
    <row r="7" spans="1:11" ht="25.5">
      <c r="A7" s="227"/>
      <c r="B7" s="225" t="s">
        <v>34</v>
      </c>
      <c r="C7" s="47" t="s">
        <v>35</v>
      </c>
      <c r="D7" s="99" t="s">
        <v>15</v>
      </c>
    </row>
    <row r="8" spans="1:11">
      <c r="A8" s="24" t="str">
        <f>'Anlage 1a'!A7</f>
        <v>50Hertz</v>
      </c>
      <c r="B8" s="76">
        <v>49128.81</v>
      </c>
      <c r="C8" s="76">
        <v>272495.61</v>
      </c>
      <c r="D8" s="74">
        <f>SUM(B8:C8)</f>
        <v>321624.42</v>
      </c>
    </row>
    <row r="9" spans="1:11">
      <c r="A9" s="24" t="str">
        <f>'Anlage 1a'!A8</f>
        <v>Amprion</v>
      </c>
      <c r="B9" s="76">
        <v>35397.43</v>
      </c>
      <c r="C9" s="76">
        <v>401866.34</v>
      </c>
      <c r="D9" s="74">
        <f t="shared" ref="D9:D11" si="0">SUM(B9:C9)</f>
        <v>437263.77</v>
      </c>
    </row>
    <row r="10" spans="1:11">
      <c r="A10" s="24" t="str">
        <f>'Anlage 1a'!A9</f>
        <v>TenneT</v>
      </c>
      <c r="B10" s="76">
        <v>65123.82</v>
      </c>
      <c r="C10" s="76">
        <v>466489.16</v>
      </c>
      <c r="D10" s="74">
        <f t="shared" si="0"/>
        <v>531612.98</v>
      </c>
    </row>
    <row r="11" spans="1:11">
      <c r="A11" s="24" t="str">
        <f>'Anlage 1a'!A10</f>
        <v>TransnetBW</v>
      </c>
      <c r="B11" s="76">
        <v>0</v>
      </c>
      <c r="C11" s="76">
        <v>0</v>
      </c>
      <c r="D11" s="74">
        <f t="shared" si="0"/>
        <v>0</v>
      </c>
    </row>
    <row r="12" spans="1:11">
      <c r="A12" s="11" t="str">
        <f>'Anlage 1a'!A11</f>
        <v>Summe</v>
      </c>
      <c r="B12" s="36">
        <f>SUM(B8:B11)</f>
        <v>149650.06</v>
      </c>
      <c r="C12" s="36">
        <f t="shared" ref="C12" si="1">SUM(C8:C11)</f>
        <v>1140851.1099999999</v>
      </c>
      <c r="D12" s="36">
        <f>SUM(D8:D11)</f>
        <v>1290501.17</v>
      </c>
    </row>
    <row r="13" spans="1:11">
      <c r="A13" s="14"/>
      <c r="B13" s="15"/>
      <c r="C13" s="15"/>
      <c r="D13" s="15"/>
      <c r="E13" s="15"/>
      <c r="F13" s="15"/>
      <c r="G13" s="15"/>
      <c r="H13" s="15"/>
      <c r="I13" s="16"/>
    </row>
    <row r="14" spans="1:11">
      <c r="A14" s="136"/>
      <c r="B14" s="136"/>
      <c r="C14" s="136"/>
      <c r="D14" s="136"/>
      <c r="E14" s="136"/>
      <c r="F14" s="136"/>
      <c r="G14" s="136"/>
      <c r="H14" s="136"/>
      <c r="I14" s="136"/>
    </row>
    <row r="15" spans="1:11">
      <c r="A15" s="328" t="s">
        <v>36</v>
      </c>
      <c r="B15" s="328"/>
      <c r="C15" s="328"/>
      <c r="D15" s="328"/>
      <c r="E15" s="328"/>
      <c r="F15" s="328"/>
      <c r="G15" s="328"/>
      <c r="H15" s="328"/>
      <c r="I15" s="328"/>
    </row>
    <row r="16" spans="1:11">
      <c r="A16" s="246"/>
      <c r="B16" s="247"/>
      <c r="C16" s="247"/>
      <c r="D16" s="247"/>
      <c r="E16" s="247"/>
      <c r="F16" s="247"/>
      <c r="G16" s="247"/>
      <c r="H16" s="247"/>
      <c r="I16" s="248"/>
    </row>
    <row r="17" spans="1:9" ht="25.5">
      <c r="A17" s="227"/>
      <c r="B17" s="47" t="s">
        <v>37</v>
      </c>
      <c r="C17" s="250"/>
      <c r="D17" s="249"/>
      <c r="E17" s="249"/>
      <c r="F17" s="249"/>
      <c r="G17" s="249"/>
      <c r="H17" s="249"/>
      <c r="I17" s="249"/>
    </row>
    <row r="18" spans="1:9">
      <c r="A18" s="24" t="str">
        <f>'Anlage 1a'!A7</f>
        <v>50Hertz</v>
      </c>
      <c r="B18" s="76">
        <v>523750.29</v>
      </c>
      <c r="C18" s="251"/>
      <c r="D18" s="249"/>
      <c r="E18" s="249"/>
      <c r="F18" s="249"/>
      <c r="G18" s="249"/>
      <c r="H18" s="249"/>
      <c r="I18" s="249"/>
    </row>
    <row r="19" spans="1:9">
      <c r="A19" s="24" t="str">
        <f>'Anlage 1a'!A8</f>
        <v>Amprion</v>
      </c>
      <c r="B19" s="76">
        <v>451267.3</v>
      </c>
      <c r="C19" s="251"/>
      <c r="D19" s="249"/>
      <c r="E19" s="249"/>
      <c r="F19" s="249"/>
      <c r="G19" s="249"/>
      <c r="H19" s="249"/>
      <c r="I19" s="249"/>
    </row>
    <row r="20" spans="1:9">
      <c r="A20" s="24" t="str">
        <f>'Anlage 1a'!A9</f>
        <v>TenneT</v>
      </c>
      <c r="B20" s="76">
        <v>758973.77</v>
      </c>
      <c r="C20" s="251"/>
      <c r="D20" s="249"/>
      <c r="E20" s="249"/>
      <c r="F20" s="249"/>
      <c r="G20" s="249"/>
      <c r="H20" s="249"/>
      <c r="I20" s="249"/>
    </row>
    <row r="21" spans="1:9">
      <c r="A21" s="24" t="str">
        <f>'Anlage 1a'!A10</f>
        <v>TransnetBW</v>
      </c>
      <c r="B21" s="76">
        <v>262858.59999999998</v>
      </c>
      <c r="C21" s="251"/>
      <c r="D21" s="249"/>
      <c r="E21" s="249"/>
      <c r="F21" s="249"/>
      <c r="G21" s="249"/>
      <c r="H21" s="249"/>
      <c r="I21" s="249"/>
    </row>
    <row r="22" spans="1:9">
      <c r="A22" s="11" t="s">
        <v>15</v>
      </c>
      <c r="B22" s="36">
        <f t="shared" ref="B22" si="2">SUM(B18:B21)</f>
        <v>1996849.96</v>
      </c>
      <c r="C22" s="252"/>
      <c r="D22" s="249"/>
      <c r="E22" s="249"/>
      <c r="F22" s="249"/>
      <c r="G22" s="249"/>
      <c r="H22" s="249"/>
      <c r="I22" s="249"/>
    </row>
    <row r="23" spans="1:9">
      <c r="B23" s="51"/>
    </row>
    <row r="24" spans="1:9">
      <c r="B24" s="51"/>
    </row>
  </sheetData>
  <mergeCells count="2">
    <mergeCell ref="A4:I4"/>
    <mergeCell ref="A15:I15"/>
  </mergeCells>
  <pageMargins left="0.98425196850393704" right="0.78740157480314965" top="1.175" bottom="0.78740157480314965" header="0.31496062992125984" footer="0.31496062992125984"/>
  <pageSetup paperSize="9" orientation="landscape" r:id="rId1"/>
  <headerFooter scaleWithDoc="0">
    <oddHeader>&amp;L&amp;G</oddHeader>
    <oddFooter>&amp;R&amp;UAnlage 1.1&amp;U
Seite &amp;P</oddFooter>
  </headerFooter>
  <customProperties>
    <customPr name="EpmWorksheetKeyString_GUID" r:id="rId2"/>
  </customProperties>
  <ignoredErrors>
    <ignoredError sqref="B12:C12" formulaRange="1"/>
  </ignoredErrors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3"/>
  <sheetViews>
    <sheetView showGridLines="0" view="pageLayout" zoomScaleNormal="120" workbookViewId="0">
      <selection activeCell="C23" sqref="C23"/>
    </sheetView>
  </sheetViews>
  <sheetFormatPr baseColWidth="10" defaultColWidth="9.140625" defaultRowHeight="12.75"/>
  <cols>
    <col min="1" max="1" width="15.42578125" customWidth="1"/>
    <col min="2" max="2" width="12.7109375" bestFit="1" customWidth="1"/>
    <col min="3" max="3" width="13.5703125" customWidth="1"/>
    <col min="4" max="4" width="13.7109375" bestFit="1" customWidth="1"/>
    <col min="5" max="5" width="11.7109375" bestFit="1" customWidth="1"/>
    <col min="6" max="6" width="12.7109375" bestFit="1" customWidth="1"/>
    <col min="7" max="7" width="9.5703125" bestFit="1" customWidth="1"/>
    <col min="8" max="8" width="13.28515625" bestFit="1" customWidth="1"/>
    <col min="9" max="9" width="15.7109375" customWidth="1"/>
    <col min="10" max="10" width="10.140625" bestFit="1" customWidth="1"/>
  </cols>
  <sheetData>
    <row r="1" spans="1:11">
      <c r="A1" s="32" t="str">
        <f>'Anlage 1a'!A1</f>
        <v>Finanziell geförderte Strommengen und finanzielle Förderung für das Kalenderjahr 2023 auf Basis der Prüfungsvermerke der ÜNB:</v>
      </c>
      <c r="B1" s="22"/>
      <c r="C1" s="22"/>
      <c r="D1" s="22"/>
      <c r="E1" s="22"/>
      <c r="F1" s="22"/>
      <c r="I1" s="81"/>
      <c r="J1" s="165">
        <f>'Anlage 1a'!$J$1</f>
        <v>45496</v>
      </c>
    </row>
    <row r="2" spans="1:11">
      <c r="A2" s="28" t="s">
        <v>38</v>
      </c>
      <c r="B2" s="22"/>
      <c r="C2" s="22"/>
      <c r="D2" s="22"/>
      <c r="E2" s="22"/>
      <c r="F2" s="22"/>
      <c r="K2" s="1"/>
    </row>
    <row r="4" spans="1:11" s="22" customFormat="1">
      <c r="A4" s="32" t="s">
        <v>39</v>
      </c>
    </row>
    <row r="6" spans="1:11" ht="45" customHeight="1">
      <c r="A6" s="5"/>
      <c r="B6" s="6" t="s">
        <v>3</v>
      </c>
      <c r="C6" s="4" t="s">
        <v>1030</v>
      </c>
      <c r="D6" s="7" t="s">
        <v>5</v>
      </c>
      <c r="E6" s="7" t="s">
        <v>6</v>
      </c>
      <c r="F6" s="7" t="s">
        <v>40</v>
      </c>
      <c r="G6" s="7" t="s">
        <v>41</v>
      </c>
      <c r="H6" s="7" t="s">
        <v>23</v>
      </c>
      <c r="I6" s="7" t="s">
        <v>42</v>
      </c>
    </row>
    <row r="7" spans="1:11">
      <c r="A7" s="2" t="str">
        <f>'Anlage 1a'!A7</f>
        <v>50Hertz</v>
      </c>
      <c r="B7" s="76">
        <v>6600</v>
      </c>
      <c r="C7" s="76">
        <v>21600</v>
      </c>
      <c r="D7" s="76">
        <v>2797336</v>
      </c>
      <c r="E7" s="76">
        <v>0</v>
      </c>
      <c r="F7" s="76">
        <v>5937900</v>
      </c>
      <c r="G7" s="76">
        <v>0</v>
      </c>
      <c r="H7" s="76">
        <v>7768288.2599999998</v>
      </c>
      <c r="I7" s="74">
        <f>SUM(B7:H7)</f>
        <v>16531724.26</v>
      </c>
    </row>
    <row r="8" spans="1:11">
      <c r="A8" s="2" t="str">
        <f>'Anlage 1a'!A8</f>
        <v>Amprion</v>
      </c>
      <c r="B8" s="76">
        <v>11880</v>
      </c>
      <c r="C8" s="76">
        <v>0</v>
      </c>
      <c r="D8" s="76">
        <v>86460</v>
      </c>
      <c r="E8" s="76">
        <v>0</v>
      </c>
      <c r="F8" s="76">
        <v>484860</v>
      </c>
      <c r="G8" s="76">
        <v>0</v>
      </c>
      <c r="H8" s="76">
        <v>5144050.38</v>
      </c>
      <c r="I8" s="74">
        <f>SUM(B8:H8)</f>
        <v>5727250.3799999999</v>
      </c>
    </row>
    <row r="9" spans="1:11">
      <c r="A9" s="2" t="str">
        <f>'Anlage 1a'!A9</f>
        <v>TenneT</v>
      </c>
      <c r="B9" s="77">
        <v>81044</v>
      </c>
      <c r="C9" s="77">
        <v>0</v>
      </c>
      <c r="D9" s="77">
        <v>538232</v>
      </c>
      <c r="E9" s="77">
        <v>0</v>
      </c>
      <c r="F9" s="77">
        <v>2043240</v>
      </c>
      <c r="G9" s="76">
        <v>0</v>
      </c>
      <c r="H9" s="76">
        <v>3847153.67</v>
      </c>
      <c r="I9" s="74">
        <f>SUM(B9:H9)</f>
        <v>6509669.6699999999</v>
      </c>
    </row>
    <row r="10" spans="1:11">
      <c r="A10" s="2" t="str">
        <f>'Anlage 1a'!A10</f>
        <v>TransnetBW</v>
      </c>
      <c r="B10" s="76">
        <v>21366</v>
      </c>
      <c r="C10" s="76">
        <v>0</v>
      </c>
      <c r="D10" s="76">
        <v>80640</v>
      </c>
      <c r="E10" s="76">
        <v>0</v>
      </c>
      <c r="F10" s="76">
        <v>0</v>
      </c>
      <c r="G10" s="76">
        <v>0</v>
      </c>
      <c r="H10" s="76">
        <v>1989679.8</v>
      </c>
      <c r="I10" s="74">
        <f>SUM(B10:H10)</f>
        <v>2091685.8</v>
      </c>
    </row>
    <row r="11" spans="1:11">
      <c r="A11" s="11" t="str">
        <f>'Anlage 1a'!A11</f>
        <v>Summe</v>
      </c>
      <c r="B11" s="36">
        <f>SUM(B7:B10)</f>
        <v>120890</v>
      </c>
      <c r="C11" s="36">
        <f t="shared" ref="C11:H11" si="0">SUM(C7:C10)</f>
        <v>21600</v>
      </c>
      <c r="D11" s="36">
        <f t="shared" si="0"/>
        <v>3502668</v>
      </c>
      <c r="E11" s="36">
        <f t="shared" si="0"/>
        <v>0</v>
      </c>
      <c r="F11" s="36">
        <f t="shared" si="0"/>
        <v>8466000</v>
      </c>
      <c r="G11" s="36">
        <f t="shared" si="0"/>
        <v>0</v>
      </c>
      <c r="H11" s="36">
        <f t="shared" si="0"/>
        <v>18749172.109999999</v>
      </c>
      <c r="I11" s="36">
        <f>SUM(I7:I10)</f>
        <v>30860330.110000003</v>
      </c>
    </row>
    <row r="12" spans="1:11">
      <c r="A12" s="14"/>
      <c r="B12" s="15"/>
      <c r="C12" s="15"/>
      <c r="D12" s="15"/>
      <c r="E12" s="15"/>
      <c r="F12" s="15"/>
      <c r="G12" s="15"/>
      <c r="H12" s="15"/>
      <c r="I12" s="16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</row>
    <row r="14" spans="1:11">
      <c r="A14" s="14"/>
      <c r="B14" s="15"/>
      <c r="C14" s="15"/>
      <c r="D14" s="15"/>
      <c r="E14" s="15"/>
      <c r="F14" s="15"/>
      <c r="G14" s="15"/>
      <c r="H14" s="15"/>
      <c r="I14" s="16"/>
    </row>
    <row r="15" spans="1:11">
      <c r="A15" s="327" t="s">
        <v>43</v>
      </c>
      <c r="B15" s="330"/>
      <c r="C15" s="330"/>
      <c r="D15" s="330"/>
      <c r="E15" s="330"/>
      <c r="F15" s="330"/>
      <c r="G15" s="330"/>
      <c r="H15" s="330"/>
      <c r="I15" s="330"/>
    </row>
    <row r="16" spans="1:11">
      <c r="A16" s="330"/>
      <c r="B16" s="330"/>
      <c r="C16" s="330"/>
      <c r="D16" s="330"/>
      <c r="E16" s="330"/>
      <c r="F16" s="330"/>
      <c r="G16" s="330"/>
      <c r="H16" s="330"/>
      <c r="I16" s="330"/>
    </row>
    <row r="17" spans="1:9">
      <c r="A17" s="331"/>
      <c r="B17" s="331"/>
      <c r="C17" s="331"/>
      <c r="D17" s="331"/>
      <c r="E17" s="331"/>
      <c r="F17" s="331"/>
      <c r="G17" s="331"/>
      <c r="H17" s="331"/>
      <c r="I17" s="331"/>
    </row>
    <row r="18" spans="1:9">
      <c r="B18" s="51"/>
    </row>
    <row r="19" spans="1:9">
      <c r="B19" s="51"/>
    </row>
    <row r="20" spans="1:9">
      <c r="B20" s="51"/>
    </row>
    <row r="21" spans="1:9">
      <c r="B21" s="51"/>
    </row>
    <row r="22" spans="1:9">
      <c r="B22" s="51"/>
    </row>
    <row r="23" spans="1:9">
      <c r="B23" s="51"/>
    </row>
  </sheetData>
  <mergeCells count="1">
    <mergeCell ref="A15:I17"/>
  </mergeCells>
  <pageMargins left="0.98425196850393704" right="0.78740157480314965" top="1.0984848484848484" bottom="0.78740157480314965" header="0.31496062992125984" footer="0.31496062992125984"/>
  <pageSetup paperSize="9" orientation="landscape" r:id="rId1"/>
  <headerFooter scaleWithDoc="0">
    <oddHeader>&amp;L&amp;G</oddHeader>
    <oddFooter>&amp;R&amp;UAnlage 1.1&amp;U
Seite 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showGridLines="0" view="pageLayout" zoomScaleNormal="120" workbookViewId="0">
      <selection activeCell="C7" sqref="C7"/>
    </sheetView>
  </sheetViews>
  <sheetFormatPr baseColWidth="10" defaultColWidth="9.140625" defaultRowHeight="12.75"/>
  <cols>
    <col min="1" max="1" width="15.42578125" customWidth="1"/>
    <col min="2" max="2" width="13.28515625" bestFit="1" customWidth="1"/>
    <col min="3" max="3" width="13.140625" customWidth="1"/>
    <col min="4" max="4" width="14.28515625" bestFit="1" customWidth="1"/>
    <col min="5" max="5" width="11.7109375" bestFit="1" customWidth="1"/>
    <col min="6" max="6" width="12.5703125" bestFit="1" customWidth="1"/>
    <col min="7" max="7" width="9.42578125" bestFit="1" customWidth="1"/>
    <col min="8" max="8" width="12.5703125" bestFit="1" customWidth="1"/>
    <col min="9" max="9" width="14.28515625" bestFit="1" customWidth="1"/>
    <col min="10" max="10" width="10.140625" bestFit="1" customWidth="1"/>
  </cols>
  <sheetData>
    <row r="1" spans="1:11">
      <c r="A1" s="32" t="str">
        <f>'Anlage 1a'!A1</f>
        <v>Finanziell geförderte Strommengen und finanzielle Förderung für das Kalenderjahr 2023 auf Basis der Prüfungsvermerke der ÜNB:</v>
      </c>
      <c r="B1" s="22"/>
      <c r="C1" s="22"/>
      <c r="D1" s="22"/>
      <c r="E1" s="22"/>
      <c r="F1" s="22"/>
      <c r="I1" s="81"/>
      <c r="J1" s="165">
        <f>'Anlage 1a'!$J$1</f>
        <v>45496</v>
      </c>
    </row>
    <row r="2" spans="1:11">
      <c r="A2" s="28" t="s">
        <v>44</v>
      </c>
      <c r="B2" s="22"/>
      <c r="C2" s="22"/>
      <c r="D2" s="22"/>
      <c r="E2" s="22"/>
      <c r="F2" s="22"/>
      <c r="K2" s="1"/>
    </row>
    <row r="4" spans="1:11" s="22" customFormat="1">
      <c r="A4" s="32" t="s">
        <v>45</v>
      </c>
    </row>
    <row r="6" spans="1:11" ht="45" customHeight="1">
      <c r="A6" s="5"/>
      <c r="B6" s="6" t="s">
        <v>3</v>
      </c>
      <c r="C6" s="4" t="s">
        <v>1030</v>
      </c>
      <c r="D6" s="7" t="s">
        <v>5</v>
      </c>
      <c r="E6" s="7" t="s">
        <v>6</v>
      </c>
      <c r="F6" s="7" t="s">
        <v>40</v>
      </c>
      <c r="G6" s="7" t="s">
        <v>41</v>
      </c>
      <c r="H6" s="7" t="s">
        <v>23</v>
      </c>
      <c r="I6" s="7" t="s">
        <v>46</v>
      </c>
    </row>
    <row r="7" spans="1:11">
      <c r="A7" s="2" t="str">
        <f>'Anlage 1a'!A7</f>
        <v>50Hertz</v>
      </c>
      <c r="B7" s="76">
        <v>3617191.95</v>
      </c>
      <c r="C7" s="76">
        <v>392179.3</v>
      </c>
      <c r="D7" s="76">
        <v>70820869.159999996</v>
      </c>
      <c r="E7" s="76">
        <v>0</v>
      </c>
      <c r="F7" s="167"/>
      <c r="G7" s="167"/>
      <c r="H7" s="167"/>
      <c r="I7" s="74">
        <f>SUM(B7:H7)</f>
        <v>74830240.409999996</v>
      </c>
    </row>
    <row r="8" spans="1:11">
      <c r="A8" s="2" t="str">
        <f>'Anlage 1a'!A8</f>
        <v>Amprion</v>
      </c>
      <c r="B8" s="76">
        <v>4274584.46</v>
      </c>
      <c r="C8" s="76">
        <v>2911633.9</v>
      </c>
      <c r="D8" s="76">
        <v>29698948.870000001</v>
      </c>
      <c r="E8" s="76">
        <v>227938.84</v>
      </c>
      <c r="F8" s="167"/>
      <c r="G8" s="167"/>
      <c r="H8" s="167"/>
      <c r="I8" s="74">
        <f>SUM(B8:H8)</f>
        <v>37113106.070000008</v>
      </c>
    </row>
    <row r="9" spans="1:11">
      <c r="A9" s="2" t="str">
        <f>'Anlage 1a'!A9</f>
        <v>TenneT</v>
      </c>
      <c r="B9" s="77">
        <v>11861342.789999999</v>
      </c>
      <c r="C9" s="77">
        <v>102212.72</v>
      </c>
      <c r="D9" s="77">
        <v>108415026.95999999</v>
      </c>
      <c r="E9" s="77">
        <v>649312.80000000005</v>
      </c>
      <c r="F9" s="168"/>
      <c r="G9" s="168"/>
      <c r="H9" s="168"/>
      <c r="I9" s="74">
        <f>SUM(B9:H9)</f>
        <v>121027895.27</v>
      </c>
    </row>
    <row r="10" spans="1:11">
      <c r="A10" s="2" t="str">
        <f>'Anlage 1a'!A10</f>
        <v>TransnetBW</v>
      </c>
      <c r="B10" s="76">
        <v>6083062.2199999997</v>
      </c>
      <c r="C10" s="76">
        <v>87206.86</v>
      </c>
      <c r="D10" s="76">
        <v>25013076.010000002</v>
      </c>
      <c r="E10" s="76">
        <v>40015.51</v>
      </c>
      <c r="F10" s="167"/>
      <c r="G10" s="167"/>
      <c r="H10" s="167"/>
      <c r="I10" s="74">
        <f>SUM(B10:H10)</f>
        <v>31223360.600000005</v>
      </c>
    </row>
    <row r="11" spans="1:11">
      <c r="A11" s="11" t="str">
        <f>'Anlage 1a'!A11</f>
        <v>Summe</v>
      </c>
      <c r="B11" s="36">
        <f>SUM(B7:B10)</f>
        <v>25836181.419999998</v>
      </c>
      <c r="C11" s="36">
        <f t="shared" ref="C11:E11" si="0">SUM(C7:C10)</f>
        <v>3493232.78</v>
      </c>
      <c r="D11" s="36">
        <f t="shared" si="0"/>
        <v>233947921</v>
      </c>
      <c r="E11" s="36">
        <f t="shared" si="0"/>
        <v>917267.15</v>
      </c>
      <c r="F11" s="169"/>
      <c r="G11" s="169"/>
      <c r="H11" s="169"/>
      <c r="I11" s="36">
        <f>SUM(I7:I10)</f>
        <v>264194602.34999999</v>
      </c>
    </row>
    <row r="12" spans="1:11">
      <c r="A12" s="14"/>
      <c r="B12" s="15"/>
      <c r="C12" s="15"/>
      <c r="D12" s="15"/>
      <c r="E12" s="15"/>
      <c r="F12" s="15"/>
      <c r="G12" s="15"/>
      <c r="H12" s="15"/>
      <c r="I12" s="16"/>
    </row>
    <row r="13" spans="1:11">
      <c r="A13" s="136"/>
      <c r="B13" s="136"/>
      <c r="C13" s="136"/>
      <c r="D13" s="136"/>
      <c r="E13" s="136"/>
      <c r="F13" s="136"/>
      <c r="G13" s="136"/>
      <c r="H13" s="136"/>
      <c r="I13" s="136"/>
    </row>
    <row r="14" spans="1:11">
      <c r="A14" s="14"/>
      <c r="B14" s="15"/>
      <c r="C14" s="15"/>
      <c r="D14" s="15"/>
      <c r="E14" s="15"/>
      <c r="F14" s="15"/>
      <c r="G14" s="15"/>
      <c r="H14" s="15"/>
      <c r="I14" s="16"/>
    </row>
    <row r="15" spans="1:11">
      <c r="A15" s="14"/>
      <c r="B15" s="15"/>
      <c r="C15" s="15"/>
      <c r="D15" s="15"/>
      <c r="E15" s="15"/>
      <c r="F15" s="15"/>
      <c r="G15" s="15"/>
      <c r="H15" s="15"/>
      <c r="I15" s="16"/>
    </row>
    <row r="17" spans="2:2">
      <c r="B17" s="51"/>
    </row>
    <row r="18" spans="2:2">
      <c r="B18" s="51"/>
    </row>
    <row r="19" spans="2:2">
      <c r="B19" s="51"/>
    </row>
    <row r="20" spans="2:2">
      <c r="B20" s="51"/>
    </row>
    <row r="21" spans="2:2">
      <c r="B21" s="51"/>
    </row>
    <row r="22" spans="2:2">
      <c r="B22" s="51"/>
    </row>
    <row r="23" spans="2:2">
      <c r="B23" s="51"/>
    </row>
  </sheetData>
  <pageMargins left="0.98425196850393704" right="0.78740157480314965" top="1.1023622047244095" bottom="0.78740157480314965" header="0.31496062992125984" footer="0.31496062992125984"/>
  <pageSetup paperSize="9" orientation="landscape" r:id="rId1"/>
  <headerFooter scaleWithDoc="0">
    <oddHeader>&amp;L&amp;G</oddHeader>
    <oddFooter>&amp;R&amp;UAnlage 1.1&amp;U
Seite &amp;P</oddFooter>
  </headerFooter>
  <customProperties>
    <customPr name="EpmWorksheetKeyString_GUID" r:id="rId2"/>
  </customProperties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52"/>
  <sheetViews>
    <sheetView showGridLines="0" view="pageLayout" topLeftCell="A547" zoomScaleNormal="100" workbookViewId="0">
      <selection activeCell="C6" sqref="C6"/>
    </sheetView>
  </sheetViews>
  <sheetFormatPr baseColWidth="10" defaultColWidth="9.140625" defaultRowHeight="12.75"/>
  <cols>
    <col min="1" max="1" width="18.5703125" customWidth="1"/>
    <col min="2" max="2" width="7.28515625" bestFit="1" customWidth="1"/>
    <col min="3" max="3" width="18.7109375" bestFit="1" customWidth="1"/>
    <col min="4" max="4" width="19.85546875" bestFit="1" customWidth="1"/>
    <col min="5" max="5" width="18.5703125" customWidth="1"/>
    <col min="6" max="6" width="10" bestFit="1" customWidth="1"/>
    <col min="8" max="8" width="69.42578125" customWidth="1"/>
  </cols>
  <sheetData>
    <row r="1" spans="1:7">
      <c r="A1" s="28" t="s">
        <v>47</v>
      </c>
      <c r="B1" s="10"/>
      <c r="C1" s="10"/>
      <c r="D1" s="10"/>
      <c r="E1" s="3"/>
      <c r="F1" s="165">
        <f>'Anlage 1a'!$J$1</f>
        <v>45496</v>
      </c>
    </row>
    <row r="2" spans="1:7">
      <c r="A2" s="332" t="s">
        <v>48</v>
      </c>
      <c r="B2" s="332"/>
      <c r="C2" s="332"/>
      <c r="D2" s="332"/>
      <c r="E2" s="332"/>
    </row>
    <row r="3" spans="1:7">
      <c r="A3" s="46" t="s">
        <v>49</v>
      </c>
      <c r="B3" s="10"/>
      <c r="C3" s="10"/>
      <c r="D3" s="10"/>
      <c r="E3" s="3"/>
    </row>
    <row r="4" spans="1:7">
      <c r="A4" s="46" t="s">
        <v>50</v>
      </c>
      <c r="B4" s="10"/>
      <c r="C4" s="10"/>
      <c r="D4" s="10"/>
      <c r="E4" s="3"/>
    </row>
    <row r="5" spans="1:7">
      <c r="A5" s="46"/>
      <c r="B5" s="10"/>
      <c r="C5" s="10"/>
      <c r="D5" s="10"/>
      <c r="E5" s="3"/>
    </row>
    <row r="6" spans="1:7">
      <c r="A6" s="28" t="s">
        <v>51</v>
      </c>
      <c r="B6" s="10"/>
      <c r="C6" s="10"/>
      <c r="D6" s="10"/>
      <c r="E6" s="3"/>
    </row>
    <row r="7" spans="1:7">
      <c r="A7" s="22"/>
      <c r="B7" s="10"/>
      <c r="C7" s="10"/>
      <c r="D7" s="22"/>
      <c r="E7" s="3"/>
    </row>
    <row r="8" spans="1:7" ht="51">
      <c r="A8" s="26" t="s">
        <v>52</v>
      </c>
      <c r="B8" s="7" t="s">
        <v>53</v>
      </c>
      <c r="C8" s="7" t="s">
        <v>54</v>
      </c>
      <c r="D8" s="7" t="s">
        <v>55</v>
      </c>
      <c r="E8" s="7" t="s">
        <v>56</v>
      </c>
    </row>
    <row r="9" spans="1:7">
      <c r="A9" s="48" t="s">
        <v>11</v>
      </c>
      <c r="B9" s="40">
        <v>1</v>
      </c>
      <c r="C9" s="40">
        <v>2019</v>
      </c>
      <c r="D9" s="41">
        <v>-1360209</v>
      </c>
      <c r="E9" s="42">
        <v>-192239.45</v>
      </c>
      <c r="F9" s="21"/>
      <c r="G9" s="21"/>
    </row>
    <row r="10" spans="1:7">
      <c r="A10" s="48" t="s">
        <v>11</v>
      </c>
      <c r="B10" s="40">
        <v>1</v>
      </c>
      <c r="C10" s="40">
        <v>2020</v>
      </c>
      <c r="D10" s="41">
        <v>-4851873</v>
      </c>
      <c r="E10" s="42">
        <v>-779669.58</v>
      </c>
      <c r="F10" s="21"/>
      <c r="G10" s="21"/>
    </row>
    <row r="11" spans="1:7">
      <c r="A11" s="48" t="s">
        <v>11</v>
      </c>
      <c r="B11" s="40">
        <v>1</v>
      </c>
      <c r="C11" s="40">
        <v>2021</v>
      </c>
      <c r="D11" s="41">
        <v>-10734904</v>
      </c>
      <c r="E11" s="42">
        <v>-1443181.48</v>
      </c>
      <c r="F11" s="21"/>
      <c r="G11" s="21"/>
    </row>
    <row r="12" spans="1:7">
      <c r="A12" s="48" t="s">
        <v>11</v>
      </c>
      <c r="B12" s="40">
        <v>1</v>
      </c>
      <c r="C12" s="40">
        <v>2022</v>
      </c>
      <c r="D12" s="41">
        <v>9571576</v>
      </c>
      <c r="E12" s="42">
        <v>1770866.03</v>
      </c>
      <c r="F12" s="21"/>
      <c r="G12" s="21"/>
    </row>
    <row r="13" spans="1:7">
      <c r="A13" s="48" t="s">
        <v>11</v>
      </c>
      <c r="B13" s="40">
        <v>5</v>
      </c>
      <c r="C13" s="40">
        <v>2014</v>
      </c>
      <c r="D13" s="41">
        <v>82</v>
      </c>
      <c r="E13" s="42">
        <v>-392.07</v>
      </c>
      <c r="F13" s="21"/>
      <c r="G13" s="21"/>
    </row>
    <row r="14" spans="1:7">
      <c r="A14" s="48" t="s">
        <v>11</v>
      </c>
      <c r="B14" s="40">
        <v>5</v>
      </c>
      <c r="C14" s="40">
        <v>2015</v>
      </c>
      <c r="D14" s="41">
        <v>38</v>
      </c>
      <c r="E14" s="42">
        <v>362.75</v>
      </c>
      <c r="F14" s="21"/>
      <c r="G14" s="21"/>
    </row>
    <row r="15" spans="1:7">
      <c r="A15" s="48" t="s">
        <v>11</v>
      </c>
      <c r="B15" s="40">
        <v>5</v>
      </c>
      <c r="C15" s="40">
        <v>2016</v>
      </c>
      <c r="D15" s="41">
        <v>-14502</v>
      </c>
      <c r="E15" s="42">
        <v>4082.59</v>
      </c>
      <c r="F15" s="21"/>
      <c r="G15" s="21"/>
    </row>
    <row r="16" spans="1:7">
      <c r="A16" s="48" t="s">
        <v>11</v>
      </c>
      <c r="B16" s="40">
        <v>5</v>
      </c>
      <c r="C16" s="40">
        <v>2017</v>
      </c>
      <c r="D16" s="41">
        <v>-1005</v>
      </c>
      <c r="E16" s="42">
        <v>-91.83</v>
      </c>
      <c r="F16" s="21"/>
      <c r="G16" s="21"/>
    </row>
    <row r="17" spans="1:7">
      <c r="A17" s="48" t="s">
        <v>11</v>
      </c>
      <c r="B17" s="40">
        <v>5</v>
      </c>
      <c r="C17" s="40">
        <v>2018</v>
      </c>
      <c r="D17" s="41">
        <v>-1497</v>
      </c>
      <c r="E17" s="42">
        <v>-912.08</v>
      </c>
      <c r="F17" s="21"/>
      <c r="G17" s="21"/>
    </row>
    <row r="18" spans="1:7">
      <c r="A18" s="48" t="s">
        <v>11</v>
      </c>
      <c r="B18" s="40">
        <v>5</v>
      </c>
      <c r="C18" s="40">
        <v>2019</v>
      </c>
      <c r="D18" s="41">
        <v>1683713</v>
      </c>
      <c r="E18" s="42">
        <v>214627.03</v>
      </c>
      <c r="F18" s="21"/>
      <c r="G18" s="21"/>
    </row>
    <row r="19" spans="1:7">
      <c r="A19" s="48" t="s">
        <v>11</v>
      </c>
      <c r="B19" s="40">
        <v>5</v>
      </c>
      <c r="C19" s="40">
        <v>2020</v>
      </c>
      <c r="D19" s="41">
        <v>33962568</v>
      </c>
      <c r="E19" s="42">
        <v>7276207.6799999997</v>
      </c>
      <c r="F19" s="21"/>
      <c r="G19" s="21"/>
    </row>
    <row r="20" spans="1:7">
      <c r="A20" s="48" t="s">
        <v>11</v>
      </c>
      <c r="B20" s="40">
        <v>5</v>
      </c>
      <c r="C20" s="40">
        <v>2021</v>
      </c>
      <c r="D20" s="41">
        <v>71330519</v>
      </c>
      <c r="E20" s="42">
        <v>14996401.789999999</v>
      </c>
      <c r="F20" s="21"/>
      <c r="G20" s="21"/>
    </row>
    <row r="21" spans="1:7">
      <c r="A21" s="48" t="s">
        <v>11</v>
      </c>
      <c r="B21" s="40">
        <v>6</v>
      </c>
      <c r="C21" s="40">
        <v>2019</v>
      </c>
      <c r="D21" s="41">
        <v>11405</v>
      </c>
      <c r="E21" s="42">
        <v>1798.97</v>
      </c>
      <c r="F21" s="21"/>
      <c r="G21" s="21"/>
    </row>
    <row r="22" spans="1:7">
      <c r="A22" s="48" t="s">
        <v>11</v>
      </c>
      <c r="B22" s="40">
        <v>6</v>
      </c>
      <c r="C22" s="40">
        <v>2020</v>
      </c>
      <c r="D22" s="41">
        <v>135019</v>
      </c>
      <c r="E22" s="42">
        <v>23610.959999999999</v>
      </c>
      <c r="F22" s="21"/>
      <c r="G22" s="21"/>
    </row>
    <row r="23" spans="1:7">
      <c r="A23" s="48" t="s">
        <v>11</v>
      </c>
      <c r="B23" s="40">
        <v>6</v>
      </c>
      <c r="C23" s="40">
        <v>2021</v>
      </c>
      <c r="D23" s="41">
        <v>442943</v>
      </c>
      <c r="E23" s="42">
        <v>77762.710000000006</v>
      </c>
      <c r="F23" s="21"/>
      <c r="G23" s="21"/>
    </row>
    <row r="24" spans="1:7">
      <c r="A24" s="48" t="s">
        <v>11</v>
      </c>
      <c r="B24" s="40">
        <v>7</v>
      </c>
      <c r="C24" s="40">
        <v>2020</v>
      </c>
      <c r="D24" s="41">
        <v>712</v>
      </c>
      <c r="E24" s="42">
        <v>1234</v>
      </c>
      <c r="F24" s="21"/>
      <c r="G24" s="21"/>
    </row>
    <row r="25" spans="1:7">
      <c r="A25" s="48" t="s">
        <v>11</v>
      </c>
      <c r="B25" s="40">
        <v>7</v>
      </c>
      <c r="C25" s="40">
        <v>2021</v>
      </c>
      <c r="D25" s="41">
        <v>39896</v>
      </c>
      <c r="E25" s="42">
        <v>11485.73</v>
      </c>
      <c r="F25" s="21"/>
      <c r="G25" s="21"/>
    </row>
    <row r="26" spans="1:7">
      <c r="A26" s="54" t="s">
        <v>57</v>
      </c>
      <c r="B26" s="19"/>
      <c r="C26" s="19"/>
      <c r="D26" s="9">
        <f>SUM(D9:D25)</f>
        <v>100214481</v>
      </c>
      <c r="E26" s="18">
        <f>SUM(E9:E25)</f>
        <v>21961953.75</v>
      </c>
    </row>
    <row r="27" spans="1:7">
      <c r="A27" s="23"/>
      <c r="B27" s="10"/>
      <c r="C27" s="10"/>
      <c r="D27" s="10"/>
      <c r="E27" s="20"/>
    </row>
    <row r="28" spans="1:7" ht="51">
      <c r="A28" s="26" t="s">
        <v>52</v>
      </c>
      <c r="B28" s="7" t="s">
        <v>53</v>
      </c>
      <c r="C28" s="7" t="s">
        <v>54</v>
      </c>
      <c r="D28" s="7" t="s">
        <v>55</v>
      </c>
      <c r="E28" s="7" t="s">
        <v>56</v>
      </c>
    </row>
    <row r="29" spans="1:7">
      <c r="A29" s="48" t="s">
        <v>12</v>
      </c>
      <c r="B29" s="40">
        <v>1</v>
      </c>
      <c r="C29" s="40">
        <v>2019</v>
      </c>
      <c r="D29" s="41">
        <v>-1798216</v>
      </c>
      <c r="E29" s="42">
        <v>-1777062.09</v>
      </c>
    </row>
    <row r="30" spans="1:7">
      <c r="A30" s="48" t="s">
        <v>12</v>
      </c>
      <c r="B30" s="40">
        <v>1</v>
      </c>
      <c r="C30" s="40">
        <v>2020</v>
      </c>
      <c r="D30" s="41">
        <v>-4251487</v>
      </c>
      <c r="E30" s="42">
        <v>-444016.14</v>
      </c>
    </row>
    <row r="31" spans="1:7">
      <c r="A31" s="48" t="s">
        <v>12</v>
      </c>
      <c r="B31" s="40">
        <v>1</v>
      </c>
      <c r="C31" s="40">
        <v>2021</v>
      </c>
      <c r="D31" s="41">
        <v>-3608182</v>
      </c>
      <c r="E31" s="42">
        <v>-677546.44</v>
      </c>
    </row>
    <row r="32" spans="1:7">
      <c r="A32" s="48" t="s">
        <v>12</v>
      </c>
      <c r="B32" s="40">
        <v>1</v>
      </c>
      <c r="C32" s="40">
        <v>2022</v>
      </c>
      <c r="D32" s="41">
        <v>-12433249</v>
      </c>
      <c r="E32" s="42">
        <v>-2016998.39</v>
      </c>
    </row>
    <row r="33" spans="1:5">
      <c r="A33" s="48" t="s">
        <v>12</v>
      </c>
      <c r="B33" s="40">
        <v>5</v>
      </c>
      <c r="C33" s="40">
        <v>2019</v>
      </c>
      <c r="D33" s="41">
        <v>36367436</v>
      </c>
      <c r="E33" s="42">
        <v>7359603.71</v>
      </c>
    </row>
    <row r="34" spans="1:5">
      <c r="A34" s="48" t="s">
        <v>12</v>
      </c>
      <c r="B34" s="40">
        <v>5</v>
      </c>
      <c r="C34" s="40">
        <v>2020</v>
      </c>
      <c r="D34" s="41">
        <v>39660846</v>
      </c>
      <c r="E34" s="42">
        <v>7971220.5499999998</v>
      </c>
    </row>
    <row r="35" spans="1:5">
      <c r="A35" s="48" t="s">
        <v>12</v>
      </c>
      <c r="B35" s="40">
        <v>5</v>
      </c>
      <c r="C35" s="40">
        <v>2021</v>
      </c>
      <c r="D35" s="41">
        <v>35769500</v>
      </c>
      <c r="E35" s="42">
        <v>7005062.1699999999</v>
      </c>
    </row>
    <row r="36" spans="1:5">
      <c r="A36" s="48" t="s">
        <v>12</v>
      </c>
      <c r="B36" s="40">
        <v>5</v>
      </c>
      <c r="C36" s="40">
        <v>2022</v>
      </c>
      <c r="D36" s="41">
        <v>51186506</v>
      </c>
      <c r="E36" s="42">
        <v>9972590.4000000004</v>
      </c>
    </row>
    <row r="37" spans="1:5">
      <c r="A37" s="48" t="s">
        <v>12</v>
      </c>
      <c r="B37" s="40">
        <v>6</v>
      </c>
      <c r="C37" s="40">
        <v>2020</v>
      </c>
      <c r="D37" s="41">
        <v>304346</v>
      </c>
      <c r="E37" s="42">
        <v>39565.18</v>
      </c>
    </row>
    <row r="38" spans="1:5">
      <c r="A38" s="48" t="s">
        <v>12</v>
      </c>
      <c r="B38" s="40">
        <v>6</v>
      </c>
      <c r="C38" s="40">
        <v>2021</v>
      </c>
      <c r="D38" s="41">
        <v>714998</v>
      </c>
      <c r="E38" s="42">
        <v>219245.27</v>
      </c>
    </row>
    <row r="39" spans="1:5">
      <c r="A39" s="48" t="s">
        <v>12</v>
      </c>
      <c r="B39" s="40">
        <v>6</v>
      </c>
      <c r="C39" s="40">
        <v>2022</v>
      </c>
      <c r="D39" s="41">
        <v>6776751</v>
      </c>
      <c r="E39" s="42">
        <v>1805639.59</v>
      </c>
    </row>
    <row r="40" spans="1:5">
      <c r="A40" s="48" t="s">
        <v>12</v>
      </c>
      <c r="B40" s="40">
        <v>7</v>
      </c>
      <c r="C40" s="40">
        <v>2020</v>
      </c>
      <c r="D40" s="41">
        <v>398038</v>
      </c>
      <c r="E40" s="42">
        <v>66048.070000000007</v>
      </c>
    </row>
    <row r="41" spans="1:5">
      <c r="A41" s="48" t="s">
        <v>12</v>
      </c>
      <c r="B41" s="40">
        <v>7</v>
      </c>
      <c r="C41" s="40">
        <v>2021</v>
      </c>
      <c r="D41" s="41">
        <v>2292159</v>
      </c>
      <c r="E41" s="42">
        <v>404404.75</v>
      </c>
    </row>
    <row r="42" spans="1:5">
      <c r="A42" s="48" t="s">
        <v>12</v>
      </c>
      <c r="B42" s="40">
        <v>7</v>
      </c>
      <c r="C42" s="40">
        <v>2022</v>
      </c>
      <c r="D42" s="41">
        <v>6834202</v>
      </c>
      <c r="E42" s="42">
        <v>990025.36</v>
      </c>
    </row>
    <row r="43" spans="1:5">
      <c r="A43" s="54" t="s">
        <v>58</v>
      </c>
      <c r="B43" s="19"/>
      <c r="C43" s="19"/>
      <c r="D43" s="9">
        <f>SUM(D29:D42)</f>
        <v>158213648</v>
      </c>
      <c r="E43" s="18">
        <f>SUM(E29:E42)</f>
        <v>30917781.989999995</v>
      </c>
    </row>
    <row r="44" spans="1:5">
      <c r="A44" s="23"/>
      <c r="B44" s="10"/>
      <c r="C44" s="10"/>
      <c r="D44" s="10"/>
      <c r="E44" s="20"/>
    </row>
    <row r="45" spans="1:5" ht="51">
      <c r="A45" s="26" t="s">
        <v>52</v>
      </c>
      <c r="B45" s="7" t="s">
        <v>53</v>
      </c>
      <c r="C45" s="7" t="s">
        <v>54</v>
      </c>
      <c r="D45" s="7" t="s">
        <v>55</v>
      </c>
      <c r="E45" s="7" t="s">
        <v>56</v>
      </c>
    </row>
    <row r="46" spans="1:5">
      <c r="A46" s="48" t="s">
        <v>13</v>
      </c>
      <c r="B46" s="40">
        <v>1</v>
      </c>
      <c r="C46" s="40">
        <v>2018</v>
      </c>
      <c r="D46" s="41">
        <v>-25219</v>
      </c>
      <c r="E46" s="42">
        <v>-8586.66</v>
      </c>
    </row>
    <row r="47" spans="1:5">
      <c r="A47" s="48" t="s">
        <v>13</v>
      </c>
      <c r="B47" s="40">
        <v>1</v>
      </c>
      <c r="C47" s="40">
        <v>2019</v>
      </c>
      <c r="D47" s="41">
        <v>-10220</v>
      </c>
      <c r="E47" s="42">
        <v>-29667.35</v>
      </c>
    </row>
    <row r="48" spans="1:5">
      <c r="A48" s="48" t="s">
        <v>13</v>
      </c>
      <c r="B48" s="40">
        <v>1</v>
      </c>
      <c r="C48" s="40">
        <v>2020</v>
      </c>
      <c r="D48" s="41">
        <v>-1174753</v>
      </c>
      <c r="E48" s="42">
        <v>-257161.25</v>
      </c>
    </row>
    <row r="49" spans="1:5">
      <c r="A49" s="48" t="s">
        <v>13</v>
      </c>
      <c r="B49" s="40">
        <v>1</v>
      </c>
      <c r="C49" s="40">
        <v>2021</v>
      </c>
      <c r="D49" s="41">
        <v>-2624620</v>
      </c>
      <c r="E49" s="42">
        <v>-532619.54</v>
      </c>
    </row>
    <row r="50" spans="1:5">
      <c r="A50" s="48" t="s">
        <v>13</v>
      </c>
      <c r="B50" s="40">
        <v>1</v>
      </c>
      <c r="C50" s="40">
        <v>2022</v>
      </c>
      <c r="D50" s="41">
        <v>-6225170</v>
      </c>
      <c r="E50" s="42">
        <v>-1034112.91</v>
      </c>
    </row>
    <row r="51" spans="1:5">
      <c r="A51" s="48" t="s">
        <v>13</v>
      </c>
      <c r="B51" s="40">
        <v>2</v>
      </c>
      <c r="C51" s="40">
        <v>2014</v>
      </c>
      <c r="D51" s="41">
        <v>0</v>
      </c>
      <c r="E51" s="42">
        <v>222611.51</v>
      </c>
    </row>
    <row r="52" spans="1:5">
      <c r="A52" s="48" t="s">
        <v>13</v>
      </c>
      <c r="B52" s="40">
        <v>2</v>
      </c>
      <c r="C52" s="40">
        <v>2015</v>
      </c>
      <c r="D52" s="41">
        <v>0</v>
      </c>
      <c r="E52" s="42">
        <v>60194.16</v>
      </c>
    </row>
    <row r="53" spans="1:5">
      <c r="A53" s="48" t="s">
        <v>13</v>
      </c>
      <c r="B53" s="40">
        <v>2</v>
      </c>
      <c r="C53" s="40">
        <v>2017</v>
      </c>
      <c r="D53" s="41">
        <v>0</v>
      </c>
      <c r="E53" s="42">
        <v>1070.52</v>
      </c>
    </row>
    <row r="54" spans="1:5">
      <c r="A54" s="48" t="s">
        <v>13</v>
      </c>
      <c r="B54" s="40">
        <v>2</v>
      </c>
      <c r="C54" s="40">
        <v>2018</v>
      </c>
      <c r="D54" s="41">
        <v>0</v>
      </c>
      <c r="E54" s="42">
        <v>13582.18</v>
      </c>
    </row>
    <row r="55" spans="1:5">
      <c r="A55" s="48" t="s">
        <v>13</v>
      </c>
      <c r="B55" s="40">
        <v>2</v>
      </c>
      <c r="C55" s="40">
        <v>2019</v>
      </c>
      <c r="D55" s="41">
        <v>0</v>
      </c>
      <c r="E55" s="42">
        <v>46266.09</v>
      </c>
    </row>
    <row r="56" spans="1:5">
      <c r="A56" s="48" t="s">
        <v>13</v>
      </c>
      <c r="B56" s="40">
        <v>2</v>
      </c>
      <c r="C56" s="40">
        <v>2021</v>
      </c>
      <c r="D56" s="41">
        <v>0</v>
      </c>
      <c r="E56" s="42">
        <v>0</v>
      </c>
    </row>
    <row r="57" spans="1:5">
      <c r="A57" s="48" t="s">
        <v>13</v>
      </c>
      <c r="B57" s="40">
        <v>2</v>
      </c>
      <c r="C57" s="40">
        <v>2022</v>
      </c>
      <c r="D57" s="41">
        <v>0</v>
      </c>
      <c r="E57" s="42">
        <v>-12651.81</v>
      </c>
    </row>
    <row r="58" spans="1:5">
      <c r="A58" s="48" t="s">
        <v>13</v>
      </c>
      <c r="B58" s="40">
        <v>3</v>
      </c>
      <c r="C58" s="40">
        <v>2018</v>
      </c>
      <c r="D58" s="41">
        <v>0</v>
      </c>
      <c r="E58" s="42">
        <v>65.73</v>
      </c>
    </row>
    <row r="59" spans="1:5">
      <c r="A59" s="48" t="s">
        <v>13</v>
      </c>
      <c r="B59" s="40">
        <v>3</v>
      </c>
      <c r="C59" s="40">
        <v>2019</v>
      </c>
      <c r="D59" s="41">
        <v>0</v>
      </c>
      <c r="E59" s="42">
        <v>63.02</v>
      </c>
    </row>
    <row r="60" spans="1:5">
      <c r="A60" s="48" t="s">
        <v>13</v>
      </c>
      <c r="B60" s="40">
        <v>3</v>
      </c>
      <c r="C60" s="40">
        <v>2020</v>
      </c>
      <c r="D60" s="41">
        <v>0</v>
      </c>
      <c r="E60" s="42">
        <v>63.62</v>
      </c>
    </row>
    <row r="61" spans="1:5">
      <c r="A61" s="48" t="s">
        <v>13</v>
      </c>
      <c r="B61" s="40">
        <v>3</v>
      </c>
      <c r="C61" s="40">
        <v>2021</v>
      </c>
      <c r="D61" s="41">
        <v>0</v>
      </c>
      <c r="E61" s="42">
        <v>29322.73</v>
      </c>
    </row>
    <row r="62" spans="1:5">
      <c r="A62" s="48" t="s">
        <v>13</v>
      </c>
      <c r="B62" s="40">
        <v>3</v>
      </c>
      <c r="C62" s="40">
        <v>2022</v>
      </c>
      <c r="D62" s="41">
        <v>0</v>
      </c>
      <c r="E62" s="42">
        <v>22.83</v>
      </c>
    </row>
    <row r="63" spans="1:5">
      <c r="A63" s="48" t="s">
        <v>13</v>
      </c>
      <c r="B63" s="40">
        <v>5</v>
      </c>
      <c r="C63" s="40">
        <v>2019</v>
      </c>
      <c r="D63" s="41">
        <v>2056152</v>
      </c>
      <c r="E63" s="42">
        <v>778165.7</v>
      </c>
    </row>
    <row r="64" spans="1:5">
      <c r="A64" s="48" t="s">
        <v>13</v>
      </c>
      <c r="B64" s="40">
        <v>5</v>
      </c>
      <c r="C64" s="40">
        <v>2020</v>
      </c>
      <c r="D64" s="41">
        <v>23953189</v>
      </c>
      <c r="E64" s="42">
        <v>6504711.9299999997</v>
      </c>
    </row>
    <row r="65" spans="1:6">
      <c r="A65" s="48" t="s">
        <v>13</v>
      </c>
      <c r="B65" s="40">
        <v>5</v>
      </c>
      <c r="C65" s="40">
        <v>2021</v>
      </c>
      <c r="D65" s="41">
        <v>13924424</v>
      </c>
      <c r="E65" s="42">
        <v>2783195.14</v>
      </c>
    </row>
    <row r="66" spans="1:6">
      <c r="A66" s="48" t="s">
        <v>13</v>
      </c>
      <c r="B66" s="40">
        <v>5</v>
      </c>
      <c r="C66" s="40">
        <v>2022</v>
      </c>
      <c r="D66" s="41">
        <v>14265058</v>
      </c>
      <c r="E66" s="42">
        <v>4907524.63</v>
      </c>
    </row>
    <row r="67" spans="1:6">
      <c r="A67" s="48" t="s">
        <v>13</v>
      </c>
      <c r="B67" s="40">
        <v>6</v>
      </c>
      <c r="C67" s="40">
        <v>2019</v>
      </c>
      <c r="D67" s="41">
        <v>8381</v>
      </c>
      <c r="E67" s="42">
        <v>6297.66</v>
      </c>
    </row>
    <row r="68" spans="1:6">
      <c r="A68" s="48" t="s">
        <v>13</v>
      </c>
      <c r="B68" s="40">
        <v>6</v>
      </c>
      <c r="C68" s="40">
        <v>2020</v>
      </c>
      <c r="D68" s="41">
        <v>569126</v>
      </c>
      <c r="E68" s="42">
        <v>126956.69</v>
      </c>
    </row>
    <row r="69" spans="1:6">
      <c r="A69" s="48" t="s">
        <v>13</v>
      </c>
      <c r="B69" s="40">
        <v>6</v>
      </c>
      <c r="C69" s="40">
        <v>2021</v>
      </c>
      <c r="D69" s="41">
        <v>2674046</v>
      </c>
      <c r="E69" s="42">
        <v>546170.31999999995</v>
      </c>
    </row>
    <row r="70" spans="1:6">
      <c r="A70" s="48" t="s">
        <v>13</v>
      </c>
      <c r="B70" s="40">
        <v>6</v>
      </c>
      <c r="C70" s="40">
        <v>2022</v>
      </c>
      <c r="D70" s="41">
        <v>2825715</v>
      </c>
      <c r="E70" s="42">
        <v>424239.93</v>
      </c>
    </row>
    <row r="71" spans="1:6">
      <c r="A71" s="48" t="s">
        <v>13</v>
      </c>
      <c r="B71" s="40">
        <v>7</v>
      </c>
      <c r="C71" s="40">
        <v>2019</v>
      </c>
      <c r="D71" s="41">
        <v>18812491</v>
      </c>
      <c r="E71" s="42">
        <v>4785208.46</v>
      </c>
    </row>
    <row r="72" spans="1:6">
      <c r="A72" s="48" t="s">
        <v>13</v>
      </c>
      <c r="B72" s="40">
        <v>7</v>
      </c>
      <c r="C72" s="40">
        <v>2020</v>
      </c>
      <c r="D72" s="41">
        <v>24828632</v>
      </c>
      <c r="E72" s="42">
        <v>6427545.1699999999</v>
      </c>
    </row>
    <row r="73" spans="1:6">
      <c r="A73" s="48" t="s">
        <v>13</v>
      </c>
      <c r="B73" s="40">
        <v>7</v>
      </c>
      <c r="C73" s="40">
        <v>2021</v>
      </c>
      <c r="D73" s="41">
        <v>240111</v>
      </c>
      <c r="E73" s="42">
        <v>196448.49</v>
      </c>
    </row>
    <row r="74" spans="1:6">
      <c r="A74" s="48" t="s">
        <v>13</v>
      </c>
      <c r="B74" s="40">
        <v>7</v>
      </c>
      <c r="C74" s="40">
        <v>2022</v>
      </c>
      <c r="D74" s="41">
        <v>1974932</v>
      </c>
      <c r="E74" s="42">
        <v>411163.02</v>
      </c>
    </row>
    <row r="75" spans="1:6">
      <c r="A75" s="54" t="s">
        <v>59</v>
      </c>
      <c r="B75" s="19"/>
      <c r="C75" s="19"/>
      <c r="D75" s="9">
        <f>SUM(D46:D74)</f>
        <v>96072275</v>
      </c>
      <c r="E75" s="18">
        <f>SUM(E46:E74)</f>
        <v>26396090.009999998</v>
      </c>
      <c r="F75" s="21"/>
    </row>
    <row r="76" spans="1:6">
      <c r="A76" s="323"/>
      <c r="B76" s="324"/>
      <c r="C76" s="324"/>
      <c r="D76" s="324"/>
      <c r="E76" s="325"/>
      <c r="F76" s="21"/>
    </row>
    <row r="77" spans="1:6" ht="51">
      <c r="A77" s="26" t="s">
        <v>52</v>
      </c>
      <c r="B77" s="7" t="s">
        <v>53</v>
      </c>
      <c r="C77" s="7" t="s">
        <v>54</v>
      </c>
      <c r="D77" s="7" t="s">
        <v>55</v>
      </c>
      <c r="E77" s="7" t="s">
        <v>56</v>
      </c>
    </row>
    <row r="78" spans="1:6">
      <c r="A78" s="48" t="s">
        <v>14</v>
      </c>
      <c r="B78" s="291">
        <v>1</v>
      </c>
      <c r="C78" s="291">
        <v>2019</v>
      </c>
      <c r="D78" s="292">
        <v>0</v>
      </c>
      <c r="E78" s="293">
        <v>-463.26</v>
      </c>
      <c r="F78" s="31"/>
    </row>
    <row r="79" spans="1:6">
      <c r="A79" s="48" t="s">
        <v>14</v>
      </c>
      <c r="B79" s="291">
        <v>1</v>
      </c>
      <c r="C79" s="291">
        <v>2020</v>
      </c>
      <c r="D79" s="292">
        <v>-7531</v>
      </c>
      <c r="E79" s="293">
        <v>-2752.45</v>
      </c>
      <c r="F79" s="31"/>
    </row>
    <row r="80" spans="1:6">
      <c r="A80" s="48" t="s">
        <v>14</v>
      </c>
      <c r="B80" s="291">
        <v>1</v>
      </c>
      <c r="C80" s="291">
        <v>2021</v>
      </c>
      <c r="D80" s="292">
        <v>-24655</v>
      </c>
      <c r="E80" s="293">
        <v>-5055.07</v>
      </c>
      <c r="F80" s="31"/>
    </row>
    <row r="81" spans="1:6">
      <c r="A81" s="48" t="s">
        <v>14</v>
      </c>
      <c r="B81" s="291">
        <v>1</v>
      </c>
      <c r="C81" s="291">
        <v>2022</v>
      </c>
      <c r="D81" s="292">
        <v>-298754</v>
      </c>
      <c r="E81" s="293">
        <v>-54044.52</v>
      </c>
      <c r="F81" s="31"/>
    </row>
    <row r="82" spans="1:6">
      <c r="A82" s="48" t="s">
        <v>14</v>
      </c>
      <c r="B82" s="291">
        <v>2</v>
      </c>
      <c r="C82" s="291">
        <v>2018</v>
      </c>
      <c r="D82" s="292">
        <v>0</v>
      </c>
      <c r="E82" s="293">
        <v>90445.32</v>
      </c>
      <c r="F82" s="31"/>
    </row>
    <row r="83" spans="1:6">
      <c r="A83" s="48" t="s">
        <v>14</v>
      </c>
      <c r="B83" s="291">
        <v>2</v>
      </c>
      <c r="C83" s="291">
        <v>2019</v>
      </c>
      <c r="D83" s="292">
        <v>0</v>
      </c>
      <c r="E83" s="293">
        <v>5295.48</v>
      </c>
      <c r="F83" s="31"/>
    </row>
    <row r="84" spans="1:6">
      <c r="A84" s="48" t="s">
        <v>14</v>
      </c>
      <c r="B84" s="291">
        <v>2</v>
      </c>
      <c r="C84" s="291">
        <v>2020</v>
      </c>
      <c r="D84" s="292">
        <v>0</v>
      </c>
      <c r="E84" s="293">
        <v>3728.36</v>
      </c>
      <c r="F84" s="31"/>
    </row>
    <row r="85" spans="1:6">
      <c r="A85" s="48" t="s">
        <v>14</v>
      </c>
      <c r="B85" s="291">
        <v>2</v>
      </c>
      <c r="C85" s="291">
        <v>2021</v>
      </c>
      <c r="D85" s="292">
        <v>0</v>
      </c>
      <c r="E85" s="293">
        <v>5122.88</v>
      </c>
      <c r="F85" s="31"/>
    </row>
    <row r="86" spans="1:6">
      <c r="A86" s="48" t="s">
        <v>14</v>
      </c>
      <c r="B86" s="291">
        <v>2</v>
      </c>
      <c r="C86" s="291">
        <v>2022</v>
      </c>
      <c r="D86" s="292">
        <v>0</v>
      </c>
      <c r="E86" s="293">
        <v>3905.64</v>
      </c>
      <c r="F86" s="31"/>
    </row>
    <row r="87" spans="1:6">
      <c r="A87" s="290" t="s">
        <v>14</v>
      </c>
      <c r="B87" s="291">
        <v>5</v>
      </c>
      <c r="C87" s="291">
        <v>2019</v>
      </c>
      <c r="D87" s="292">
        <v>3336206</v>
      </c>
      <c r="E87" s="293">
        <v>729496.12</v>
      </c>
      <c r="F87" s="31"/>
    </row>
    <row r="88" spans="1:6">
      <c r="A88" s="290" t="s">
        <v>14</v>
      </c>
      <c r="B88" s="291">
        <v>5</v>
      </c>
      <c r="C88" s="291">
        <v>2020</v>
      </c>
      <c r="D88" s="292">
        <v>3853348</v>
      </c>
      <c r="E88" s="293">
        <v>779693.77</v>
      </c>
      <c r="F88" s="31"/>
    </row>
    <row r="89" spans="1:6">
      <c r="A89" s="290" t="s">
        <v>14</v>
      </c>
      <c r="B89" s="291">
        <v>5</v>
      </c>
      <c r="C89" s="291">
        <v>2021</v>
      </c>
      <c r="D89" s="292">
        <v>-9191667</v>
      </c>
      <c r="E89" s="293">
        <v>4111755.4</v>
      </c>
      <c r="F89" s="31"/>
    </row>
    <row r="90" spans="1:6">
      <c r="A90" s="290" t="s">
        <v>14</v>
      </c>
      <c r="B90" s="291">
        <v>5</v>
      </c>
      <c r="C90" s="291">
        <v>2022</v>
      </c>
      <c r="D90" s="292">
        <v>27132647</v>
      </c>
      <c r="E90" s="293">
        <v>4455909.58</v>
      </c>
      <c r="F90" s="31"/>
    </row>
    <row r="91" spans="1:6">
      <c r="A91" s="48" t="s">
        <v>14</v>
      </c>
      <c r="B91" s="291">
        <v>6</v>
      </c>
      <c r="C91" s="291">
        <v>2020</v>
      </c>
      <c r="D91" s="292">
        <v>14485</v>
      </c>
      <c r="E91" s="293">
        <v>5178.58</v>
      </c>
      <c r="F91" s="31"/>
    </row>
    <row r="92" spans="1:6">
      <c r="A92" s="48" t="s">
        <v>14</v>
      </c>
      <c r="B92" s="291">
        <v>6</v>
      </c>
      <c r="C92" s="291">
        <v>2021</v>
      </c>
      <c r="D92" s="292">
        <v>18497</v>
      </c>
      <c r="E92" s="293">
        <v>7396.07</v>
      </c>
      <c r="F92" s="31"/>
    </row>
    <row r="93" spans="1:6">
      <c r="A93" s="48" t="s">
        <v>14</v>
      </c>
      <c r="B93" s="291">
        <v>6</v>
      </c>
      <c r="C93" s="291">
        <v>2022</v>
      </c>
      <c r="D93" s="292">
        <v>55879</v>
      </c>
      <c r="E93" s="293">
        <v>20096.84</v>
      </c>
      <c r="F93" s="31"/>
    </row>
    <row r="94" spans="1:6">
      <c r="A94" s="48" t="s">
        <v>14</v>
      </c>
      <c r="B94" s="291">
        <v>7</v>
      </c>
      <c r="C94" s="291">
        <v>2019</v>
      </c>
      <c r="D94" s="292">
        <v>1298054</v>
      </c>
      <c r="E94" s="293">
        <v>366515.41</v>
      </c>
      <c r="F94" s="31"/>
    </row>
    <row r="95" spans="1:6">
      <c r="A95" s="48" t="s">
        <v>14</v>
      </c>
      <c r="B95" s="291">
        <v>7</v>
      </c>
      <c r="C95" s="291">
        <v>2020</v>
      </c>
      <c r="D95" s="292">
        <v>1905664</v>
      </c>
      <c r="E95" s="293">
        <v>508272.62</v>
      </c>
      <c r="F95" s="31"/>
    </row>
    <row r="96" spans="1:6">
      <c r="A96" s="48" t="s">
        <v>14</v>
      </c>
      <c r="B96" s="291">
        <v>7</v>
      </c>
      <c r="C96" s="291">
        <v>2021</v>
      </c>
      <c r="D96" s="292">
        <v>1496920</v>
      </c>
      <c r="E96" s="293">
        <v>210956.53</v>
      </c>
      <c r="F96" s="31"/>
    </row>
    <row r="97" spans="1:6">
      <c r="A97" s="48" t="s">
        <v>14</v>
      </c>
      <c r="B97" s="291">
        <v>7</v>
      </c>
      <c r="C97" s="291">
        <v>2022</v>
      </c>
      <c r="D97" s="292">
        <v>8794724</v>
      </c>
      <c r="E97" s="293">
        <v>1678388.65</v>
      </c>
      <c r="F97" s="31"/>
    </row>
    <row r="98" spans="1:6">
      <c r="A98" s="54" t="s">
        <v>60</v>
      </c>
      <c r="B98" s="19"/>
      <c r="C98" s="19"/>
      <c r="D98" s="9">
        <f>SUM(D78:D97)</f>
        <v>38383817</v>
      </c>
      <c r="E98" s="36">
        <f>SUM(E78:E97)</f>
        <v>12919841.949999999</v>
      </c>
    </row>
    <row r="99" spans="1:6">
      <c r="A99" s="23"/>
      <c r="B99" s="10"/>
      <c r="C99" s="10"/>
      <c r="D99" s="10"/>
      <c r="E99" s="20"/>
    </row>
    <row r="100" spans="1:6">
      <c r="A100" s="23"/>
      <c r="B100" s="10"/>
      <c r="C100" s="10"/>
      <c r="D100" s="10"/>
      <c r="E100" s="20"/>
    </row>
    <row r="101" spans="1:6">
      <c r="A101" s="23"/>
      <c r="B101" s="10"/>
      <c r="C101" s="10"/>
      <c r="D101" s="10"/>
      <c r="E101" s="20"/>
    </row>
    <row r="102" spans="1:6">
      <c r="A102" s="228" t="s">
        <v>61</v>
      </c>
      <c r="B102" s="10"/>
      <c r="C102" s="10"/>
      <c r="D102" s="10"/>
      <c r="E102" s="20"/>
    </row>
    <row r="103" spans="1:6">
      <c r="A103" s="23"/>
      <c r="B103" s="10"/>
      <c r="C103" s="10"/>
      <c r="D103" s="10"/>
      <c r="E103" s="20"/>
    </row>
    <row r="104" spans="1:6" ht="56.25" customHeight="1">
      <c r="A104" s="26" t="s">
        <v>52</v>
      </c>
      <c r="B104" s="7" t="s">
        <v>53</v>
      </c>
      <c r="C104" s="7" t="s">
        <v>54</v>
      </c>
      <c r="D104" s="7" t="s">
        <v>62</v>
      </c>
      <c r="E104" s="7" t="s">
        <v>56</v>
      </c>
    </row>
    <row r="105" spans="1:6">
      <c r="A105" s="48" t="s">
        <v>11</v>
      </c>
      <c r="B105" s="40">
        <v>1</v>
      </c>
      <c r="C105" s="40">
        <v>2019</v>
      </c>
      <c r="D105" s="41">
        <v>48</v>
      </c>
      <c r="E105" s="42">
        <v>-893.12</v>
      </c>
    </row>
    <row r="106" spans="1:6">
      <c r="A106" s="48" t="s">
        <v>11</v>
      </c>
      <c r="B106" s="40">
        <v>1</v>
      </c>
      <c r="C106" s="40">
        <v>2020</v>
      </c>
      <c r="D106" s="41">
        <v>-6582834</v>
      </c>
      <c r="E106" s="42">
        <v>-643153.42000000004</v>
      </c>
    </row>
    <row r="107" spans="1:6">
      <c r="A107" s="48" t="s">
        <v>11</v>
      </c>
      <c r="B107" s="40">
        <v>1</v>
      </c>
      <c r="C107" s="40">
        <v>2021</v>
      </c>
      <c r="D107" s="41">
        <v>-17186126</v>
      </c>
      <c r="E107" s="42">
        <v>-1335646.92</v>
      </c>
    </row>
    <row r="108" spans="1:6">
      <c r="A108" s="48" t="s">
        <v>11</v>
      </c>
      <c r="B108" s="40">
        <v>1</v>
      </c>
      <c r="C108" s="40">
        <v>2022</v>
      </c>
      <c r="D108" s="41">
        <v>3318013</v>
      </c>
      <c r="E108" s="42">
        <v>210262.79</v>
      </c>
    </row>
    <row r="109" spans="1:6">
      <c r="A109" s="48" t="s">
        <v>11</v>
      </c>
      <c r="B109" s="40">
        <v>3</v>
      </c>
      <c r="C109" s="40">
        <v>2020</v>
      </c>
      <c r="D109" s="41">
        <v>271</v>
      </c>
      <c r="E109" s="42">
        <v>1401.45</v>
      </c>
    </row>
    <row r="110" spans="1:6">
      <c r="A110" s="48" t="s">
        <v>11</v>
      </c>
      <c r="B110" s="40">
        <v>3</v>
      </c>
      <c r="C110" s="40">
        <v>2021</v>
      </c>
      <c r="D110" s="41">
        <v>-21557</v>
      </c>
      <c r="E110" s="42">
        <v>1065.75</v>
      </c>
    </row>
    <row r="111" spans="1:6">
      <c r="A111" s="48" t="s">
        <v>11</v>
      </c>
      <c r="B111" s="40">
        <v>5</v>
      </c>
      <c r="C111" s="40">
        <v>2016</v>
      </c>
      <c r="D111" s="41">
        <v>5</v>
      </c>
      <c r="E111" s="42">
        <v>192060.05</v>
      </c>
    </row>
    <row r="112" spans="1:6">
      <c r="A112" s="48" t="s">
        <v>11</v>
      </c>
      <c r="B112" s="40">
        <v>5</v>
      </c>
      <c r="C112" s="40">
        <v>2017</v>
      </c>
      <c r="D112" s="41">
        <v>-4</v>
      </c>
      <c r="E112" s="42">
        <v>198858.49</v>
      </c>
    </row>
    <row r="113" spans="1:5">
      <c r="A113" s="48" t="s">
        <v>11</v>
      </c>
      <c r="B113" s="40">
        <v>5</v>
      </c>
      <c r="C113" s="40">
        <v>2018</v>
      </c>
      <c r="D113" s="41">
        <v>-2</v>
      </c>
      <c r="E113" s="42">
        <v>168815.91</v>
      </c>
    </row>
    <row r="114" spans="1:5">
      <c r="A114" s="48" t="s">
        <v>11</v>
      </c>
      <c r="B114" s="40">
        <v>5</v>
      </c>
      <c r="C114" s="40">
        <v>2019</v>
      </c>
      <c r="D114" s="41">
        <v>108597</v>
      </c>
      <c r="E114" s="42">
        <v>125036.82</v>
      </c>
    </row>
    <row r="115" spans="1:5">
      <c r="A115" s="48" t="s">
        <v>11</v>
      </c>
      <c r="B115" s="40">
        <v>5</v>
      </c>
      <c r="C115" s="40">
        <v>2020</v>
      </c>
      <c r="D115" s="41">
        <v>23941051</v>
      </c>
      <c r="E115" s="42">
        <v>3530549.37</v>
      </c>
    </row>
    <row r="116" spans="1:5">
      <c r="A116" s="48" t="s">
        <v>11</v>
      </c>
      <c r="B116" s="40">
        <v>5</v>
      </c>
      <c r="C116" s="40">
        <v>2021</v>
      </c>
      <c r="D116" s="41">
        <v>594307672</v>
      </c>
      <c r="E116" s="42">
        <v>20998419.640000001</v>
      </c>
    </row>
    <row r="117" spans="1:5">
      <c r="A117" s="48" t="s">
        <v>11</v>
      </c>
      <c r="B117" s="40">
        <v>6</v>
      </c>
      <c r="C117" s="40">
        <v>2020</v>
      </c>
      <c r="D117" s="41">
        <v>0</v>
      </c>
      <c r="E117" s="42">
        <v>10709.16</v>
      </c>
    </row>
    <row r="118" spans="1:5">
      <c r="A118" s="48" t="s">
        <v>11</v>
      </c>
      <c r="B118" s="40">
        <v>6</v>
      </c>
      <c r="C118" s="40">
        <v>2021</v>
      </c>
      <c r="D118" s="41">
        <v>0</v>
      </c>
      <c r="E118" s="42">
        <v>174069.5</v>
      </c>
    </row>
    <row r="119" spans="1:5">
      <c r="A119" s="48" t="s">
        <v>11</v>
      </c>
      <c r="B119" s="40">
        <v>7</v>
      </c>
      <c r="C119" s="40">
        <v>2021</v>
      </c>
      <c r="D119" s="41">
        <v>21908</v>
      </c>
      <c r="E119" s="42">
        <v>163382.39999999999</v>
      </c>
    </row>
    <row r="120" spans="1:5">
      <c r="A120" s="54" t="s">
        <v>57</v>
      </c>
      <c r="B120" s="19"/>
      <c r="C120" s="19"/>
      <c r="D120" s="9">
        <f>SUM(D105:D119)</f>
        <v>597907042</v>
      </c>
      <c r="E120" s="18">
        <f>SUM(E105:E119)</f>
        <v>23794937.870000001</v>
      </c>
    </row>
    <row r="121" spans="1:5">
      <c r="A121" s="23"/>
      <c r="B121" s="19"/>
      <c r="C121" s="19"/>
      <c r="D121" s="19"/>
      <c r="E121" s="164"/>
    </row>
    <row r="122" spans="1:5" ht="56.25" customHeight="1">
      <c r="A122" s="26" t="s">
        <v>52</v>
      </c>
      <c r="B122" s="7" t="s">
        <v>53</v>
      </c>
      <c r="C122" s="7" t="s">
        <v>54</v>
      </c>
      <c r="D122" s="7" t="s">
        <v>62</v>
      </c>
      <c r="E122" s="7" t="s">
        <v>56</v>
      </c>
    </row>
    <row r="123" spans="1:5">
      <c r="A123" s="48" t="s">
        <v>12</v>
      </c>
      <c r="B123" s="40">
        <v>1</v>
      </c>
      <c r="C123" s="40">
        <v>2019</v>
      </c>
      <c r="D123" s="41">
        <v>-21863387</v>
      </c>
      <c r="E123" s="42">
        <v>-2186089.9</v>
      </c>
    </row>
    <row r="124" spans="1:5">
      <c r="A124" s="48" t="s">
        <v>12</v>
      </c>
      <c r="B124" s="40">
        <v>1</v>
      </c>
      <c r="C124" s="40">
        <v>2020</v>
      </c>
      <c r="D124" s="41">
        <v>-926</v>
      </c>
      <c r="E124" s="42">
        <v>-71051.649999999994</v>
      </c>
    </row>
    <row r="125" spans="1:5">
      <c r="A125" s="48" t="s">
        <v>12</v>
      </c>
      <c r="B125" s="40">
        <v>1</v>
      </c>
      <c r="C125" s="40">
        <v>2021</v>
      </c>
      <c r="D125" s="41">
        <v>20626027</v>
      </c>
      <c r="E125" s="42">
        <v>841507.54</v>
      </c>
    </row>
    <row r="126" spans="1:5">
      <c r="A126" s="48" t="s">
        <v>12</v>
      </c>
      <c r="B126" s="40">
        <v>1</v>
      </c>
      <c r="C126" s="40">
        <v>2022</v>
      </c>
      <c r="D126" s="41">
        <v>42759330</v>
      </c>
      <c r="E126" s="42">
        <v>605890.97</v>
      </c>
    </row>
    <row r="127" spans="1:5">
      <c r="A127" s="48" t="s">
        <v>12</v>
      </c>
      <c r="B127" s="40">
        <v>3</v>
      </c>
      <c r="C127" s="40">
        <v>2016</v>
      </c>
      <c r="D127" s="41">
        <v>0</v>
      </c>
      <c r="E127" s="42">
        <v>-179325.1</v>
      </c>
    </row>
    <row r="128" spans="1:5">
      <c r="A128" s="48" t="s">
        <v>12</v>
      </c>
      <c r="B128" s="40">
        <v>3</v>
      </c>
      <c r="C128" s="40">
        <v>2017</v>
      </c>
      <c r="D128" s="41">
        <v>0</v>
      </c>
      <c r="E128" s="42">
        <v>-46956.28</v>
      </c>
    </row>
    <row r="129" spans="1:5">
      <c r="A129" s="48" t="s">
        <v>12</v>
      </c>
      <c r="B129" s="40">
        <v>3</v>
      </c>
      <c r="C129" s="40">
        <v>2018</v>
      </c>
      <c r="D129" s="41">
        <v>0</v>
      </c>
      <c r="E129" s="42">
        <v>-47867.22</v>
      </c>
    </row>
    <row r="130" spans="1:5">
      <c r="A130" s="48" t="s">
        <v>12</v>
      </c>
      <c r="B130" s="40">
        <v>3</v>
      </c>
      <c r="C130" s="40">
        <v>2019</v>
      </c>
      <c r="D130" s="41">
        <v>70639</v>
      </c>
      <c r="E130" s="42">
        <v>-45797.5</v>
      </c>
    </row>
    <row r="131" spans="1:5">
      <c r="A131" s="48" t="s">
        <v>12</v>
      </c>
      <c r="B131" s="40">
        <v>3</v>
      </c>
      <c r="C131" s="40">
        <v>2020</v>
      </c>
      <c r="D131" s="41">
        <v>4392485</v>
      </c>
      <c r="E131" s="42">
        <v>676901.11</v>
      </c>
    </row>
    <row r="132" spans="1:5">
      <c r="A132" s="48" t="s">
        <v>12</v>
      </c>
      <c r="B132" s="40">
        <v>3</v>
      </c>
      <c r="C132" s="40">
        <v>2021</v>
      </c>
      <c r="D132" s="41">
        <v>4235096</v>
      </c>
      <c r="E132" s="42">
        <v>416114.15</v>
      </c>
    </row>
    <row r="133" spans="1:5">
      <c r="A133" s="48" t="s">
        <v>12</v>
      </c>
      <c r="B133" s="40">
        <v>3</v>
      </c>
      <c r="C133" s="40">
        <v>2022</v>
      </c>
      <c r="D133" s="41">
        <v>0</v>
      </c>
      <c r="E133" s="42">
        <v>-19016.23</v>
      </c>
    </row>
    <row r="134" spans="1:5">
      <c r="A134" s="48" t="s">
        <v>12</v>
      </c>
      <c r="B134" s="40">
        <v>5</v>
      </c>
      <c r="C134" s="40">
        <v>2019</v>
      </c>
      <c r="D134" s="41">
        <v>55914194</v>
      </c>
      <c r="E134" s="42">
        <v>3888040.86</v>
      </c>
    </row>
    <row r="135" spans="1:5">
      <c r="A135" s="48" t="s">
        <v>12</v>
      </c>
      <c r="B135" s="40">
        <v>5</v>
      </c>
      <c r="C135" s="40">
        <v>2020</v>
      </c>
      <c r="D135" s="41">
        <v>11155166</v>
      </c>
      <c r="E135" s="42">
        <v>1518414.6</v>
      </c>
    </row>
    <row r="136" spans="1:5">
      <c r="A136" s="48" t="s">
        <v>12</v>
      </c>
      <c r="B136" s="40">
        <v>5</v>
      </c>
      <c r="C136" s="40">
        <v>2021</v>
      </c>
      <c r="D136" s="41">
        <v>20490556</v>
      </c>
      <c r="E136" s="42">
        <v>1792025.09</v>
      </c>
    </row>
    <row r="137" spans="1:5">
      <c r="A137" s="48" t="s">
        <v>12</v>
      </c>
      <c r="B137" s="40">
        <v>5</v>
      </c>
      <c r="C137" s="40">
        <v>2022</v>
      </c>
      <c r="D137" s="41">
        <v>15498493</v>
      </c>
      <c r="E137" s="42">
        <v>367236.55</v>
      </c>
    </row>
    <row r="138" spans="1:5">
      <c r="A138" s="48" t="s">
        <v>12</v>
      </c>
      <c r="B138" s="40">
        <v>6</v>
      </c>
      <c r="C138" s="40">
        <v>2021</v>
      </c>
      <c r="D138" s="41">
        <v>8</v>
      </c>
      <c r="E138" s="42">
        <v>-4353.71</v>
      </c>
    </row>
    <row r="139" spans="1:5">
      <c r="A139" s="48" t="s">
        <v>12</v>
      </c>
      <c r="B139" s="40">
        <v>6</v>
      </c>
      <c r="C139" s="40">
        <v>2022</v>
      </c>
      <c r="D139" s="41">
        <v>58433</v>
      </c>
      <c r="E139" s="42">
        <v>-955.44</v>
      </c>
    </row>
    <row r="140" spans="1:5">
      <c r="A140" s="48" t="s">
        <v>12</v>
      </c>
      <c r="B140" s="40">
        <v>7</v>
      </c>
      <c r="C140" s="40">
        <v>2020</v>
      </c>
      <c r="D140" s="41">
        <v>0</v>
      </c>
      <c r="E140" s="42">
        <v>78945.53</v>
      </c>
    </row>
    <row r="141" spans="1:5">
      <c r="A141" s="48" t="s">
        <v>12</v>
      </c>
      <c r="B141" s="40">
        <v>7</v>
      </c>
      <c r="C141" s="40">
        <v>2021</v>
      </c>
      <c r="D141" s="41">
        <v>131906</v>
      </c>
      <c r="E141" s="42">
        <v>0</v>
      </c>
    </row>
    <row r="142" spans="1:5">
      <c r="A142" s="48" t="s">
        <v>12</v>
      </c>
      <c r="B142" s="40">
        <v>7</v>
      </c>
      <c r="C142" s="40">
        <v>2022</v>
      </c>
      <c r="D142" s="41">
        <v>16044653</v>
      </c>
      <c r="E142" s="42">
        <v>8911.92</v>
      </c>
    </row>
    <row r="143" spans="1:5">
      <c r="A143" s="54" t="s">
        <v>58</v>
      </c>
      <c r="B143" s="19"/>
      <c r="C143" s="19"/>
      <c r="D143" s="9">
        <f>SUM(D123:D142)</f>
        <v>169512673</v>
      </c>
      <c r="E143" s="18">
        <f>SUM(E123:E142)</f>
        <v>7592575.2899999991</v>
      </c>
    </row>
    <row r="144" spans="1:5">
      <c r="A144" s="323"/>
      <c r="B144" s="324"/>
      <c r="C144" s="324"/>
      <c r="D144" s="324"/>
      <c r="E144" s="325"/>
    </row>
    <row r="145" spans="1:5">
      <c r="A145" s="23"/>
      <c r="B145" s="10"/>
      <c r="C145" s="10"/>
      <c r="D145" s="10"/>
      <c r="E145" s="20"/>
    </row>
    <row r="146" spans="1:5" ht="56.25" customHeight="1">
      <c r="A146" s="26" t="s">
        <v>52</v>
      </c>
      <c r="B146" s="7" t="s">
        <v>53</v>
      </c>
      <c r="C146" s="7" t="s">
        <v>54</v>
      </c>
      <c r="D146" s="7" t="s">
        <v>62</v>
      </c>
      <c r="E146" s="7" t="s">
        <v>56</v>
      </c>
    </row>
    <row r="147" spans="1:5">
      <c r="A147" s="48" t="s">
        <v>13</v>
      </c>
      <c r="B147" s="40">
        <v>1</v>
      </c>
      <c r="C147" s="40">
        <v>2019</v>
      </c>
      <c r="D147" s="41">
        <v>-3116683</v>
      </c>
      <c r="E147" s="42">
        <v>-549645.86</v>
      </c>
    </row>
    <row r="148" spans="1:5">
      <c r="A148" s="48" t="s">
        <v>13</v>
      </c>
      <c r="B148" s="40">
        <v>1</v>
      </c>
      <c r="C148" s="40">
        <v>2020</v>
      </c>
      <c r="D148" s="41">
        <v>-5162076</v>
      </c>
      <c r="E148" s="42">
        <v>-492778.12</v>
      </c>
    </row>
    <row r="149" spans="1:5">
      <c r="A149" s="48" t="s">
        <v>13</v>
      </c>
      <c r="B149" s="40">
        <v>1</v>
      </c>
      <c r="C149" s="40">
        <v>2021</v>
      </c>
      <c r="D149" s="41">
        <v>-7904511</v>
      </c>
      <c r="E149" s="42">
        <v>-294153.57</v>
      </c>
    </row>
    <row r="150" spans="1:5">
      <c r="A150" s="48" t="s">
        <v>13</v>
      </c>
      <c r="B150" s="40">
        <v>1</v>
      </c>
      <c r="C150" s="40">
        <v>2022</v>
      </c>
      <c r="D150" s="41">
        <v>1213847</v>
      </c>
      <c r="E150" s="42">
        <v>-37053</v>
      </c>
    </row>
    <row r="151" spans="1:5">
      <c r="A151" s="48" t="s">
        <v>13</v>
      </c>
      <c r="B151" s="40">
        <v>2</v>
      </c>
      <c r="C151" s="40">
        <v>2014</v>
      </c>
      <c r="D151" s="41">
        <v>0</v>
      </c>
      <c r="E151" s="42">
        <v>0</v>
      </c>
    </row>
    <row r="152" spans="1:5">
      <c r="A152" s="48" t="s">
        <v>13</v>
      </c>
      <c r="B152" s="40">
        <v>2</v>
      </c>
      <c r="C152" s="40">
        <v>2015</v>
      </c>
      <c r="D152" s="41">
        <v>0</v>
      </c>
      <c r="E152" s="42">
        <v>0</v>
      </c>
    </row>
    <row r="153" spans="1:5">
      <c r="A153" s="48" t="s">
        <v>13</v>
      </c>
      <c r="B153" s="40">
        <v>2</v>
      </c>
      <c r="C153" s="40">
        <v>2017</v>
      </c>
      <c r="D153" s="41">
        <v>0</v>
      </c>
      <c r="E153" s="42">
        <v>0</v>
      </c>
    </row>
    <row r="154" spans="1:5">
      <c r="A154" s="48" t="s">
        <v>13</v>
      </c>
      <c r="B154" s="40">
        <v>2</v>
      </c>
      <c r="C154" s="40">
        <v>2018</v>
      </c>
      <c r="D154" s="41">
        <v>0</v>
      </c>
      <c r="E154" s="42">
        <v>0</v>
      </c>
    </row>
    <row r="155" spans="1:5">
      <c r="A155" s="48" t="s">
        <v>13</v>
      </c>
      <c r="B155" s="40">
        <v>2</v>
      </c>
      <c r="C155" s="40">
        <v>2019</v>
      </c>
      <c r="D155" s="41">
        <v>0</v>
      </c>
      <c r="E155" s="42">
        <v>0</v>
      </c>
    </row>
    <row r="156" spans="1:5">
      <c r="A156" s="48" t="s">
        <v>13</v>
      </c>
      <c r="B156" s="40">
        <v>2</v>
      </c>
      <c r="C156" s="40">
        <v>2021</v>
      </c>
      <c r="D156" s="41">
        <v>0</v>
      </c>
      <c r="E156" s="42">
        <v>0</v>
      </c>
    </row>
    <row r="157" spans="1:5">
      <c r="A157" s="48" t="s">
        <v>13</v>
      </c>
      <c r="B157" s="40">
        <v>2</v>
      </c>
      <c r="C157" s="40">
        <v>2022</v>
      </c>
      <c r="D157" s="41">
        <v>0</v>
      </c>
      <c r="E157" s="42">
        <v>-31769.3</v>
      </c>
    </row>
    <row r="158" spans="1:5">
      <c r="A158" s="48" t="s">
        <v>13</v>
      </c>
      <c r="B158" s="40">
        <v>3</v>
      </c>
      <c r="C158" s="40">
        <v>2018</v>
      </c>
      <c r="D158" s="41">
        <v>0</v>
      </c>
      <c r="E158" s="42">
        <v>0</v>
      </c>
    </row>
    <row r="159" spans="1:5">
      <c r="A159" s="48" t="s">
        <v>13</v>
      </c>
      <c r="B159" s="40">
        <v>3</v>
      </c>
      <c r="C159" s="40">
        <v>2019</v>
      </c>
      <c r="D159" s="41">
        <v>0</v>
      </c>
      <c r="E159" s="42">
        <v>0</v>
      </c>
    </row>
    <row r="160" spans="1:5">
      <c r="A160" s="48" t="s">
        <v>13</v>
      </c>
      <c r="B160" s="40">
        <v>3</v>
      </c>
      <c r="C160" s="40">
        <v>2020</v>
      </c>
      <c r="D160" s="41">
        <v>0</v>
      </c>
      <c r="E160" s="42">
        <v>-10796.44</v>
      </c>
    </row>
    <row r="161" spans="1:5">
      <c r="A161" s="48" t="s">
        <v>13</v>
      </c>
      <c r="B161" s="40">
        <v>3</v>
      </c>
      <c r="C161" s="40">
        <v>2021</v>
      </c>
      <c r="D161" s="41">
        <v>0</v>
      </c>
      <c r="E161" s="42">
        <v>-10745.22</v>
      </c>
    </row>
    <row r="162" spans="1:5">
      <c r="A162" s="48" t="s">
        <v>13</v>
      </c>
      <c r="B162" s="40">
        <v>3</v>
      </c>
      <c r="C162" s="40">
        <v>2022</v>
      </c>
      <c r="D162" s="41">
        <v>0</v>
      </c>
      <c r="E162" s="42">
        <v>-6381.33</v>
      </c>
    </row>
    <row r="163" spans="1:5">
      <c r="A163" s="48" t="s">
        <v>13</v>
      </c>
      <c r="B163" s="40">
        <v>5</v>
      </c>
      <c r="C163" s="40">
        <v>2019</v>
      </c>
      <c r="D163" s="41">
        <v>3327616</v>
      </c>
      <c r="E163" s="42">
        <v>723189.17</v>
      </c>
    </row>
    <row r="164" spans="1:5">
      <c r="A164" s="48" t="s">
        <v>13</v>
      </c>
      <c r="B164" s="40">
        <v>5</v>
      </c>
      <c r="C164" s="40">
        <v>2020</v>
      </c>
      <c r="D164" s="41">
        <v>17331228</v>
      </c>
      <c r="E164" s="42">
        <v>2452361.21</v>
      </c>
    </row>
    <row r="165" spans="1:5">
      <c r="A165" s="48" t="s">
        <v>13</v>
      </c>
      <c r="B165" s="40">
        <v>5</v>
      </c>
      <c r="C165" s="40">
        <v>2021</v>
      </c>
      <c r="D165" s="41">
        <v>24254658</v>
      </c>
      <c r="E165" s="42">
        <v>504913.29</v>
      </c>
    </row>
    <row r="166" spans="1:5">
      <c r="A166" s="48" t="s">
        <v>13</v>
      </c>
      <c r="B166" s="40">
        <v>5</v>
      </c>
      <c r="C166" s="40">
        <v>2022</v>
      </c>
      <c r="D166" s="41">
        <v>28371465</v>
      </c>
      <c r="E166" s="42">
        <v>944804</v>
      </c>
    </row>
    <row r="167" spans="1:5">
      <c r="A167" s="48" t="s">
        <v>13</v>
      </c>
      <c r="B167" s="40">
        <v>6</v>
      </c>
      <c r="C167" s="40">
        <v>2019</v>
      </c>
      <c r="D167" s="41">
        <v>0</v>
      </c>
      <c r="E167" s="42">
        <v>0</v>
      </c>
    </row>
    <row r="168" spans="1:5">
      <c r="A168" s="48" t="s">
        <v>13</v>
      </c>
      <c r="B168" s="40">
        <v>6</v>
      </c>
      <c r="C168" s="40">
        <v>2020</v>
      </c>
      <c r="D168" s="41">
        <v>7142</v>
      </c>
      <c r="E168" s="42">
        <v>522.34</v>
      </c>
    </row>
    <row r="169" spans="1:5">
      <c r="A169" s="48" t="s">
        <v>13</v>
      </c>
      <c r="B169" s="40">
        <v>6</v>
      </c>
      <c r="C169" s="40">
        <v>2021</v>
      </c>
      <c r="D169" s="41">
        <v>4368211</v>
      </c>
      <c r="E169" s="42">
        <v>549688.78</v>
      </c>
    </row>
    <row r="170" spans="1:5">
      <c r="A170" s="48" t="s">
        <v>13</v>
      </c>
      <c r="B170" s="40">
        <v>6</v>
      </c>
      <c r="C170" s="40">
        <v>2022</v>
      </c>
      <c r="D170" s="41">
        <v>5993057</v>
      </c>
      <c r="E170" s="42">
        <v>193393.16</v>
      </c>
    </row>
    <row r="171" spans="1:5">
      <c r="A171" s="48" t="s">
        <v>13</v>
      </c>
      <c r="B171" s="40">
        <v>7</v>
      </c>
      <c r="C171" s="40">
        <v>2019</v>
      </c>
      <c r="D171" s="41">
        <v>907105</v>
      </c>
      <c r="E171" s="42">
        <v>669696.54</v>
      </c>
    </row>
    <row r="172" spans="1:5">
      <c r="A172" s="48" t="s">
        <v>13</v>
      </c>
      <c r="B172" s="40">
        <v>7</v>
      </c>
      <c r="C172" s="40">
        <v>2020</v>
      </c>
      <c r="D172" s="41">
        <v>5341936</v>
      </c>
      <c r="E172" s="42">
        <v>675899.99</v>
      </c>
    </row>
    <row r="173" spans="1:5">
      <c r="A173" s="48" t="s">
        <v>13</v>
      </c>
      <c r="B173" s="40">
        <v>7</v>
      </c>
      <c r="C173" s="40">
        <v>2021</v>
      </c>
      <c r="D173" s="41">
        <v>-1</v>
      </c>
      <c r="E173" s="42">
        <v>71235.509999999995</v>
      </c>
    </row>
    <row r="174" spans="1:5">
      <c r="A174" s="48" t="s">
        <v>13</v>
      </c>
      <c r="B174" s="40">
        <v>7</v>
      </c>
      <c r="C174" s="40">
        <v>2022</v>
      </c>
      <c r="D174" s="41">
        <v>8226445</v>
      </c>
      <c r="E174" s="42">
        <v>246666.31</v>
      </c>
    </row>
    <row r="175" spans="1:5">
      <c r="A175" s="54" t="s">
        <v>59</v>
      </c>
      <c r="B175" s="19"/>
      <c r="C175" s="19"/>
      <c r="D175" s="9">
        <f>SUM(D147:D174)</f>
        <v>83159439</v>
      </c>
      <c r="E175" s="18">
        <f>SUM(E147:E174)</f>
        <v>5599047.46</v>
      </c>
    </row>
    <row r="176" spans="1:5">
      <c r="A176" s="23"/>
      <c r="B176" s="10"/>
      <c r="C176" s="10"/>
      <c r="D176" s="10"/>
      <c r="E176" s="20"/>
    </row>
    <row r="177" spans="1:5" ht="56.25" customHeight="1">
      <c r="A177" s="26" t="s">
        <v>52</v>
      </c>
      <c r="B177" s="7" t="s">
        <v>53</v>
      </c>
      <c r="C177" s="7" t="s">
        <v>54</v>
      </c>
      <c r="D177" s="7" t="s">
        <v>62</v>
      </c>
      <c r="E177" s="7" t="s">
        <v>56</v>
      </c>
    </row>
    <row r="178" spans="1:5">
      <c r="A178" s="48" t="s">
        <v>14</v>
      </c>
      <c r="B178" s="40">
        <v>1</v>
      </c>
      <c r="C178" s="40">
        <v>2022</v>
      </c>
      <c r="D178" s="41">
        <v>78698</v>
      </c>
      <c r="E178" s="42">
        <v>0</v>
      </c>
    </row>
    <row r="179" spans="1:5">
      <c r="A179" s="48" t="s">
        <v>14</v>
      </c>
      <c r="B179" s="40">
        <v>2</v>
      </c>
      <c r="C179" s="40">
        <v>2018</v>
      </c>
      <c r="D179" s="292">
        <v>0</v>
      </c>
      <c r="E179" s="293">
        <v>15226.56</v>
      </c>
    </row>
    <row r="180" spans="1:5">
      <c r="A180" s="48" t="s">
        <v>14</v>
      </c>
      <c r="B180" s="40">
        <v>5</v>
      </c>
      <c r="C180" s="40">
        <v>2018</v>
      </c>
      <c r="D180" s="292">
        <v>0</v>
      </c>
      <c r="E180" s="293">
        <v>164945.48000000001</v>
      </c>
    </row>
    <row r="181" spans="1:5">
      <c r="A181" s="48" t="s">
        <v>14</v>
      </c>
      <c r="B181" s="40">
        <v>5</v>
      </c>
      <c r="C181" s="40">
        <v>2019</v>
      </c>
      <c r="D181" s="292">
        <v>214493</v>
      </c>
      <c r="E181" s="293">
        <v>250737.82</v>
      </c>
    </row>
    <row r="182" spans="1:5">
      <c r="A182" s="48" t="s">
        <v>14</v>
      </c>
      <c r="B182" s="40">
        <v>5</v>
      </c>
      <c r="C182" s="40">
        <v>2020</v>
      </c>
      <c r="D182" s="292">
        <v>1895006</v>
      </c>
      <c r="E182" s="293">
        <v>592749.74</v>
      </c>
    </row>
    <row r="183" spans="1:5">
      <c r="A183" s="48" t="s">
        <v>14</v>
      </c>
      <c r="B183" s="40">
        <v>5</v>
      </c>
      <c r="C183" s="40">
        <v>2021</v>
      </c>
      <c r="D183" s="292">
        <v>43773898</v>
      </c>
      <c r="E183" s="293">
        <v>1269760.95</v>
      </c>
    </row>
    <row r="184" spans="1:5">
      <c r="A184" s="48" t="s">
        <v>14</v>
      </c>
      <c r="B184" s="40">
        <v>5</v>
      </c>
      <c r="C184" s="40">
        <v>2022</v>
      </c>
      <c r="D184" s="292">
        <v>81674462</v>
      </c>
      <c r="E184" s="293">
        <v>330056.26</v>
      </c>
    </row>
    <row r="185" spans="1:5">
      <c r="A185" s="290" t="s">
        <v>14</v>
      </c>
      <c r="B185" s="291">
        <v>7</v>
      </c>
      <c r="C185" s="291">
        <v>2019</v>
      </c>
      <c r="D185" s="292">
        <v>0</v>
      </c>
      <c r="E185" s="293">
        <v>146926.48000000001</v>
      </c>
    </row>
    <row r="186" spans="1:5">
      <c r="A186" s="290" t="s">
        <v>14</v>
      </c>
      <c r="B186" s="291">
        <v>7</v>
      </c>
      <c r="C186" s="291">
        <v>2020</v>
      </c>
      <c r="D186" s="292">
        <v>-20556</v>
      </c>
      <c r="E186" s="293">
        <v>15181.93</v>
      </c>
    </row>
    <row r="187" spans="1:5">
      <c r="A187" s="48" t="s">
        <v>14</v>
      </c>
      <c r="B187" s="40">
        <v>7</v>
      </c>
      <c r="C187" s="40">
        <v>2021</v>
      </c>
      <c r="D187" s="292">
        <v>228235</v>
      </c>
      <c r="E187" s="293">
        <v>151115.39000000001</v>
      </c>
    </row>
    <row r="188" spans="1:5">
      <c r="A188" s="48" t="s">
        <v>14</v>
      </c>
      <c r="B188" s="40">
        <v>7</v>
      </c>
      <c r="C188" s="40">
        <v>2022</v>
      </c>
      <c r="D188" s="292">
        <v>783650</v>
      </c>
      <c r="E188" s="293">
        <v>-114470.86</v>
      </c>
    </row>
    <row r="189" spans="1:5">
      <c r="A189" s="54" t="s">
        <v>60</v>
      </c>
      <c r="B189" s="19"/>
      <c r="C189" s="19"/>
      <c r="D189" s="9">
        <f>SUM(D178:D188)</f>
        <v>128627886</v>
      </c>
      <c r="E189" s="18">
        <f>SUM(E178:E188)</f>
        <v>2822229.75</v>
      </c>
    </row>
    <row r="190" spans="1:5">
      <c r="A190" s="23"/>
      <c r="B190" s="10"/>
      <c r="C190" s="10"/>
      <c r="D190" s="10"/>
      <c r="E190" s="20"/>
    </row>
    <row r="191" spans="1:5">
      <c r="A191" s="23"/>
      <c r="B191" s="10"/>
      <c r="C191" s="10"/>
      <c r="D191" s="10"/>
      <c r="E191" s="20"/>
    </row>
    <row r="192" spans="1:5">
      <c r="A192" s="23"/>
      <c r="B192" s="10"/>
      <c r="C192" s="10"/>
      <c r="D192" s="10"/>
      <c r="E192" s="20"/>
    </row>
    <row r="193" spans="1:5">
      <c r="A193" s="10" t="s">
        <v>63</v>
      </c>
      <c r="B193" s="10"/>
      <c r="C193" s="10"/>
      <c r="D193" s="10"/>
      <c r="E193" s="20"/>
    </row>
    <row r="194" spans="1:5">
      <c r="A194" s="10"/>
      <c r="B194" s="10"/>
      <c r="C194" s="10"/>
      <c r="D194" s="10"/>
      <c r="E194" s="20"/>
    </row>
    <row r="195" spans="1:5" ht="43.5" customHeight="1">
      <c r="A195" s="26" t="s">
        <v>52</v>
      </c>
      <c r="B195" s="7" t="s">
        <v>53</v>
      </c>
      <c r="C195" s="7" t="s">
        <v>54</v>
      </c>
      <c r="D195" s="7" t="s">
        <v>64</v>
      </c>
      <c r="E195" s="7" t="s">
        <v>65</v>
      </c>
    </row>
    <row r="196" spans="1:5">
      <c r="A196" s="48" t="s">
        <v>11</v>
      </c>
      <c r="B196" s="40">
        <v>1</v>
      </c>
      <c r="C196" s="40">
        <v>2019</v>
      </c>
      <c r="D196" s="41">
        <v>13771</v>
      </c>
      <c r="E196" s="42">
        <v>479.73</v>
      </c>
    </row>
    <row r="197" spans="1:5">
      <c r="A197" s="48" t="s">
        <v>11</v>
      </c>
      <c r="B197" s="40">
        <v>1</v>
      </c>
      <c r="C197" s="40">
        <v>2020</v>
      </c>
      <c r="D197" s="41">
        <v>-8</v>
      </c>
      <c r="E197" s="42">
        <v>-0.3</v>
      </c>
    </row>
    <row r="198" spans="1:5">
      <c r="A198" s="48" t="s">
        <v>11</v>
      </c>
      <c r="B198" s="40">
        <v>1</v>
      </c>
      <c r="C198" s="40">
        <v>2021</v>
      </c>
      <c r="D198" s="41">
        <v>1738</v>
      </c>
      <c r="E198" s="42">
        <v>25.14</v>
      </c>
    </row>
    <row r="199" spans="1:5">
      <c r="A199" s="48" t="s">
        <v>11</v>
      </c>
      <c r="B199" s="40">
        <v>1</v>
      </c>
      <c r="C199" s="40">
        <v>2022</v>
      </c>
      <c r="D199" s="41">
        <v>104377</v>
      </c>
      <c r="E199" s="42">
        <v>2642.29</v>
      </c>
    </row>
    <row r="200" spans="1:5">
      <c r="A200" s="48" t="s">
        <v>11</v>
      </c>
      <c r="B200" s="40">
        <v>5</v>
      </c>
      <c r="C200" s="40">
        <v>2019</v>
      </c>
      <c r="D200" s="41">
        <v>41261</v>
      </c>
      <c r="E200" s="42">
        <v>1137.74</v>
      </c>
    </row>
    <row r="201" spans="1:5">
      <c r="A201" s="48" t="s">
        <v>11</v>
      </c>
      <c r="B201" s="40">
        <v>5</v>
      </c>
      <c r="C201" s="40">
        <v>2020</v>
      </c>
      <c r="D201" s="41">
        <v>322620</v>
      </c>
      <c r="E201" s="42">
        <v>7785.19</v>
      </c>
    </row>
    <row r="202" spans="1:5">
      <c r="A202" s="48" t="s">
        <v>11</v>
      </c>
      <c r="B202" s="40">
        <v>5</v>
      </c>
      <c r="C202" s="40">
        <v>2021</v>
      </c>
      <c r="D202" s="41">
        <v>163020</v>
      </c>
      <c r="E202" s="42">
        <v>4463.3100000000004</v>
      </c>
    </row>
    <row r="203" spans="1:5">
      <c r="A203" s="54" t="s">
        <v>57</v>
      </c>
      <c r="B203" s="19"/>
      <c r="C203" s="19"/>
      <c r="D203" s="9">
        <f>SUM(D196:D202)</f>
        <v>646779</v>
      </c>
      <c r="E203" s="18">
        <f>SUM(E196:E202)</f>
        <v>16533.100000000002</v>
      </c>
    </row>
    <row r="204" spans="1:5">
      <c r="A204" s="23"/>
      <c r="B204" s="10"/>
      <c r="C204" s="10"/>
      <c r="D204" s="10"/>
      <c r="E204" s="20"/>
    </row>
    <row r="205" spans="1:5" ht="43.5" customHeight="1">
      <c r="A205" s="26" t="s">
        <v>52</v>
      </c>
      <c r="B205" s="7" t="s">
        <v>53</v>
      </c>
      <c r="C205" s="7" t="s">
        <v>54</v>
      </c>
      <c r="D205" s="7" t="s">
        <v>64</v>
      </c>
      <c r="E205" s="7" t="s">
        <v>65</v>
      </c>
    </row>
    <row r="206" spans="1:5">
      <c r="A206" s="48" t="s">
        <v>12</v>
      </c>
      <c r="B206" s="39">
        <v>1</v>
      </c>
      <c r="C206" s="52">
        <v>2020</v>
      </c>
      <c r="D206" s="41">
        <v>-4970</v>
      </c>
      <c r="E206" s="42">
        <v>-71.62</v>
      </c>
    </row>
    <row r="207" spans="1:5">
      <c r="A207" s="48" t="s">
        <v>12</v>
      </c>
      <c r="B207" s="39">
        <v>1</v>
      </c>
      <c r="C207" s="173">
        <v>2021</v>
      </c>
      <c r="D207" s="41">
        <v>-6502</v>
      </c>
      <c r="E207" s="42">
        <v>-73.36</v>
      </c>
    </row>
    <row r="208" spans="1:5">
      <c r="A208" s="48" t="s">
        <v>12</v>
      </c>
      <c r="B208" s="39">
        <v>1</v>
      </c>
      <c r="C208" s="173">
        <v>2022</v>
      </c>
      <c r="D208" s="41">
        <v>-16773</v>
      </c>
      <c r="E208" s="42">
        <v>-560.86</v>
      </c>
    </row>
    <row r="209" spans="1:5">
      <c r="A209" s="48" t="s">
        <v>12</v>
      </c>
      <c r="B209" s="39">
        <v>5</v>
      </c>
      <c r="C209" s="173">
        <v>2019</v>
      </c>
      <c r="D209" s="41">
        <v>126419</v>
      </c>
      <c r="E209" s="42">
        <v>4070.09</v>
      </c>
    </row>
    <row r="210" spans="1:5">
      <c r="A210" s="48" t="s">
        <v>12</v>
      </c>
      <c r="B210" s="39">
        <v>5</v>
      </c>
      <c r="C210" s="173">
        <v>2020</v>
      </c>
      <c r="D210" s="41">
        <v>24452</v>
      </c>
      <c r="E210" s="42">
        <v>376.63</v>
      </c>
    </row>
    <row r="211" spans="1:5">
      <c r="A211" s="48" t="s">
        <v>12</v>
      </c>
      <c r="B211" s="39">
        <v>5</v>
      </c>
      <c r="C211" s="173">
        <v>2021</v>
      </c>
      <c r="D211" s="41">
        <v>125957</v>
      </c>
      <c r="E211" s="42">
        <v>1939.29</v>
      </c>
    </row>
    <row r="212" spans="1:5">
      <c r="A212" s="48" t="s">
        <v>12</v>
      </c>
      <c r="B212" s="39">
        <v>5</v>
      </c>
      <c r="C212" s="173">
        <v>2022</v>
      </c>
      <c r="D212" s="41">
        <v>206577</v>
      </c>
      <c r="E212" s="42">
        <v>3258.14</v>
      </c>
    </row>
    <row r="213" spans="1:5">
      <c r="A213" s="48" t="s">
        <v>12</v>
      </c>
      <c r="B213" s="39">
        <v>6</v>
      </c>
      <c r="C213" s="173">
        <v>2022</v>
      </c>
      <c r="D213" s="41">
        <v>19475</v>
      </c>
      <c r="E213" s="42">
        <v>647.1</v>
      </c>
    </row>
    <row r="214" spans="1:5">
      <c r="A214" s="48" t="s">
        <v>12</v>
      </c>
      <c r="B214" s="39">
        <v>7</v>
      </c>
      <c r="C214" s="173">
        <v>2021</v>
      </c>
      <c r="D214" s="41">
        <v>18688</v>
      </c>
      <c r="E214" s="42">
        <v>669.77</v>
      </c>
    </row>
    <row r="215" spans="1:5">
      <c r="A215" s="48" t="s">
        <v>12</v>
      </c>
      <c r="B215" s="39">
        <v>7</v>
      </c>
      <c r="C215" s="173">
        <v>2022</v>
      </c>
      <c r="D215" s="41">
        <v>31727</v>
      </c>
      <c r="E215" s="42">
        <v>1052.77</v>
      </c>
    </row>
    <row r="216" spans="1:5">
      <c r="A216" s="54" t="s">
        <v>58</v>
      </c>
      <c r="B216" s="19"/>
      <c r="C216" s="19"/>
      <c r="D216" s="9">
        <f>SUM(D206:D215)</f>
        <v>525050</v>
      </c>
      <c r="E216" s="36">
        <f>SUM(E206:E215)</f>
        <v>11307.95</v>
      </c>
    </row>
    <row r="217" spans="1:5">
      <c r="A217" s="323"/>
      <c r="B217" s="324"/>
      <c r="C217" s="324"/>
      <c r="D217" s="324"/>
      <c r="E217" s="325"/>
    </row>
    <row r="218" spans="1:5">
      <c r="A218" s="323"/>
      <c r="B218" s="324"/>
      <c r="C218" s="324"/>
      <c r="D218" s="324"/>
      <c r="E218" s="325"/>
    </row>
    <row r="219" spans="1:5">
      <c r="A219" s="323"/>
      <c r="B219" s="324"/>
      <c r="C219" s="324"/>
      <c r="D219" s="324"/>
      <c r="E219" s="325"/>
    </row>
    <row r="220" spans="1:5">
      <c r="A220" s="323"/>
      <c r="B220" s="324"/>
      <c r="C220" s="324"/>
      <c r="D220" s="324"/>
      <c r="E220" s="325"/>
    </row>
    <row r="221" spans="1:5">
      <c r="A221" s="323"/>
      <c r="B221" s="324"/>
      <c r="C221" s="324"/>
      <c r="D221" s="324"/>
      <c r="E221" s="325"/>
    </row>
    <row r="222" spans="1:5">
      <c r="A222" s="323"/>
      <c r="B222" s="324"/>
      <c r="C222" s="324"/>
      <c r="D222" s="324"/>
      <c r="E222" s="325"/>
    </row>
    <row r="223" spans="1:5">
      <c r="A223" s="323"/>
      <c r="B223" s="324"/>
      <c r="C223" s="324"/>
      <c r="D223" s="324"/>
      <c r="E223" s="325"/>
    </row>
    <row r="224" spans="1:5">
      <c r="A224" s="323"/>
      <c r="B224" s="324"/>
      <c r="C224" s="324"/>
      <c r="D224" s="324"/>
      <c r="E224" s="325"/>
    </row>
    <row r="225" spans="1:5">
      <c r="A225" s="323"/>
      <c r="B225" s="324"/>
      <c r="C225" s="324"/>
      <c r="D225" s="324"/>
      <c r="E225" s="325"/>
    </row>
    <row r="226" spans="1:5">
      <c r="A226" s="323"/>
      <c r="B226" s="324"/>
      <c r="C226" s="324"/>
      <c r="D226" s="324"/>
      <c r="E226" s="325"/>
    </row>
    <row r="227" spans="1:5">
      <c r="A227" s="323"/>
      <c r="B227" s="324"/>
      <c r="C227" s="324"/>
      <c r="D227" s="324"/>
      <c r="E227" s="325"/>
    </row>
    <row r="228" spans="1:5">
      <c r="A228" s="323"/>
      <c r="B228" s="324"/>
      <c r="C228" s="324"/>
      <c r="D228" s="324"/>
      <c r="E228" s="325"/>
    </row>
    <row r="229" spans="1:5">
      <c r="A229" s="323"/>
      <c r="B229" s="324"/>
      <c r="C229" s="324"/>
      <c r="D229" s="324"/>
      <c r="E229" s="325"/>
    </row>
    <row r="230" spans="1:5">
      <c r="A230" s="323"/>
      <c r="B230" s="324"/>
      <c r="C230" s="324"/>
      <c r="D230" s="324"/>
      <c r="E230" s="325"/>
    </row>
    <row r="231" spans="1:5">
      <c r="A231" s="323"/>
      <c r="B231" s="324"/>
      <c r="C231" s="324"/>
      <c r="D231" s="324"/>
      <c r="E231" s="325"/>
    </row>
    <row r="232" spans="1:5">
      <c r="A232" s="323"/>
      <c r="B232" s="324"/>
      <c r="C232" s="324"/>
      <c r="D232" s="324"/>
      <c r="E232" s="325"/>
    </row>
    <row r="233" spans="1:5">
      <c r="A233" s="323"/>
      <c r="B233" s="324"/>
      <c r="C233" s="324"/>
      <c r="D233" s="324"/>
      <c r="E233" s="325"/>
    </row>
    <row r="234" spans="1:5">
      <c r="A234" s="323"/>
      <c r="B234" s="324"/>
      <c r="C234" s="324"/>
      <c r="D234" s="324"/>
      <c r="E234" s="325"/>
    </row>
    <row r="235" spans="1:5">
      <c r="A235" s="323"/>
      <c r="B235" s="324"/>
      <c r="C235" s="324"/>
      <c r="D235" s="324"/>
      <c r="E235" s="325"/>
    </row>
    <row r="236" spans="1:5">
      <c r="A236" s="323"/>
      <c r="B236" s="324"/>
      <c r="C236" s="324"/>
      <c r="D236" s="324"/>
      <c r="E236" s="325"/>
    </row>
    <row r="237" spans="1:5">
      <c r="A237" s="323"/>
      <c r="B237" s="324"/>
      <c r="C237" s="324"/>
      <c r="D237" s="324"/>
      <c r="E237" s="325"/>
    </row>
    <row r="238" spans="1:5">
      <c r="A238" s="323"/>
      <c r="B238" s="324"/>
      <c r="C238" s="324"/>
      <c r="D238" s="324"/>
      <c r="E238" s="325"/>
    </row>
    <row r="239" spans="1:5">
      <c r="A239" s="323"/>
      <c r="B239" s="324"/>
      <c r="C239" s="324"/>
      <c r="D239" s="324"/>
      <c r="E239" s="325"/>
    </row>
    <row r="240" spans="1:5">
      <c r="A240" s="323"/>
      <c r="B240" s="324"/>
      <c r="C240" s="324"/>
      <c r="D240" s="324"/>
      <c r="E240" s="325"/>
    </row>
    <row r="241" spans="1:5">
      <c r="A241" s="323"/>
      <c r="B241" s="324"/>
      <c r="C241" s="324"/>
      <c r="D241" s="324"/>
      <c r="E241" s="325"/>
    </row>
    <row r="242" spans="1:5">
      <c r="A242" s="323"/>
      <c r="B242" s="324"/>
      <c r="C242" s="324"/>
      <c r="D242" s="324"/>
      <c r="E242" s="325"/>
    </row>
    <row r="243" spans="1:5">
      <c r="A243" s="23"/>
      <c r="B243" s="10"/>
      <c r="C243" s="10"/>
      <c r="D243" s="10"/>
      <c r="E243" s="20"/>
    </row>
    <row r="244" spans="1:5" ht="43.5" customHeight="1">
      <c r="A244" s="26" t="s">
        <v>52</v>
      </c>
      <c r="B244" s="7" t="s">
        <v>53</v>
      </c>
      <c r="C244" s="7" t="s">
        <v>54</v>
      </c>
      <c r="D244" s="7" t="s">
        <v>64</v>
      </c>
      <c r="E244" s="7" t="s">
        <v>65</v>
      </c>
    </row>
    <row r="245" spans="1:5">
      <c r="A245" s="48" t="s">
        <v>13</v>
      </c>
      <c r="B245" s="39">
        <v>1</v>
      </c>
      <c r="C245" s="52">
        <v>2020</v>
      </c>
      <c r="D245" s="41">
        <v>-69677</v>
      </c>
      <c r="E245" s="42">
        <v>-1653.2</v>
      </c>
    </row>
    <row r="246" spans="1:5">
      <c r="A246" s="48" t="s">
        <v>13</v>
      </c>
      <c r="B246" s="39">
        <v>1</v>
      </c>
      <c r="C246" s="52">
        <v>2021</v>
      </c>
      <c r="D246" s="41">
        <v>-39621</v>
      </c>
      <c r="E246" s="42">
        <v>-38434.06</v>
      </c>
    </row>
    <row r="247" spans="1:5">
      <c r="A247" s="48" t="s">
        <v>13</v>
      </c>
      <c r="B247" s="39">
        <v>1</v>
      </c>
      <c r="C247" s="52">
        <v>2022</v>
      </c>
      <c r="D247" s="41">
        <v>3948</v>
      </c>
      <c r="E247" s="42">
        <v>76.05</v>
      </c>
    </row>
    <row r="248" spans="1:5">
      <c r="A248" s="48" t="s">
        <v>13</v>
      </c>
      <c r="B248" s="39">
        <v>2</v>
      </c>
      <c r="C248" s="52">
        <v>2014</v>
      </c>
      <c r="D248" s="41">
        <v>0</v>
      </c>
      <c r="E248" s="42">
        <v>0</v>
      </c>
    </row>
    <row r="249" spans="1:5">
      <c r="A249" s="48" t="s">
        <v>13</v>
      </c>
      <c r="B249" s="39">
        <v>2</v>
      </c>
      <c r="C249" s="52">
        <v>2015</v>
      </c>
      <c r="D249" s="41">
        <v>0</v>
      </c>
      <c r="E249" s="42">
        <v>0</v>
      </c>
    </row>
    <row r="250" spans="1:5">
      <c r="A250" s="48" t="s">
        <v>13</v>
      </c>
      <c r="B250" s="39">
        <v>2</v>
      </c>
      <c r="C250" s="52">
        <v>2017</v>
      </c>
      <c r="D250" s="41">
        <v>0</v>
      </c>
      <c r="E250" s="42">
        <v>0</v>
      </c>
    </row>
    <row r="251" spans="1:5">
      <c r="A251" s="48" t="s">
        <v>13</v>
      </c>
      <c r="B251" s="39">
        <v>2</v>
      </c>
      <c r="C251" s="52">
        <v>2018</v>
      </c>
      <c r="D251" s="41">
        <v>0</v>
      </c>
      <c r="E251" s="42">
        <v>0</v>
      </c>
    </row>
    <row r="252" spans="1:5">
      <c r="A252" s="48" t="s">
        <v>13</v>
      </c>
      <c r="B252" s="39">
        <v>2</v>
      </c>
      <c r="C252" s="52">
        <v>2019</v>
      </c>
      <c r="D252" s="41">
        <v>0</v>
      </c>
      <c r="E252" s="42">
        <v>0</v>
      </c>
    </row>
    <row r="253" spans="1:5">
      <c r="A253" s="48" t="s">
        <v>13</v>
      </c>
      <c r="B253" s="39">
        <v>2</v>
      </c>
      <c r="C253" s="52">
        <v>2021</v>
      </c>
      <c r="D253" s="41">
        <v>0</v>
      </c>
      <c r="E253" s="42">
        <v>0</v>
      </c>
    </row>
    <row r="254" spans="1:5">
      <c r="A254" s="48" t="s">
        <v>13</v>
      </c>
      <c r="B254" s="39">
        <v>2</v>
      </c>
      <c r="C254" s="52">
        <v>2022</v>
      </c>
      <c r="D254" s="41">
        <v>0</v>
      </c>
      <c r="E254" s="42">
        <v>0</v>
      </c>
    </row>
    <row r="255" spans="1:5">
      <c r="A255" s="48" t="s">
        <v>13</v>
      </c>
      <c r="B255" s="39">
        <v>3</v>
      </c>
      <c r="C255" s="52">
        <v>2018</v>
      </c>
      <c r="D255" s="41">
        <v>0</v>
      </c>
      <c r="E255" s="42">
        <v>0</v>
      </c>
    </row>
    <row r="256" spans="1:5">
      <c r="A256" s="48" t="s">
        <v>13</v>
      </c>
      <c r="B256" s="39">
        <v>3</v>
      </c>
      <c r="C256" s="52">
        <v>2019</v>
      </c>
      <c r="D256" s="41">
        <v>0</v>
      </c>
      <c r="E256" s="42">
        <v>0</v>
      </c>
    </row>
    <row r="257" spans="1:5">
      <c r="A257" s="48" t="s">
        <v>13</v>
      </c>
      <c r="B257" s="39">
        <v>3</v>
      </c>
      <c r="C257" s="52">
        <v>2020</v>
      </c>
      <c r="D257" s="41">
        <v>0</v>
      </c>
      <c r="E257" s="42">
        <v>0</v>
      </c>
    </row>
    <row r="258" spans="1:5">
      <c r="A258" s="48" t="s">
        <v>13</v>
      </c>
      <c r="B258" s="39">
        <v>3</v>
      </c>
      <c r="C258" s="52">
        <v>2021</v>
      </c>
      <c r="D258" s="41">
        <v>0</v>
      </c>
      <c r="E258" s="42">
        <v>0</v>
      </c>
    </row>
    <row r="259" spans="1:5">
      <c r="A259" s="48" t="s">
        <v>13</v>
      </c>
      <c r="B259" s="39">
        <v>3</v>
      </c>
      <c r="C259" s="52">
        <v>2022</v>
      </c>
      <c r="D259" s="41">
        <v>0</v>
      </c>
      <c r="E259" s="42">
        <v>0</v>
      </c>
    </row>
    <row r="260" spans="1:5">
      <c r="A260" s="48" t="s">
        <v>13</v>
      </c>
      <c r="B260" s="39">
        <v>5</v>
      </c>
      <c r="C260" s="52">
        <v>2019</v>
      </c>
      <c r="D260" s="41">
        <v>88039</v>
      </c>
      <c r="E260" s="42">
        <v>2726.04</v>
      </c>
    </row>
    <row r="261" spans="1:5">
      <c r="A261" s="48" t="s">
        <v>13</v>
      </c>
      <c r="B261" s="39">
        <v>5</v>
      </c>
      <c r="C261" s="52">
        <v>2020</v>
      </c>
      <c r="D261" s="41">
        <v>97319</v>
      </c>
      <c r="E261" s="42">
        <v>2024.89</v>
      </c>
    </row>
    <row r="262" spans="1:5">
      <c r="A262" s="48" t="s">
        <v>13</v>
      </c>
      <c r="B262" s="39">
        <v>5</v>
      </c>
      <c r="C262" s="52">
        <v>2021</v>
      </c>
      <c r="D262" s="41">
        <v>46364</v>
      </c>
      <c r="E262" s="42">
        <v>1086.99</v>
      </c>
    </row>
    <row r="263" spans="1:5">
      <c r="A263" s="48" t="s">
        <v>13</v>
      </c>
      <c r="B263" s="39">
        <v>5</v>
      </c>
      <c r="C263" s="52">
        <v>2022</v>
      </c>
      <c r="D263" s="41">
        <v>157681</v>
      </c>
      <c r="E263" s="42">
        <v>3994.36</v>
      </c>
    </row>
    <row r="264" spans="1:5">
      <c r="A264" s="48" t="s">
        <v>13</v>
      </c>
      <c r="B264" s="39">
        <v>6</v>
      </c>
      <c r="C264" s="52">
        <v>2019</v>
      </c>
      <c r="D264" s="41">
        <v>0</v>
      </c>
      <c r="E264" s="42">
        <v>0</v>
      </c>
    </row>
    <row r="265" spans="1:5">
      <c r="A265" s="48" t="s">
        <v>13</v>
      </c>
      <c r="B265" s="39">
        <v>6</v>
      </c>
      <c r="C265" s="52">
        <v>2020</v>
      </c>
      <c r="D265" s="41">
        <v>22982</v>
      </c>
      <c r="E265" s="42">
        <v>483.32</v>
      </c>
    </row>
    <row r="266" spans="1:5">
      <c r="A266" s="48" t="s">
        <v>13</v>
      </c>
      <c r="B266" s="39">
        <v>6</v>
      </c>
      <c r="C266" s="52">
        <v>2021</v>
      </c>
      <c r="D266" s="41">
        <v>29996</v>
      </c>
      <c r="E266" s="42">
        <v>915.31</v>
      </c>
    </row>
    <row r="267" spans="1:5">
      <c r="A267" s="48" t="s">
        <v>13</v>
      </c>
      <c r="B267" s="39">
        <v>6</v>
      </c>
      <c r="C267" s="52">
        <v>2022</v>
      </c>
      <c r="D267" s="41">
        <v>27722</v>
      </c>
      <c r="E267" s="42">
        <v>567.98</v>
      </c>
    </row>
    <row r="268" spans="1:5">
      <c r="A268" s="48" t="s">
        <v>13</v>
      </c>
      <c r="B268" s="39">
        <v>7</v>
      </c>
      <c r="C268" s="52">
        <v>2019</v>
      </c>
      <c r="D268" s="41">
        <v>80770</v>
      </c>
      <c r="E268" s="42">
        <v>2186.86</v>
      </c>
    </row>
    <row r="269" spans="1:5">
      <c r="A269" s="48" t="s">
        <v>13</v>
      </c>
      <c r="B269" s="39">
        <v>7</v>
      </c>
      <c r="C269" s="52">
        <v>2020</v>
      </c>
      <c r="D269" s="41">
        <v>18327</v>
      </c>
      <c r="E269" s="42">
        <v>324.07</v>
      </c>
    </row>
    <row r="270" spans="1:5">
      <c r="A270" s="48" t="s">
        <v>13</v>
      </c>
      <c r="B270" s="39">
        <v>7</v>
      </c>
      <c r="C270" s="52">
        <v>2021</v>
      </c>
      <c r="D270" s="41">
        <v>8411</v>
      </c>
      <c r="E270" s="42">
        <v>270.74</v>
      </c>
    </row>
    <row r="271" spans="1:5">
      <c r="A271" s="48" t="s">
        <v>13</v>
      </c>
      <c r="B271" s="39">
        <v>7</v>
      </c>
      <c r="C271" s="52">
        <v>2022</v>
      </c>
      <c r="D271" s="41">
        <v>14583</v>
      </c>
      <c r="E271" s="42">
        <v>478.53</v>
      </c>
    </row>
    <row r="272" spans="1:5">
      <c r="A272" s="54" t="s">
        <v>59</v>
      </c>
      <c r="B272" s="19"/>
      <c r="C272" s="19"/>
      <c r="D272" s="9">
        <f>SUM(D245:D271)</f>
        <v>486844</v>
      </c>
      <c r="E272" s="18">
        <f>SUM(E245:E271)</f>
        <v>-24952.119999999992</v>
      </c>
    </row>
    <row r="273" spans="1:5">
      <c r="A273" s="23"/>
      <c r="B273" s="10"/>
      <c r="C273" s="10"/>
      <c r="D273" s="10"/>
      <c r="E273" s="20"/>
    </row>
    <row r="274" spans="1:5" ht="43.5" customHeight="1">
      <c r="A274" s="26" t="s">
        <v>52</v>
      </c>
      <c r="B274" s="7" t="s">
        <v>53</v>
      </c>
      <c r="C274" s="7" t="s">
        <v>54</v>
      </c>
      <c r="D274" s="7" t="s">
        <v>64</v>
      </c>
      <c r="E274" s="7" t="s">
        <v>65</v>
      </c>
    </row>
    <row r="275" spans="1:5">
      <c r="A275" s="48" t="s">
        <v>14</v>
      </c>
      <c r="B275" s="39">
        <v>5</v>
      </c>
      <c r="C275" s="52">
        <v>2019</v>
      </c>
      <c r="D275" s="41">
        <v>5417</v>
      </c>
      <c r="E275" s="42">
        <v>139.44</v>
      </c>
    </row>
    <row r="276" spans="1:5">
      <c r="A276" s="48" t="s">
        <v>14</v>
      </c>
      <c r="B276" s="39">
        <v>5</v>
      </c>
      <c r="C276" s="52">
        <v>2020</v>
      </c>
      <c r="D276" s="41">
        <v>2719</v>
      </c>
      <c r="E276" s="42">
        <v>275.64</v>
      </c>
    </row>
    <row r="277" spans="1:5">
      <c r="A277" s="48" t="s">
        <v>14</v>
      </c>
      <c r="B277" s="39">
        <v>5</v>
      </c>
      <c r="C277" s="52">
        <v>2021</v>
      </c>
      <c r="D277" s="41">
        <v>130653</v>
      </c>
      <c r="E277" s="42">
        <v>2814.49</v>
      </c>
    </row>
    <row r="278" spans="1:5">
      <c r="A278" s="48" t="s">
        <v>14</v>
      </c>
      <c r="B278" s="39">
        <v>5</v>
      </c>
      <c r="C278" s="52">
        <v>2022</v>
      </c>
      <c r="D278" s="41">
        <v>218869</v>
      </c>
      <c r="E278" s="42">
        <v>3686.24</v>
      </c>
    </row>
    <row r="279" spans="1:5">
      <c r="A279" s="48" t="s">
        <v>14</v>
      </c>
      <c r="B279" s="39">
        <v>7</v>
      </c>
      <c r="C279" s="52">
        <v>2021</v>
      </c>
      <c r="D279" s="41">
        <v>91758</v>
      </c>
      <c r="E279" s="42">
        <v>2169.85</v>
      </c>
    </row>
    <row r="280" spans="1:5">
      <c r="A280" s="48" t="s">
        <v>14</v>
      </c>
      <c r="B280" s="39">
        <v>7</v>
      </c>
      <c r="C280" s="52">
        <v>2022</v>
      </c>
      <c r="D280" s="41">
        <v>360802</v>
      </c>
      <c r="E280" s="42">
        <v>10035.69</v>
      </c>
    </row>
    <row r="281" spans="1:5">
      <c r="A281" s="54" t="s">
        <v>60</v>
      </c>
      <c r="B281" s="19"/>
      <c r="C281" s="19"/>
      <c r="D281" s="9">
        <f>SUM(D275:D280)</f>
        <v>810218</v>
      </c>
      <c r="E281" s="18">
        <f>SUM(E275:E280)</f>
        <v>19121.349999999999</v>
      </c>
    </row>
    <row r="282" spans="1:5">
      <c r="A282" s="23"/>
      <c r="B282" s="10"/>
      <c r="C282" s="10"/>
      <c r="D282" s="10"/>
      <c r="E282" s="20"/>
    </row>
    <row r="283" spans="1:5">
      <c r="A283" s="23"/>
      <c r="B283" s="10"/>
      <c r="C283" s="10"/>
      <c r="D283" s="10"/>
      <c r="E283" s="20"/>
    </row>
    <row r="284" spans="1:5">
      <c r="A284" s="23"/>
      <c r="B284" s="10"/>
      <c r="C284" s="10"/>
      <c r="D284" s="10"/>
      <c r="E284" s="20"/>
    </row>
    <row r="285" spans="1:5">
      <c r="A285" s="10" t="s">
        <v>66</v>
      </c>
      <c r="B285" s="10"/>
      <c r="C285" s="10"/>
      <c r="D285" s="10"/>
      <c r="E285" s="20"/>
    </row>
    <row r="286" spans="1:5">
      <c r="A286" s="23"/>
      <c r="B286" s="10"/>
      <c r="C286" s="10"/>
      <c r="D286" s="10"/>
      <c r="E286" s="20"/>
    </row>
    <row r="287" spans="1:5" ht="28.5" customHeight="1">
      <c r="A287" s="26" t="s">
        <v>52</v>
      </c>
      <c r="B287" s="7" t="s">
        <v>53</v>
      </c>
      <c r="C287" s="7" t="s">
        <v>54</v>
      </c>
      <c r="D287" s="7" t="s">
        <v>67</v>
      </c>
    </row>
    <row r="288" spans="1:5">
      <c r="A288" s="48" t="s">
        <v>11</v>
      </c>
      <c r="B288" s="40">
        <v>1</v>
      </c>
      <c r="C288" s="40">
        <v>2020</v>
      </c>
      <c r="D288" s="42">
        <v>-0.33</v>
      </c>
    </row>
    <row r="289" spans="1:5">
      <c r="A289" s="48" t="s">
        <v>11</v>
      </c>
      <c r="B289" s="40">
        <v>1</v>
      </c>
      <c r="C289" s="40">
        <v>2021</v>
      </c>
      <c r="D289" s="42">
        <v>-94376.25</v>
      </c>
    </row>
    <row r="290" spans="1:5">
      <c r="A290" s="48" t="s">
        <v>11</v>
      </c>
      <c r="B290" s="40">
        <v>1</v>
      </c>
      <c r="C290" s="40">
        <v>2022</v>
      </c>
      <c r="D290" s="42">
        <v>111969.56</v>
      </c>
    </row>
    <row r="291" spans="1:5">
      <c r="A291" s="48" t="s">
        <v>11</v>
      </c>
      <c r="B291" s="40">
        <v>5</v>
      </c>
      <c r="C291" s="40">
        <v>2020</v>
      </c>
      <c r="D291" s="42">
        <v>141378.99</v>
      </c>
    </row>
    <row r="292" spans="1:5">
      <c r="A292" s="48" t="s">
        <v>11</v>
      </c>
      <c r="B292" s="40">
        <v>5</v>
      </c>
      <c r="C292" s="40">
        <v>2021</v>
      </c>
      <c r="D292" s="42">
        <v>988924.05</v>
      </c>
    </row>
    <row r="293" spans="1:5">
      <c r="A293" s="54" t="s">
        <v>57</v>
      </c>
      <c r="B293" s="19"/>
      <c r="C293" s="19"/>
      <c r="D293" s="18">
        <f>SUM(D288:D292)</f>
        <v>1147896.02</v>
      </c>
    </row>
    <row r="294" spans="1:5">
      <c r="A294" s="23"/>
      <c r="B294" s="10"/>
      <c r="C294" s="10"/>
      <c r="D294" s="10"/>
      <c r="E294" s="20"/>
    </row>
    <row r="295" spans="1:5" ht="28.5" customHeight="1">
      <c r="A295" s="26" t="s">
        <v>52</v>
      </c>
      <c r="B295" s="7" t="s">
        <v>53</v>
      </c>
      <c r="C295" s="7" t="s">
        <v>54</v>
      </c>
      <c r="D295" s="7" t="s">
        <v>67</v>
      </c>
    </row>
    <row r="296" spans="1:5">
      <c r="A296" s="48" t="s">
        <v>12</v>
      </c>
      <c r="B296" s="40">
        <v>1</v>
      </c>
      <c r="C296" s="40">
        <v>2019</v>
      </c>
      <c r="D296" s="42">
        <v>-64032.31</v>
      </c>
    </row>
    <row r="297" spans="1:5">
      <c r="A297" s="48" t="s">
        <v>12</v>
      </c>
      <c r="B297" s="40">
        <v>1</v>
      </c>
      <c r="C297" s="40">
        <v>2021</v>
      </c>
      <c r="D297" s="42">
        <v>303668.55</v>
      </c>
    </row>
    <row r="298" spans="1:5">
      <c r="A298" s="48" t="s">
        <v>12</v>
      </c>
      <c r="B298" s="40">
        <v>1</v>
      </c>
      <c r="C298" s="40">
        <v>2022</v>
      </c>
      <c r="D298" s="42">
        <v>-144551.28</v>
      </c>
    </row>
    <row r="299" spans="1:5">
      <c r="A299" s="48" t="s">
        <v>12</v>
      </c>
      <c r="B299" s="40">
        <v>3</v>
      </c>
      <c r="C299" s="40">
        <v>2016</v>
      </c>
      <c r="D299" s="42">
        <v>-643.41999999999996</v>
      </c>
    </row>
    <row r="300" spans="1:5">
      <c r="A300" s="48" t="s">
        <v>12</v>
      </c>
      <c r="B300" s="40">
        <v>3</v>
      </c>
      <c r="C300" s="40">
        <v>2017</v>
      </c>
      <c r="D300" s="42">
        <v>-0.47</v>
      </c>
    </row>
    <row r="301" spans="1:5">
      <c r="A301" s="48" t="s">
        <v>12</v>
      </c>
      <c r="B301" s="40">
        <v>3</v>
      </c>
      <c r="C301" s="40">
        <v>2018</v>
      </c>
      <c r="D301" s="42">
        <v>-1.7</v>
      </c>
    </row>
    <row r="302" spans="1:5">
      <c r="A302" s="48" t="s">
        <v>12</v>
      </c>
      <c r="B302" s="40">
        <v>3</v>
      </c>
      <c r="C302" s="40">
        <v>2019</v>
      </c>
      <c r="D302" s="42">
        <v>-1.25</v>
      </c>
    </row>
    <row r="303" spans="1:5">
      <c r="A303" s="48" t="s">
        <v>12</v>
      </c>
      <c r="B303" s="40">
        <v>3</v>
      </c>
      <c r="C303" s="40">
        <v>2021</v>
      </c>
      <c r="D303" s="42">
        <v>54623.4</v>
      </c>
    </row>
    <row r="304" spans="1:5">
      <c r="A304" s="48" t="s">
        <v>12</v>
      </c>
      <c r="B304" s="40">
        <v>3</v>
      </c>
      <c r="C304" s="40">
        <v>2022</v>
      </c>
      <c r="D304" s="42">
        <v>35101.08</v>
      </c>
    </row>
    <row r="305" spans="1:4">
      <c r="A305" s="48" t="s">
        <v>12</v>
      </c>
      <c r="B305" s="40">
        <v>5</v>
      </c>
      <c r="C305" s="40">
        <v>2019</v>
      </c>
      <c r="D305" s="42">
        <v>175090.55</v>
      </c>
    </row>
    <row r="306" spans="1:4">
      <c r="A306" s="48" t="s">
        <v>12</v>
      </c>
      <c r="B306" s="40">
        <v>5</v>
      </c>
      <c r="C306" s="40">
        <v>2020</v>
      </c>
      <c r="D306" s="42">
        <v>100108.22</v>
      </c>
    </row>
    <row r="307" spans="1:4">
      <c r="A307" s="48" t="s">
        <v>12</v>
      </c>
      <c r="B307" s="40">
        <v>5</v>
      </c>
      <c r="C307" s="40">
        <v>2021</v>
      </c>
      <c r="D307" s="42">
        <v>164230</v>
      </c>
    </row>
    <row r="308" spans="1:4">
      <c r="A308" s="48" t="s">
        <v>12</v>
      </c>
      <c r="B308" s="40">
        <v>5</v>
      </c>
      <c r="C308" s="40">
        <v>2022</v>
      </c>
      <c r="D308" s="42">
        <v>921825.11</v>
      </c>
    </row>
    <row r="309" spans="1:4">
      <c r="A309" s="54" t="s">
        <v>58</v>
      </c>
      <c r="B309" s="19"/>
      <c r="C309" s="19"/>
      <c r="D309" s="18">
        <f>SUM(D296:D308)</f>
        <v>1545416.48</v>
      </c>
    </row>
    <row r="310" spans="1:4">
      <c r="A310" s="323"/>
      <c r="B310" s="324"/>
      <c r="C310" s="324"/>
      <c r="D310" s="325"/>
    </row>
    <row r="311" spans="1:4">
      <c r="A311" s="323"/>
      <c r="B311" s="324"/>
      <c r="C311" s="324"/>
      <c r="D311" s="325"/>
    </row>
    <row r="312" spans="1:4">
      <c r="A312" s="323"/>
      <c r="B312" s="324"/>
      <c r="C312" s="324"/>
      <c r="D312" s="325"/>
    </row>
    <row r="313" spans="1:4">
      <c r="A313" s="323"/>
      <c r="B313" s="324"/>
      <c r="C313" s="324"/>
      <c r="D313" s="325"/>
    </row>
    <row r="314" spans="1:4">
      <c r="A314" s="323"/>
      <c r="B314" s="324"/>
      <c r="C314" s="324"/>
      <c r="D314" s="325"/>
    </row>
    <row r="315" spans="1:4">
      <c r="A315" s="323"/>
      <c r="B315" s="324"/>
      <c r="C315" s="324"/>
      <c r="D315" s="325"/>
    </row>
    <row r="316" spans="1:4">
      <c r="A316" s="323"/>
      <c r="B316" s="324"/>
      <c r="C316" s="324"/>
      <c r="D316" s="325"/>
    </row>
    <row r="317" spans="1:4">
      <c r="A317" s="323"/>
      <c r="B317" s="324"/>
      <c r="C317" s="324"/>
      <c r="D317" s="325"/>
    </row>
    <row r="318" spans="1:4">
      <c r="A318" s="323"/>
      <c r="B318" s="324"/>
      <c r="C318" s="324"/>
      <c r="D318" s="325"/>
    </row>
    <row r="319" spans="1:4">
      <c r="A319" s="323"/>
      <c r="B319" s="324"/>
      <c r="C319" s="324"/>
      <c r="D319" s="325"/>
    </row>
    <row r="320" spans="1:4">
      <c r="A320" s="323"/>
      <c r="B320" s="324"/>
      <c r="C320" s="324"/>
      <c r="D320" s="325"/>
    </row>
    <row r="321" spans="1:4">
      <c r="A321" s="323"/>
      <c r="B321" s="324"/>
      <c r="C321" s="324"/>
      <c r="D321" s="325"/>
    </row>
    <row r="322" spans="1:4">
      <c r="A322" s="323"/>
      <c r="B322" s="324"/>
      <c r="C322" s="324"/>
      <c r="D322" s="325"/>
    </row>
    <row r="323" spans="1:4">
      <c r="A323" s="323"/>
      <c r="B323" s="324"/>
      <c r="C323" s="324"/>
      <c r="D323" s="325"/>
    </row>
    <row r="324" spans="1:4">
      <c r="A324" s="323"/>
      <c r="B324" s="324"/>
      <c r="C324" s="324"/>
      <c r="D324" s="325"/>
    </row>
    <row r="325" spans="1:4">
      <c r="A325" s="323"/>
      <c r="B325" s="324"/>
      <c r="C325" s="324"/>
      <c r="D325" s="325"/>
    </row>
    <row r="326" spans="1:4">
      <c r="A326" s="323"/>
      <c r="B326" s="324"/>
      <c r="C326" s="324"/>
      <c r="D326" s="325"/>
    </row>
    <row r="327" spans="1:4">
      <c r="A327" s="323"/>
      <c r="B327" s="324"/>
      <c r="C327" s="324"/>
      <c r="D327" s="325"/>
    </row>
    <row r="328" spans="1:4">
      <c r="A328" s="323"/>
      <c r="B328" s="324"/>
      <c r="C328" s="324"/>
      <c r="D328" s="325"/>
    </row>
    <row r="329" spans="1:4">
      <c r="A329" s="323"/>
      <c r="B329" s="324"/>
      <c r="C329" s="324"/>
      <c r="D329" s="325"/>
    </row>
    <row r="330" spans="1:4">
      <c r="A330" s="323"/>
      <c r="B330" s="324"/>
      <c r="C330" s="324"/>
      <c r="D330" s="325"/>
    </row>
    <row r="331" spans="1:4">
      <c r="A331" s="323"/>
      <c r="B331" s="324"/>
      <c r="C331" s="324"/>
      <c r="D331" s="325"/>
    </row>
    <row r="332" spans="1:4">
      <c r="A332" s="323"/>
      <c r="B332" s="324"/>
      <c r="C332" s="324"/>
      <c r="D332" s="325"/>
    </row>
    <row r="333" spans="1:4">
      <c r="A333" s="323"/>
      <c r="B333" s="324"/>
      <c r="C333" s="324"/>
      <c r="D333" s="325"/>
    </row>
    <row r="334" spans="1:4">
      <c r="A334" s="323"/>
      <c r="B334" s="324"/>
      <c r="C334" s="324"/>
      <c r="D334" s="325"/>
    </row>
    <row r="335" spans="1:4">
      <c r="A335" s="323"/>
      <c r="B335" s="324"/>
      <c r="C335" s="324"/>
      <c r="D335" s="325"/>
    </row>
    <row r="336" spans="1:4">
      <c r="A336" s="323"/>
      <c r="B336" s="324"/>
      <c r="C336" s="324"/>
      <c r="D336" s="325"/>
    </row>
    <row r="337" spans="1:5">
      <c r="A337" s="323"/>
      <c r="B337" s="324"/>
      <c r="C337" s="324"/>
      <c r="D337" s="325"/>
    </row>
    <row r="338" spans="1:5">
      <c r="A338" s="23"/>
      <c r="B338" s="10"/>
      <c r="C338" s="10"/>
      <c r="D338" s="10"/>
      <c r="E338" s="20"/>
    </row>
    <row r="339" spans="1:5" ht="28.5" customHeight="1">
      <c r="A339" s="26" t="s">
        <v>52</v>
      </c>
      <c r="B339" s="7" t="s">
        <v>53</v>
      </c>
      <c r="C339" s="7" t="s">
        <v>54</v>
      </c>
      <c r="D339" s="7" t="s">
        <v>67</v>
      </c>
    </row>
    <row r="340" spans="1:5">
      <c r="A340" s="48" t="s">
        <v>13</v>
      </c>
      <c r="B340" s="40">
        <v>1</v>
      </c>
      <c r="C340" s="40">
        <v>2019</v>
      </c>
      <c r="D340" s="42">
        <v>-74042.34</v>
      </c>
    </row>
    <row r="341" spans="1:5">
      <c r="A341" s="48" t="s">
        <v>13</v>
      </c>
      <c r="B341" s="40">
        <v>1</v>
      </c>
      <c r="C341" s="40">
        <v>2020</v>
      </c>
      <c r="D341" s="42">
        <v>0.02</v>
      </c>
    </row>
    <row r="342" spans="1:5">
      <c r="A342" s="48" t="s">
        <v>13</v>
      </c>
      <c r="B342" s="40">
        <v>1</v>
      </c>
      <c r="C342" s="40">
        <v>2021</v>
      </c>
      <c r="D342" s="42">
        <v>0</v>
      </c>
    </row>
    <row r="343" spans="1:5">
      <c r="A343" s="48" t="s">
        <v>13</v>
      </c>
      <c r="B343" s="40">
        <v>1</v>
      </c>
      <c r="C343" s="40">
        <v>2022</v>
      </c>
      <c r="D343" s="42">
        <v>-2084.64</v>
      </c>
    </row>
    <row r="344" spans="1:5">
      <c r="A344" s="48" t="s">
        <v>13</v>
      </c>
      <c r="B344" s="40">
        <v>2</v>
      </c>
      <c r="C344" s="40">
        <v>2014</v>
      </c>
      <c r="D344" s="42">
        <v>0</v>
      </c>
    </row>
    <row r="345" spans="1:5">
      <c r="A345" s="48" t="s">
        <v>13</v>
      </c>
      <c r="B345" s="40">
        <v>2</v>
      </c>
      <c r="C345" s="40">
        <v>2015</v>
      </c>
      <c r="D345" s="42">
        <v>0</v>
      </c>
    </row>
    <row r="346" spans="1:5">
      <c r="A346" s="48" t="s">
        <v>13</v>
      </c>
      <c r="B346" s="40">
        <v>2</v>
      </c>
      <c r="C346" s="40">
        <v>2017</v>
      </c>
      <c r="D346" s="42">
        <v>0</v>
      </c>
    </row>
    <row r="347" spans="1:5">
      <c r="A347" s="48" t="s">
        <v>13</v>
      </c>
      <c r="B347" s="40">
        <v>2</v>
      </c>
      <c r="C347" s="40">
        <v>2018</v>
      </c>
      <c r="D347" s="42">
        <v>0</v>
      </c>
    </row>
    <row r="348" spans="1:5">
      <c r="A348" s="48" t="s">
        <v>13</v>
      </c>
      <c r="B348" s="40">
        <v>2</v>
      </c>
      <c r="C348" s="40">
        <v>2019</v>
      </c>
      <c r="D348" s="42">
        <v>0</v>
      </c>
    </row>
    <row r="349" spans="1:5">
      <c r="A349" s="48" t="s">
        <v>13</v>
      </c>
      <c r="B349" s="40">
        <v>2</v>
      </c>
      <c r="C349" s="40">
        <v>2021</v>
      </c>
      <c r="D349" s="42">
        <v>62680</v>
      </c>
    </row>
    <row r="350" spans="1:5">
      <c r="A350" s="48" t="s">
        <v>13</v>
      </c>
      <c r="B350" s="40">
        <v>2</v>
      </c>
      <c r="C350" s="40">
        <v>2022</v>
      </c>
      <c r="D350" s="42">
        <v>29400</v>
      </c>
    </row>
    <row r="351" spans="1:5">
      <c r="A351" s="48" t="s">
        <v>13</v>
      </c>
      <c r="B351" s="40">
        <v>3</v>
      </c>
      <c r="C351" s="40">
        <v>2018</v>
      </c>
      <c r="D351" s="42">
        <v>0</v>
      </c>
    </row>
    <row r="352" spans="1:5">
      <c r="A352" s="48" t="s">
        <v>13</v>
      </c>
      <c r="B352" s="40">
        <v>3</v>
      </c>
      <c r="C352" s="40">
        <v>2019</v>
      </c>
      <c r="D352" s="42">
        <v>0</v>
      </c>
    </row>
    <row r="353" spans="1:4">
      <c r="A353" s="48" t="s">
        <v>13</v>
      </c>
      <c r="B353" s="40">
        <v>3</v>
      </c>
      <c r="C353" s="40">
        <v>2020</v>
      </c>
      <c r="D353" s="42">
        <v>0</v>
      </c>
    </row>
    <row r="354" spans="1:4">
      <c r="A354" s="48" t="s">
        <v>13</v>
      </c>
      <c r="B354" s="40">
        <v>3</v>
      </c>
      <c r="C354" s="40">
        <v>2021</v>
      </c>
      <c r="D354" s="42">
        <v>0</v>
      </c>
    </row>
    <row r="355" spans="1:4">
      <c r="A355" s="48" t="s">
        <v>13</v>
      </c>
      <c r="B355" s="40">
        <v>3</v>
      </c>
      <c r="C355" s="40">
        <v>2022</v>
      </c>
      <c r="D355" s="42">
        <v>0</v>
      </c>
    </row>
    <row r="356" spans="1:4">
      <c r="A356" s="48" t="s">
        <v>13</v>
      </c>
      <c r="B356" s="40">
        <v>5</v>
      </c>
      <c r="C356" s="40">
        <v>2019</v>
      </c>
      <c r="D356" s="42">
        <v>83436.52</v>
      </c>
    </row>
    <row r="357" spans="1:4">
      <c r="A357" s="48" t="s">
        <v>13</v>
      </c>
      <c r="B357" s="40">
        <v>5</v>
      </c>
      <c r="C357" s="40">
        <v>2020</v>
      </c>
      <c r="D357" s="42">
        <v>7061.77</v>
      </c>
    </row>
    <row r="358" spans="1:4">
      <c r="A358" s="48" t="s">
        <v>13</v>
      </c>
      <c r="B358" s="40">
        <v>5</v>
      </c>
      <c r="C358" s="40">
        <v>2021</v>
      </c>
      <c r="D358" s="42">
        <v>17532.919999999998</v>
      </c>
    </row>
    <row r="359" spans="1:4">
      <c r="A359" s="48" t="s">
        <v>13</v>
      </c>
      <c r="B359" s="40">
        <v>5</v>
      </c>
      <c r="C359" s="40">
        <v>2022</v>
      </c>
      <c r="D359" s="42">
        <v>-45185.94</v>
      </c>
    </row>
    <row r="360" spans="1:4">
      <c r="A360" s="48" t="s">
        <v>13</v>
      </c>
      <c r="B360" s="40">
        <v>6</v>
      </c>
      <c r="C360" s="40">
        <v>2019</v>
      </c>
      <c r="D360" s="42">
        <v>0</v>
      </c>
    </row>
    <row r="361" spans="1:4">
      <c r="A361" s="48" t="s">
        <v>13</v>
      </c>
      <c r="B361" s="40">
        <v>6</v>
      </c>
      <c r="C361" s="40">
        <v>2020</v>
      </c>
      <c r="D361" s="42">
        <v>0</v>
      </c>
    </row>
    <row r="362" spans="1:4">
      <c r="A362" s="48" t="s">
        <v>13</v>
      </c>
      <c r="B362" s="40">
        <v>6</v>
      </c>
      <c r="C362" s="40">
        <v>2021</v>
      </c>
      <c r="D362" s="42">
        <v>172575</v>
      </c>
    </row>
    <row r="363" spans="1:4">
      <c r="A363" s="48" t="s">
        <v>13</v>
      </c>
      <c r="B363" s="40">
        <v>6</v>
      </c>
      <c r="C363" s="40">
        <v>2022</v>
      </c>
      <c r="D363" s="42">
        <v>126291.62</v>
      </c>
    </row>
    <row r="364" spans="1:4">
      <c r="A364" s="48" t="s">
        <v>13</v>
      </c>
      <c r="B364" s="40">
        <v>7</v>
      </c>
      <c r="C364" s="40">
        <v>2019</v>
      </c>
      <c r="D364" s="42">
        <v>48468.97</v>
      </c>
    </row>
    <row r="365" spans="1:4">
      <c r="A365" s="48" t="s">
        <v>13</v>
      </c>
      <c r="B365" s="40">
        <v>7</v>
      </c>
      <c r="C365" s="40">
        <v>2020</v>
      </c>
      <c r="D365" s="42">
        <v>171173.19</v>
      </c>
    </row>
    <row r="366" spans="1:4">
      <c r="A366" s="48" t="s">
        <v>13</v>
      </c>
      <c r="B366" s="40">
        <v>7</v>
      </c>
      <c r="C366" s="40">
        <v>2021</v>
      </c>
      <c r="D366" s="42">
        <v>57804.83</v>
      </c>
    </row>
    <row r="367" spans="1:4">
      <c r="A367" s="48" t="s">
        <v>13</v>
      </c>
      <c r="B367" s="40">
        <v>7</v>
      </c>
      <c r="C367" s="40">
        <v>2022</v>
      </c>
      <c r="D367" s="42">
        <v>120302.77</v>
      </c>
    </row>
    <row r="368" spans="1:4">
      <c r="A368" s="54" t="s">
        <v>59</v>
      </c>
      <c r="B368" s="19"/>
      <c r="C368" s="19"/>
      <c r="D368" s="18">
        <f>SUM(D340:D367)</f>
        <v>775414.69000000006</v>
      </c>
    </row>
    <row r="369" spans="1:5">
      <c r="A369" s="23"/>
      <c r="B369" s="10"/>
      <c r="C369" s="10"/>
      <c r="D369" s="10"/>
      <c r="E369" s="20"/>
    </row>
    <row r="370" spans="1:5" ht="28.5" customHeight="1">
      <c r="A370" s="26" t="s">
        <v>52</v>
      </c>
      <c r="B370" s="7" t="s">
        <v>53</v>
      </c>
      <c r="C370" s="7" t="s">
        <v>54</v>
      </c>
      <c r="D370" s="7" t="s">
        <v>67</v>
      </c>
    </row>
    <row r="371" spans="1:5">
      <c r="A371" s="48" t="s">
        <v>14</v>
      </c>
      <c r="B371" s="40">
        <v>5</v>
      </c>
      <c r="C371" s="40">
        <v>2019</v>
      </c>
      <c r="D371" s="42">
        <v>-605.59</v>
      </c>
    </row>
    <row r="372" spans="1:5">
      <c r="A372" s="48" t="s">
        <v>14</v>
      </c>
      <c r="B372" s="40">
        <v>5</v>
      </c>
      <c r="C372" s="40">
        <v>2020</v>
      </c>
      <c r="D372" s="42">
        <v>28342.91</v>
      </c>
    </row>
    <row r="373" spans="1:5">
      <c r="A373" s="48" t="s">
        <v>14</v>
      </c>
      <c r="B373" s="40">
        <v>5</v>
      </c>
      <c r="C373" s="40">
        <v>2021</v>
      </c>
      <c r="D373" s="42">
        <v>290567.55</v>
      </c>
    </row>
    <row r="374" spans="1:5">
      <c r="A374" s="48" t="s">
        <v>14</v>
      </c>
      <c r="B374" s="40">
        <v>5</v>
      </c>
      <c r="C374" s="40">
        <v>2022</v>
      </c>
      <c r="D374" s="42">
        <v>487640.1</v>
      </c>
    </row>
    <row r="375" spans="1:5">
      <c r="A375" s="54" t="s">
        <v>60</v>
      </c>
      <c r="B375" s="19"/>
      <c r="C375" s="19"/>
      <c r="D375" s="18">
        <f>SUM(D371:D374)</f>
        <v>805944.97</v>
      </c>
    </row>
    <row r="376" spans="1:5">
      <c r="A376" s="23"/>
      <c r="B376" s="10"/>
      <c r="C376" s="10"/>
      <c r="D376" s="20"/>
    </row>
    <row r="377" spans="1:5">
      <c r="A377" s="23"/>
      <c r="B377" s="10"/>
      <c r="C377" s="10"/>
      <c r="D377" s="20"/>
    </row>
    <row r="378" spans="1:5">
      <c r="A378" s="57"/>
      <c r="B378" s="10"/>
      <c r="C378" s="10"/>
      <c r="D378" s="20"/>
    </row>
    <row r="379" spans="1:5">
      <c r="A379" s="10" t="s">
        <v>68</v>
      </c>
      <c r="B379" s="110"/>
      <c r="C379" s="10"/>
      <c r="D379" s="10"/>
      <c r="E379" s="20"/>
    </row>
    <row r="380" spans="1:5">
      <c r="A380" s="23"/>
      <c r="B380" s="10"/>
      <c r="C380" s="10"/>
      <c r="D380" s="10"/>
      <c r="E380" s="20"/>
    </row>
    <row r="381" spans="1:5" ht="28.5" customHeight="1">
      <c r="A381" s="26" t="s">
        <v>52</v>
      </c>
      <c r="B381" s="7" t="s">
        <v>53</v>
      </c>
      <c r="C381" s="7" t="s">
        <v>54</v>
      </c>
      <c r="D381" s="7" t="s">
        <v>69</v>
      </c>
    </row>
    <row r="382" spans="1:5">
      <c r="A382" s="48" t="s">
        <v>11</v>
      </c>
      <c r="B382" s="40">
        <v>1</v>
      </c>
      <c r="C382" s="40">
        <v>2019</v>
      </c>
      <c r="D382" s="42">
        <v>-6891.53</v>
      </c>
    </row>
    <row r="383" spans="1:5">
      <c r="A383" s="48" t="s">
        <v>11</v>
      </c>
      <c r="B383" s="40">
        <v>1</v>
      </c>
      <c r="C383" s="40">
        <v>2020</v>
      </c>
      <c r="D383" s="42">
        <v>-24676.46</v>
      </c>
    </row>
    <row r="384" spans="1:5">
      <c r="A384" s="48" t="s">
        <v>11</v>
      </c>
      <c r="B384" s="40">
        <v>1</v>
      </c>
      <c r="C384" s="40">
        <v>2021</v>
      </c>
      <c r="D384" s="42">
        <v>-57267.360000000001</v>
      </c>
    </row>
    <row r="385" spans="1:5">
      <c r="A385" s="48" t="s">
        <v>11</v>
      </c>
      <c r="B385" s="40">
        <v>1</v>
      </c>
      <c r="C385" s="40">
        <v>2022</v>
      </c>
      <c r="D385" s="42">
        <v>478859.69</v>
      </c>
    </row>
    <row r="386" spans="1:5">
      <c r="A386" s="48" t="s">
        <v>11</v>
      </c>
      <c r="B386" s="40">
        <v>5</v>
      </c>
      <c r="C386" s="40">
        <v>2014</v>
      </c>
      <c r="D386" s="42">
        <v>1.64</v>
      </c>
    </row>
    <row r="387" spans="1:5">
      <c r="A387" s="48" t="s">
        <v>11</v>
      </c>
      <c r="B387" s="40">
        <v>5</v>
      </c>
      <c r="C387" s="40">
        <v>2015</v>
      </c>
      <c r="D387" s="42">
        <v>0.8</v>
      </c>
    </row>
    <row r="388" spans="1:5">
      <c r="A388" s="48" t="s">
        <v>11</v>
      </c>
      <c r="B388" s="40">
        <v>5</v>
      </c>
      <c r="C388" s="40">
        <v>2016</v>
      </c>
      <c r="D388" s="42">
        <v>-324.86</v>
      </c>
    </row>
    <row r="389" spans="1:5">
      <c r="A389" s="48" t="s">
        <v>11</v>
      </c>
      <c r="B389" s="40">
        <v>5</v>
      </c>
      <c r="C389" s="40">
        <v>2017</v>
      </c>
      <c r="D389" s="42">
        <v>-27.64</v>
      </c>
    </row>
    <row r="390" spans="1:5">
      <c r="A390" s="48" t="s">
        <v>11</v>
      </c>
      <c r="B390" s="40">
        <v>5</v>
      </c>
      <c r="C390" s="40">
        <v>2018</v>
      </c>
      <c r="D390" s="42">
        <v>-24.43</v>
      </c>
    </row>
    <row r="391" spans="1:5">
      <c r="A391" s="48" t="s">
        <v>11</v>
      </c>
      <c r="B391" s="40">
        <v>5</v>
      </c>
      <c r="C391" s="40">
        <v>2019</v>
      </c>
      <c r="D391" s="42">
        <v>27476.3</v>
      </c>
    </row>
    <row r="392" spans="1:5">
      <c r="A392" s="48" t="s">
        <v>11</v>
      </c>
      <c r="B392" s="40">
        <v>5</v>
      </c>
      <c r="C392" s="40">
        <v>2020</v>
      </c>
      <c r="D392" s="42">
        <v>27431.52</v>
      </c>
    </row>
    <row r="393" spans="1:5">
      <c r="A393" s="48" t="s">
        <v>11</v>
      </c>
      <c r="B393" s="40">
        <v>5</v>
      </c>
      <c r="C393" s="40">
        <v>2021</v>
      </c>
      <c r="D393" s="42">
        <v>170914.65</v>
      </c>
    </row>
    <row r="394" spans="1:5">
      <c r="A394" s="48" t="s">
        <v>11</v>
      </c>
      <c r="B394" s="40">
        <v>6</v>
      </c>
      <c r="C394" s="40">
        <v>2019</v>
      </c>
      <c r="D394" s="42">
        <v>3.41</v>
      </c>
    </row>
    <row r="395" spans="1:5">
      <c r="A395" s="54" t="s">
        <v>57</v>
      </c>
      <c r="B395" s="19"/>
      <c r="C395" s="19"/>
      <c r="D395" s="18">
        <f>SUM(D382:D394)</f>
        <v>615475.73</v>
      </c>
    </row>
    <row r="396" spans="1:5">
      <c r="A396" s="23"/>
      <c r="B396" s="10"/>
      <c r="C396" s="10"/>
      <c r="D396" s="10"/>
      <c r="E396" s="20"/>
    </row>
    <row r="397" spans="1:5" ht="28.5" customHeight="1">
      <c r="A397" s="26" t="s">
        <v>52</v>
      </c>
      <c r="B397" s="7" t="s">
        <v>53</v>
      </c>
      <c r="C397" s="7" t="s">
        <v>54</v>
      </c>
      <c r="D397" s="7" t="s">
        <v>69</v>
      </c>
    </row>
    <row r="398" spans="1:5">
      <c r="A398" s="48" t="s">
        <v>12</v>
      </c>
      <c r="B398" s="40">
        <v>1</v>
      </c>
      <c r="C398" s="40">
        <v>2019</v>
      </c>
      <c r="D398" s="42">
        <v>-31002.84</v>
      </c>
    </row>
    <row r="399" spans="1:5">
      <c r="A399" s="48" t="s">
        <v>12</v>
      </c>
      <c r="B399" s="40">
        <v>1</v>
      </c>
      <c r="C399" s="40">
        <v>2020</v>
      </c>
      <c r="D399" s="42">
        <v>-14818.22</v>
      </c>
    </row>
    <row r="400" spans="1:5">
      <c r="A400" s="48" t="s">
        <v>12</v>
      </c>
      <c r="B400" s="40">
        <v>1</v>
      </c>
      <c r="C400" s="40">
        <v>2021</v>
      </c>
      <c r="D400" s="42">
        <v>20981.14</v>
      </c>
    </row>
    <row r="401" spans="1:4">
      <c r="A401" s="48" t="s">
        <v>12</v>
      </c>
      <c r="B401" s="40">
        <v>1</v>
      </c>
      <c r="C401" s="40">
        <v>2022</v>
      </c>
      <c r="D401" s="42">
        <v>842268.13</v>
      </c>
    </row>
    <row r="402" spans="1:4">
      <c r="A402" s="48" t="s">
        <v>12</v>
      </c>
      <c r="B402" s="40">
        <v>3</v>
      </c>
      <c r="C402" s="40">
        <v>2019</v>
      </c>
      <c r="D402" s="42">
        <v>370.42</v>
      </c>
    </row>
    <row r="403" spans="1:4">
      <c r="A403" s="48" t="s">
        <v>12</v>
      </c>
      <c r="B403" s="40">
        <v>3</v>
      </c>
      <c r="C403" s="40">
        <v>2020</v>
      </c>
      <c r="D403" s="42">
        <v>17044.34</v>
      </c>
    </row>
    <row r="404" spans="1:4">
      <c r="A404" s="48" t="s">
        <v>12</v>
      </c>
      <c r="B404" s="40">
        <v>3</v>
      </c>
      <c r="C404" s="40">
        <v>2021</v>
      </c>
      <c r="D404" s="42">
        <v>20783.14</v>
      </c>
    </row>
    <row r="405" spans="1:4">
      <c r="A405" s="48" t="s">
        <v>12</v>
      </c>
      <c r="B405" s="40">
        <v>5</v>
      </c>
      <c r="C405" s="40">
        <v>2019</v>
      </c>
      <c r="D405" s="42">
        <v>103100.3</v>
      </c>
    </row>
    <row r="406" spans="1:4">
      <c r="A406" s="48" t="s">
        <v>12</v>
      </c>
      <c r="B406" s="40">
        <v>5</v>
      </c>
      <c r="C406" s="40">
        <v>2020</v>
      </c>
      <c r="D406" s="42">
        <v>59224.68</v>
      </c>
    </row>
    <row r="407" spans="1:4">
      <c r="A407" s="48" t="s">
        <v>12</v>
      </c>
      <c r="B407" s="40">
        <v>5</v>
      </c>
      <c r="C407" s="40">
        <v>2021</v>
      </c>
      <c r="D407" s="42">
        <v>197884.81</v>
      </c>
    </row>
    <row r="408" spans="1:4">
      <c r="A408" s="48" t="s">
        <v>12</v>
      </c>
      <c r="B408" s="40">
        <v>5</v>
      </c>
      <c r="C408" s="40">
        <v>2022</v>
      </c>
      <c r="D408" s="42">
        <v>274100.98</v>
      </c>
    </row>
    <row r="409" spans="1:4">
      <c r="A409" s="48" t="s">
        <v>12</v>
      </c>
      <c r="B409" s="40">
        <v>7</v>
      </c>
      <c r="C409" s="40">
        <v>2022</v>
      </c>
      <c r="D409" s="42">
        <v>906.37</v>
      </c>
    </row>
    <row r="410" spans="1:4">
      <c r="A410" s="54" t="s">
        <v>58</v>
      </c>
      <c r="B410" s="19"/>
      <c r="C410" s="19"/>
      <c r="D410" s="18">
        <f>SUM(D398:D409)</f>
        <v>1490843.2500000002</v>
      </c>
    </row>
    <row r="411" spans="1:4">
      <c r="A411" s="23"/>
      <c r="B411" s="10"/>
      <c r="C411" s="10"/>
      <c r="D411" s="20"/>
    </row>
    <row r="412" spans="1:4" ht="28.5" customHeight="1">
      <c r="A412" s="26" t="s">
        <v>52</v>
      </c>
      <c r="B412" s="7" t="s">
        <v>53</v>
      </c>
      <c r="C412" s="7" t="s">
        <v>54</v>
      </c>
      <c r="D412" s="7" t="s">
        <v>69</v>
      </c>
    </row>
    <row r="413" spans="1:4">
      <c r="A413" s="48" t="s">
        <v>13</v>
      </c>
      <c r="B413" s="40">
        <v>1</v>
      </c>
      <c r="C413" s="40">
        <v>2019</v>
      </c>
      <c r="D413" s="42">
        <v>-9535.43</v>
      </c>
    </row>
    <row r="414" spans="1:4">
      <c r="A414" s="48" t="s">
        <v>13</v>
      </c>
      <c r="B414" s="40">
        <v>1</v>
      </c>
      <c r="C414" s="40">
        <v>2020</v>
      </c>
      <c r="D414" s="42">
        <v>-428.03</v>
      </c>
    </row>
    <row r="415" spans="1:4">
      <c r="A415" s="48" t="s">
        <v>13</v>
      </c>
      <c r="B415" s="40">
        <v>1</v>
      </c>
      <c r="C415" s="40">
        <v>2021</v>
      </c>
      <c r="D415" s="42">
        <v>4739.1400000000003</v>
      </c>
    </row>
    <row r="416" spans="1:4">
      <c r="A416" s="48" t="s">
        <v>13</v>
      </c>
      <c r="B416" s="40">
        <v>1</v>
      </c>
      <c r="C416" s="40">
        <v>2022</v>
      </c>
      <c r="D416" s="42">
        <v>644323.22</v>
      </c>
    </row>
    <row r="417" spans="1:4">
      <c r="A417" s="48" t="s">
        <v>13</v>
      </c>
      <c r="B417" s="40">
        <v>2</v>
      </c>
      <c r="C417" s="40">
        <v>2014</v>
      </c>
      <c r="D417" s="42">
        <v>0</v>
      </c>
    </row>
    <row r="418" spans="1:4">
      <c r="A418" s="48" t="s">
        <v>13</v>
      </c>
      <c r="B418" s="40">
        <v>2</v>
      </c>
      <c r="C418" s="40">
        <v>2015</v>
      </c>
      <c r="D418" s="42">
        <v>0</v>
      </c>
    </row>
    <row r="419" spans="1:4">
      <c r="A419" s="48" t="s">
        <v>13</v>
      </c>
      <c r="B419" s="40">
        <v>2</v>
      </c>
      <c r="C419" s="40">
        <v>2017</v>
      </c>
      <c r="D419" s="42">
        <v>0</v>
      </c>
    </row>
    <row r="420" spans="1:4">
      <c r="A420" s="48" t="s">
        <v>13</v>
      </c>
      <c r="B420" s="40">
        <v>2</v>
      </c>
      <c r="C420" s="40">
        <v>2018</v>
      </c>
      <c r="D420" s="42">
        <v>0</v>
      </c>
    </row>
    <row r="421" spans="1:4">
      <c r="A421" s="48" t="s">
        <v>13</v>
      </c>
      <c r="B421" s="40">
        <v>2</v>
      </c>
      <c r="C421" s="40">
        <v>2019</v>
      </c>
      <c r="D421" s="42">
        <v>0</v>
      </c>
    </row>
    <row r="422" spans="1:4">
      <c r="A422" s="48" t="s">
        <v>13</v>
      </c>
      <c r="B422" s="40">
        <v>2</v>
      </c>
      <c r="C422" s="40">
        <v>2021</v>
      </c>
      <c r="D422" s="42">
        <v>0</v>
      </c>
    </row>
    <row r="423" spans="1:4">
      <c r="A423" s="48" t="s">
        <v>13</v>
      </c>
      <c r="B423" s="40">
        <v>2</v>
      </c>
      <c r="C423" s="40">
        <v>2022</v>
      </c>
      <c r="D423" s="42">
        <v>0</v>
      </c>
    </row>
    <row r="424" spans="1:4">
      <c r="A424" s="48" t="s">
        <v>13</v>
      </c>
      <c r="B424" s="40">
        <v>3</v>
      </c>
      <c r="C424" s="40">
        <v>2018</v>
      </c>
      <c r="D424" s="42">
        <v>0</v>
      </c>
    </row>
    <row r="425" spans="1:4">
      <c r="A425" s="48" t="s">
        <v>13</v>
      </c>
      <c r="B425" s="40">
        <v>3</v>
      </c>
      <c r="C425" s="40">
        <v>2019</v>
      </c>
      <c r="D425" s="42">
        <v>0</v>
      </c>
    </row>
    <row r="426" spans="1:4">
      <c r="A426" s="48" t="s">
        <v>13</v>
      </c>
      <c r="B426" s="40">
        <v>3</v>
      </c>
      <c r="C426" s="40">
        <v>2020</v>
      </c>
      <c r="D426" s="42">
        <v>0</v>
      </c>
    </row>
    <row r="427" spans="1:4">
      <c r="A427" s="48" t="s">
        <v>13</v>
      </c>
      <c r="B427" s="40">
        <v>3</v>
      </c>
      <c r="C427" s="40">
        <v>2021</v>
      </c>
      <c r="D427" s="42">
        <v>0</v>
      </c>
    </row>
    <row r="428" spans="1:4">
      <c r="A428" s="48" t="s">
        <v>13</v>
      </c>
      <c r="B428" s="40">
        <v>3</v>
      </c>
      <c r="C428" s="40">
        <v>2022</v>
      </c>
      <c r="D428" s="42">
        <v>0</v>
      </c>
    </row>
    <row r="429" spans="1:4">
      <c r="A429" s="48" t="s">
        <v>13</v>
      </c>
      <c r="B429" s="40">
        <v>5</v>
      </c>
      <c r="C429" s="40">
        <v>2019</v>
      </c>
      <c r="D429" s="42">
        <v>11752.72</v>
      </c>
    </row>
    <row r="430" spans="1:4">
      <c r="A430" s="48" t="s">
        <v>13</v>
      </c>
      <c r="B430" s="40">
        <v>5</v>
      </c>
      <c r="C430" s="40">
        <v>2020</v>
      </c>
      <c r="D430" s="42">
        <v>166187.03</v>
      </c>
    </row>
    <row r="431" spans="1:4">
      <c r="A431" s="48" t="s">
        <v>13</v>
      </c>
      <c r="B431" s="40">
        <v>5</v>
      </c>
      <c r="C431" s="40">
        <v>2021</v>
      </c>
      <c r="D431" s="42">
        <v>5659.04</v>
      </c>
    </row>
    <row r="432" spans="1:4">
      <c r="A432" s="48" t="s">
        <v>13</v>
      </c>
      <c r="B432" s="40">
        <v>5</v>
      </c>
      <c r="C432" s="40">
        <v>2022</v>
      </c>
      <c r="D432" s="42">
        <v>115229.72</v>
      </c>
    </row>
    <row r="433" spans="1:5">
      <c r="A433" s="48" t="s">
        <v>13</v>
      </c>
      <c r="B433" s="40">
        <v>6</v>
      </c>
      <c r="C433" s="40">
        <v>2019</v>
      </c>
      <c r="D433" s="42">
        <v>3.46</v>
      </c>
    </row>
    <row r="434" spans="1:5">
      <c r="A434" s="48" t="s">
        <v>13</v>
      </c>
      <c r="B434" s="40">
        <v>6</v>
      </c>
      <c r="C434" s="40">
        <v>2020</v>
      </c>
      <c r="D434" s="42">
        <v>-12144.56</v>
      </c>
    </row>
    <row r="435" spans="1:5">
      <c r="A435" s="48" t="s">
        <v>13</v>
      </c>
      <c r="B435" s="40">
        <v>6</v>
      </c>
      <c r="C435" s="40">
        <v>2021</v>
      </c>
      <c r="D435" s="42">
        <v>4997.08</v>
      </c>
    </row>
    <row r="436" spans="1:5">
      <c r="A436" s="48" t="s">
        <v>13</v>
      </c>
      <c r="B436" s="40">
        <v>6</v>
      </c>
      <c r="C436" s="40">
        <v>2022</v>
      </c>
      <c r="D436" s="42">
        <v>-14470.13</v>
      </c>
    </row>
    <row r="437" spans="1:5">
      <c r="A437" s="48" t="s">
        <v>13</v>
      </c>
      <c r="B437" s="40">
        <v>7</v>
      </c>
      <c r="C437" s="40">
        <v>2019</v>
      </c>
      <c r="D437" s="42">
        <v>-4922.54</v>
      </c>
    </row>
    <row r="438" spans="1:5">
      <c r="A438" s="48" t="s">
        <v>13</v>
      </c>
      <c r="B438" s="40">
        <v>7</v>
      </c>
      <c r="C438" s="40">
        <v>2020</v>
      </c>
      <c r="D438" s="42">
        <v>51940.22</v>
      </c>
    </row>
    <row r="439" spans="1:5">
      <c r="A439" s="48" t="s">
        <v>13</v>
      </c>
      <c r="B439" s="40">
        <v>7</v>
      </c>
      <c r="C439" s="40">
        <v>2021</v>
      </c>
      <c r="D439" s="42">
        <v>-1103.9100000000001</v>
      </c>
    </row>
    <row r="440" spans="1:5">
      <c r="A440" s="48" t="s">
        <v>13</v>
      </c>
      <c r="B440" s="40">
        <v>7</v>
      </c>
      <c r="C440" s="40">
        <v>2022</v>
      </c>
      <c r="D440" s="42">
        <v>37970.65</v>
      </c>
    </row>
    <row r="441" spans="1:5">
      <c r="A441" s="54" t="s">
        <v>59</v>
      </c>
      <c r="B441" s="19"/>
      <c r="C441" s="19"/>
      <c r="D441" s="18">
        <f>SUM(D413:D440)</f>
        <v>1000197.6799999998</v>
      </c>
    </row>
    <row r="442" spans="1:5">
      <c r="A442" s="23"/>
      <c r="B442" s="10"/>
      <c r="C442" s="10"/>
      <c r="D442" s="10"/>
      <c r="E442" s="20"/>
    </row>
    <row r="443" spans="1:5" ht="29.25" customHeight="1">
      <c r="A443" s="26" t="s">
        <v>52</v>
      </c>
      <c r="B443" s="7" t="s">
        <v>53</v>
      </c>
      <c r="C443" s="7" t="s">
        <v>54</v>
      </c>
      <c r="D443" s="7" t="s">
        <v>69</v>
      </c>
    </row>
    <row r="444" spans="1:5">
      <c r="A444" s="48" t="s">
        <v>14</v>
      </c>
      <c r="B444" s="291">
        <v>5</v>
      </c>
      <c r="C444" s="40">
        <v>2019</v>
      </c>
      <c r="D444" s="42">
        <v>8934.43</v>
      </c>
    </row>
    <row r="445" spans="1:5">
      <c r="A445" s="48" t="s">
        <v>14</v>
      </c>
      <c r="B445" s="291">
        <v>5</v>
      </c>
      <c r="C445" s="40">
        <v>2020</v>
      </c>
      <c r="D445" s="42">
        <v>2588.1799999999998</v>
      </c>
    </row>
    <row r="446" spans="1:5">
      <c r="A446" s="48" t="s">
        <v>14</v>
      </c>
      <c r="B446" s="291">
        <v>5</v>
      </c>
      <c r="C446" s="40">
        <v>2021</v>
      </c>
      <c r="D446" s="42">
        <v>-115526.06</v>
      </c>
    </row>
    <row r="447" spans="1:5">
      <c r="A447" s="48" t="s">
        <v>14</v>
      </c>
      <c r="B447" s="291">
        <v>5</v>
      </c>
      <c r="C447" s="40">
        <v>2022</v>
      </c>
      <c r="D447" s="42">
        <v>315792.53000000003</v>
      </c>
    </row>
    <row r="448" spans="1:5">
      <c r="A448" s="48" t="s">
        <v>14</v>
      </c>
      <c r="B448" s="291">
        <v>7</v>
      </c>
      <c r="C448" s="40">
        <v>2019</v>
      </c>
      <c r="D448" s="42">
        <v>876.96</v>
      </c>
    </row>
    <row r="449" spans="1:8">
      <c r="A449" s="48" t="s">
        <v>14</v>
      </c>
      <c r="B449" s="291">
        <v>7</v>
      </c>
      <c r="C449" s="40">
        <v>2022</v>
      </c>
      <c r="D449" s="42">
        <v>1787.73</v>
      </c>
    </row>
    <row r="450" spans="1:8">
      <c r="A450" s="54" t="s">
        <v>60</v>
      </c>
      <c r="B450" s="19"/>
      <c r="C450" s="19"/>
      <c r="D450" s="18">
        <f>SUM(D444:D449)</f>
        <v>214453.77000000002</v>
      </c>
    </row>
    <row r="451" spans="1:8">
      <c r="A451" s="23"/>
      <c r="B451" s="10"/>
      <c r="C451" s="10"/>
      <c r="D451" s="20"/>
    </row>
    <row r="452" spans="1:8">
      <c r="A452" s="23"/>
      <c r="B452" s="10"/>
      <c r="C452" s="10"/>
      <c r="D452" s="20"/>
    </row>
    <row r="453" spans="1:8" ht="13.35" customHeight="1">
      <c r="A453" s="148" t="s">
        <v>70</v>
      </c>
      <c r="B453" s="148"/>
      <c r="C453" s="148"/>
      <c r="D453" s="148"/>
      <c r="E453" s="20"/>
    </row>
    <row r="454" spans="1:8">
      <c r="A454" s="148" t="s">
        <v>71</v>
      </c>
      <c r="B454" s="148"/>
      <c r="C454" s="148"/>
      <c r="D454" s="148"/>
      <c r="E454" s="20"/>
    </row>
    <row r="455" spans="1:8" ht="13.35" customHeight="1">
      <c r="A455" s="148" t="s">
        <v>72</v>
      </c>
      <c r="B455" s="148"/>
      <c r="C455" s="148"/>
      <c r="D455" s="148"/>
      <c r="E455" s="148"/>
    </row>
    <row r="456" spans="1:8" ht="13.35" customHeight="1">
      <c r="A456" s="148" t="s">
        <v>1026</v>
      </c>
      <c r="B456" s="148"/>
      <c r="C456" s="148"/>
      <c r="D456" s="148"/>
      <c r="E456" s="148"/>
    </row>
    <row r="457" spans="1:8">
      <c r="A457" s="148" t="s">
        <v>74</v>
      </c>
      <c r="B457" s="148"/>
      <c r="C457" s="148"/>
      <c r="D457" s="148"/>
      <c r="E457" s="20"/>
    </row>
    <row r="458" spans="1:8" ht="13.35" customHeight="1">
      <c r="A458" s="148" t="s">
        <v>1028</v>
      </c>
      <c r="B458" s="148"/>
      <c r="C458" s="148"/>
      <c r="D458" s="148"/>
      <c r="E458" s="148"/>
      <c r="F458" s="148"/>
      <c r="H458" s="147"/>
    </row>
    <row r="459" spans="1:8">
      <c r="A459" s="148" t="s">
        <v>1029</v>
      </c>
      <c r="B459" s="148"/>
      <c r="C459" s="148"/>
      <c r="D459" s="148"/>
      <c r="E459" s="148"/>
      <c r="F459" s="148"/>
      <c r="H459" s="147"/>
    </row>
    <row r="460" spans="1:8">
      <c r="A460" s="148" t="s">
        <v>1027</v>
      </c>
      <c r="B460" s="148"/>
      <c r="C460" s="148"/>
      <c r="D460" s="148"/>
      <c r="E460" s="148"/>
      <c r="H460" s="147"/>
    </row>
    <row r="461" spans="1:8">
      <c r="A461" s="148" t="s">
        <v>78</v>
      </c>
      <c r="B461" s="148"/>
      <c r="C461" s="148"/>
      <c r="D461" s="148"/>
      <c r="E461" s="148"/>
      <c r="H461" s="147"/>
    </row>
    <row r="462" spans="1:8">
      <c r="A462" s="148"/>
      <c r="B462" s="148"/>
      <c r="C462" s="148"/>
      <c r="D462" s="148"/>
      <c r="E462" s="148"/>
      <c r="H462" s="147"/>
    </row>
    <row r="463" spans="1:8">
      <c r="A463" s="148"/>
      <c r="B463" s="148"/>
      <c r="C463" s="148"/>
      <c r="D463" s="148"/>
      <c r="E463" s="148"/>
      <c r="H463" s="147"/>
    </row>
    <row r="464" spans="1:8">
      <c r="A464" s="150"/>
      <c r="B464" s="149"/>
      <c r="C464" s="149"/>
      <c r="D464" s="149"/>
      <c r="H464" s="147"/>
    </row>
    <row r="465" spans="1:8">
      <c r="A465" s="170"/>
      <c r="B465" s="149"/>
      <c r="C465" s="149"/>
      <c r="D465" s="149"/>
      <c r="H465" s="147"/>
    </row>
    <row r="466" spans="1:8">
      <c r="A466" s="150"/>
      <c r="B466" s="149"/>
      <c r="C466" s="149"/>
      <c r="D466" s="149"/>
      <c r="H466" s="147"/>
    </row>
    <row r="467" spans="1:8">
      <c r="A467" s="28" t="s">
        <v>79</v>
      </c>
      <c r="B467" s="22"/>
      <c r="C467" s="22"/>
      <c r="D467" s="28"/>
      <c r="E467" s="28"/>
    </row>
    <row r="468" spans="1:8">
      <c r="A468" s="28" t="s">
        <v>80</v>
      </c>
      <c r="B468" s="22"/>
      <c r="C468" s="22"/>
      <c r="D468" s="28"/>
      <c r="E468" s="28"/>
    </row>
    <row r="469" spans="1:8">
      <c r="A469" s="28" t="s">
        <v>81</v>
      </c>
      <c r="B469" s="22"/>
      <c r="C469" s="22"/>
      <c r="D469" s="28"/>
      <c r="E469" s="28"/>
    </row>
    <row r="470" spans="1:8">
      <c r="A470" s="28" t="s">
        <v>82</v>
      </c>
      <c r="B470" s="22"/>
      <c r="C470" s="22"/>
      <c r="D470" s="28"/>
      <c r="E470" s="28"/>
    </row>
    <row r="471" spans="1:8">
      <c r="A471" s="28"/>
      <c r="B471" s="22"/>
      <c r="C471" s="22"/>
      <c r="D471" s="28"/>
      <c r="E471" s="28"/>
    </row>
    <row r="472" spans="1:8">
      <c r="A472" s="28" t="str">
        <f>A6</f>
        <v>Einspeisevergütungen</v>
      </c>
      <c r="B472" s="22"/>
      <c r="C472" s="28"/>
      <c r="D472" s="28"/>
    </row>
    <row r="473" spans="1:8">
      <c r="A473" s="22"/>
      <c r="B473" s="22"/>
      <c r="C473" s="22"/>
      <c r="D473" s="22"/>
    </row>
    <row r="474" spans="1:8" ht="51">
      <c r="A474" s="6"/>
      <c r="B474" s="7"/>
      <c r="C474" s="7" t="s">
        <v>83</v>
      </c>
      <c r="D474" s="7" t="s">
        <v>56</v>
      </c>
    </row>
    <row r="475" spans="1:8">
      <c r="A475" s="138" t="s">
        <v>11</v>
      </c>
      <c r="B475" s="139"/>
      <c r="C475" s="38">
        <f>D26</f>
        <v>100214481</v>
      </c>
      <c r="D475" s="74">
        <f>E26</f>
        <v>21961953.75</v>
      </c>
    </row>
    <row r="476" spans="1:8">
      <c r="A476" s="140" t="s">
        <v>12</v>
      </c>
      <c r="B476" s="141"/>
      <c r="C476" s="38">
        <f>D43</f>
        <v>158213648</v>
      </c>
      <c r="D476" s="74">
        <f>E43</f>
        <v>30917781.989999995</v>
      </c>
    </row>
    <row r="477" spans="1:8">
      <c r="A477" s="140" t="s">
        <v>13</v>
      </c>
      <c r="B477" s="141"/>
      <c r="C477" s="38">
        <f>D75</f>
        <v>96072275</v>
      </c>
      <c r="D477" s="74">
        <f>E75</f>
        <v>26396090.009999998</v>
      </c>
    </row>
    <row r="478" spans="1:8">
      <c r="A478" s="142" t="s">
        <v>14</v>
      </c>
      <c r="B478" s="143"/>
      <c r="C478" s="38">
        <f>D98</f>
        <v>38383817</v>
      </c>
      <c r="D478" s="74">
        <f>E98</f>
        <v>12919841.949999999</v>
      </c>
    </row>
    <row r="479" spans="1:8">
      <c r="A479" s="54" t="str">
        <f>'Anlage 1a'!A11</f>
        <v>Summe</v>
      </c>
      <c r="B479" s="137"/>
      <c r="C479" s="17">
        <f>SUM(C475:C478)</f>
        <v>392884221</v>
      </c>
      <c r="D479" s="18">
        <f>SUM(D475:D478)</f>
        <v>92195667.700000003</v>
      </c>
    </row>
    <row r="480" spans="1:8">
      <c r="A480" s="22"/>
      <c r="B480" s="22"/>
      <c r="C480" s="22"/>
      <c r="D480" s="22"/>
    </row>
    <row r="481" spans="1:6">
      <c r="A481" s="110" t="str">
        <f>A102</f>
        <v>Direktvermarktung</v>
      </c>
      <c r="B481" s="22"/>
      <c r="C481" s="28"/>
      <c r="D481" s="28"/>
      <c r="F481" s="13"/>
    </row>
    <row r="482" spans="1:6">
      <c r="A482" s="22"/>
      <c r="B482" s="22"/>
      <c r="C482" s="22"/>
      <c r="D482" s="22"/>
    </row>
    <row r="483" spans="1:6" ht="38.25">
      <c r="A483" s="6"/>
      <c r="B483" s="7"/>
      <c r="C483" s="7" t="s">
        <v>62</v>
      </c>
      <c r="D483" s="7" t="s">
        <v>56</v>
      </c>
    </row>
    <row r="484" spans="1:6">
      <c r="A484" s="138" t="s">
        <v>11</v>
      </c>
      <c r="B484" s="139"/>
      <c r="C484" s="38">
        <f>D120</f>
        <v>597907042</v>
      </c>
      <c r="D484" s="74">
        <f>E120</f>
        <v>23794937.870000001</v>
      </c>
    </row>
    <row r="485" spans="1:6">
      <c r="A485" s="140" t="s">
        <v>12</v>
      </c>
      <c r="B485" s="141"/>
      <c r="C485" s="38">
        <f>D143</f>
        <v>169512673</v>
      </c>
      <c r="D485" s="74">
        <f>E143</f>
        <v>7592575.2899999991</v>
      </c>
    </row>
    <row r="486" spans="1:6">
      <c r="A486" s="140" t="s">
        <v>13</v>
      </c>
      <c r="B486" s="141"/>
      <c r="C486" s="38">
        <f>D175</f>
        <v>83159439</v>
      </c>
      <c r="D486" s="74">
        <f>E175</f>
        <v>5599047.46</v>
      </c>
    </row>
    <row r="487" spans="1:6">
      <c r="A487" s="142" t="s">
        <v>14</v>
      </c>
      <c r="B487" s="143"/>
      <c r="C487" s="38">
        <f>D189</f>
        <v>128627886</v>
      </c>
      <c r="D487" s="74">
        <f>E189</f>
        <v>2822229.75</v>
      </c>
    </row>
    <row r="488" spans="1:6">
      <c r="A488" s="54" t="s">
        <v>15</v>
      </c>
      <c r="B488" s="137"/>
      <c r="C488" s="17">
        <f>SUM(C484:C487)</f>
        <v>979207040</v>
      </c>
      <c r="D488" s="18">
        <f>SUM(D484:D487)</f>
        <v>39808790.369999997</v>
      </c>
    </row>
    <row r="489" spans="1:6">
      <c r="A489" s="22"/>
      <c r="B489" s="22"/>
      <c r="C489" s="22"/>
      <c r="D489" s="22"/>
    </row>
    <row r="490" spans="1:6">
      <c r="A490" s="110" t="str">
        <f>A193</f>
        <v>Mieterstromzuschlag</v>
      </c>
      <c r="B490" s="22"/>
      <c r="C490" s="28"/>
      <c r="D490" s="28"/>
    </row>
    <row r="491" spans="1:6">
      <c r="A491" s="22"/>
      <c r="B491" s="22"/>
      <c r="C491" s="22"/>
      <c r="D491" s="22"/>
    </row>
    <row r="492" spans="1:6" ht="51">
      <c r="A492" s="6"/>
      <c r="B492" s="7"/>
      <c r="C492" s="7" t="s">
        <v>84</v>
      </c>
      <c r="D492" s="7" t="s">
        <v>67</v>
      </c>
    </row>
    <row r="493" spans="1:6">
      <c r="A493" s="138" t="s">
        <v>11</v>
      </c>
      <c r="B493" s="139"/>
      <c r="C493" s="38">
        <f>D203</f>
        <v>646779</v>
      </c>
      <c r="D493" s="74">
        <f>E203</f>
        <v>16533.100000000002</v>
      </c>
    </row>
    <row r="494" spans="1:6">
      <c r="A494" s="140" t="s">
        <v>12</v>
      </c>
      <c r="B494" s="141"/>
      <c r="C494" s="38">
        <f>D216</f>
        <v>525050</v>
      </c>
      <c r="D494" s="74">
        <f>E216</f>
        <v>11307.95</v>
      </c>
    </row>
    <row r="495" spans="1:6">
      <c r="A495" s="140" t="s">
        <v>13</v>
      </c>
      <c r="B495" s="141"/>
      <c r="C495" s="38">
        <f>D272</f>
        <v>486844</v>
      </c>
      <c r="D495" s="74">
        <f>E272</f>
        <v>-24952.119999999992</v>
      </c>
    </row>
    <row r="496" spans="1:6">
      <c r="A496" s="142" t="s">
        <v>14</v>
      </c>
      <c r="B496" s="143"/>
      <c r="C496" s="38">
        <f>D281</f>
        <v>810218</v>
      </c>
      <c r="D496" s="74">
        <f>E281</f>
        <v>19121.349999999999</v>
      </c>
    </row>
    <row r="497" spans="1:5">
      <c r="A497" s="54" t="s">
        <v>15</v>
      </c>
      <c r="B497" s="137"/>
      <c r="C497" s="17">
        <f>SUM(C493:C496)</f>
        <v>2468891</v>
      </c>
      <c r="D497" s="18">
        <f>SUM(D493:D496)</f>
        <v>22010.28000000001</v>
      </c>
    </row>
    <row r="498" spans="1:5">
      <c r="A498" s="22"/>
      <c r="B498" s="23"/>
      <c r="C498" s="23"/>
      <c r="D498" s="10"/>
      <c r="E498" s="20"/>
    </row>
    <row r="499" spans="1:5">
      <c r="A499" s="22"/>
      <c r="B499" s="23"/>
      <c r="C499" s="23"/>
      <c r="D499" s="10"/>
      <c r="E499" s="20"/>
    </row>
    <row r="500" spans="1:5">
      <c r="A500" s="110" t="str">
        <f>A285</f>
        <v>Förderung für Flexibilität</v>
      </c>
      <c r="B500" s="22"/>
      <c r="C500" s="28"/>
      <c r="E500" s="28"/>
    </row>
    <row r="501" spans="1:5">
      <c r="A501" s="22"/>
      <c r="B501" s="22"/>
      <c r="C501" s="22"/>
      <c r="E501" s="22"/>
    </row>
    <row r="502" spans="1:5" ht="25.5">
      <c r="A502" s="6"/>
      <c r="B502" s="7"/>
      <c r="C502" s="7" t="s">
        <v>67</v>
      </c>
      <c r="E502" s="22"/>
    </row>
    <row r="503" spans="1:5">
      <c r="A503" s="138" t="s">
        <v>11</v>
      </c>
      <c r="B503" s="139"/>
      <c r="C503" s="74">
        <f>D293</f>
        <v>1147896.02</v>
      </c>
      <c r="E503" s="22"/>
    </row>
    <row r="504" spans="1:5">
      <c r="A504" s="140" t="s">
        <v>12</v>
      </c>
      <c r="B504" s="141"/>
      <c r="C504" s="74">
        <f>D309</f>
        <v>1545416.48</v>
      </c>
      <c r="E504" s="22"/>
    </row>
    <row r="505" spans="1:5">
      <c r="A505" s="140" t="s">
        <v>13</v>
      </c>
      <c r="B505" s="141"/>
      <c r="C505" s="74">
        <f>D368</f>
        <v>775414.69000000006</v>
      </c>
      <c r="E505" s="22"/>
    </row>
    <row r="506" spans="1:5">
      <c r="A506" s="142" t="s">
        <v>14</v>
      </c>
      <c r="B506" s="143"/>
      <c r="C506" s="74">
        <f>D375</f>
        <v>805944.97</v>
      </c>
      <c r="E506" s="22"/>
    </row>
    <row r="507" spans="1:5">
      <c r="A507" s="54" t="s">
        <v>15</v>
      </c>
      <c r="B507" s="137"/>
      <c r="C507" s="18">
        <f>SUM(C503:C506)</f>
        <v>4274672.16</v>
      </c>
      <c r="E507" s="22"/>
    </row>
    <row r="508" spans="1:5">
      <c r="A508" s="22"/>
      <c r="B508" s="22"/>
      <c r="C508" s="22"/>
      <c r="E508" s="22"/>
    </row>
    <row r="509" spans="1:5">
      <c r="A509" s="110" t="str">
        <f>A379</f>
        <v>Vermiedene Netzentgelte</v>
      </c>
      <c r="B509" s="22"/>
      <c r="C509" s="28"/>
      <c r="E509" s="22"/>
    </row>
    <row r="510" spans="1:5">
      <c r="A510" s="22"/>
      <c r="B510" s="22"/>
      <c r="C510" s="22"/>
      <c r="E510" s="22"/>
    </row>
    <row r="511" spans="1:5" ht="25.5">
      <c r="A511" s="6"/>
      <c r="B511" s="7"/>
      <c r="C511" s="7" t="s">
        <v>69</v>
      </c>
      <c r="E511" s="22"/>
    </row>
    <row r="512" spans="1:5">
      <c r="A512" s="138" t="s">
        <v>11</v>
      </c>
      <c r="B512" s="139"/>
      <c r="C512" s="74">
        <f>D395</f>
        <v>615475.73</v>
      </c>
      <c r="E512" s="22"/>
    </row>
    <row r="513" spans="1:5">
      <c r="A513" s="140" t="s">
        <v>12</v>
      </c>
      <c r="B513" s="141"/>
      <c r="C513" s="74">
        <f>D410</f>
        <v>1490843.2500000002</v>
      </c>
      <c r="E513" s="22"/>
    </row>
    <row r="514" spans="1:5">
      <c r="A514" s="140" t="s">
        <v>13</v>
      </c>
      <c r="B514" s="141"/>
      <c r="C514" s="74">
        <f>D441</f>
        <v>1000197.6799999998</v>
      </c>
      <c r="E514" s="22"/>
    </row>
    <row r="515" spans="1:5">
      <c r="A515" s="142" t="s">
        <v>14</v>
      </c>
      <c r="B515" s="143"/>
      <c r="C515" s="74">
        <f>D450</f>
        <v>214453.77000000002</v>
      </c>
      <c r="E515" s="22"/>
    </row>
    <row r="516" spans="1:5">
      <c r="A516" s="54" t="s">
        <v>15</v>
      </c>
      <c r="B516" s="137"/>
      <c r="C516" s="18">
        <f>SUM(C512:C515)</f>
        <v>3320970.43</v>
      </c>
      <c r="E516" s="22"/>
    </row>
    <row r="551" spans="1:1">
      <c r="A551" s="151"/>
    </row>
    <row r="552" spans="1:1">
      <c r="A552" s="22"/>
    </row>
  </sheetData>
  <mergeCells count="1">
    <mergeCell ref="A2:E2"/>
  </mergeCells>
  <pageMargins left="0.98425196850393704" right="0.19685039370078741" top="1.0993589743589745" bottom="0.74803149606299213" header="0.31496062992125984" footer="0.31496062992125984"/>
  <pageSetup paperSize="9" scale="98" orientation="portrait" r:id="rId1"/>
  <headerFooter differentOddEven="1" scaleWithDoc="0">
    <oddHeader>&amp;L&amp;G</oddHeader>
    <oddFooter>&amp;R&amp;UAnlage 1.1
&amp;USeite &amp;P</oddFooter>
    <evenHeader>&amp;L&amp;G</evenHeader>
    <evenFooter>&amp;R&amp;UAnlage 1.1&amp;U
Seite &amp;P</evenFooter>
  </headerFooter>
  <rowBreaks count="8" manualBreakCount="8">
    <brk id="27" max="16383" man="1"/>
    <brk id="101" max="16383" man="1"/>
    <brk id="145" max="16383" man="1"/>
    <brk id="192" max="16383" man="1"/>
    <brk id="284" max="16383" man="1"/>
    <brk id="378" max="16383" man="1"/>
    <brk id="411" max="16383" man="1"/>
    <brk id="499" max="16383" man="1"/>
  </rowBreaks>
  <customProperties>
    <customPr name="EpmWorksheetKeyString_GUID" r:id="rId2"/>
  </customProperties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L2622"/>
  <sheetViews>
    <sheetView view="pageLayout" zoomScaleNormal="85" zoomScaleSheetLayoutView="90" workbookViewId="0">
      <selection activeCell="E1749" sqref="E1749"/>
    </sheetView>
  </sheetViews>
  <sheetFormatPr baseColWidth="10" defaultColWidth="2.5703125" defaultRowHeight="12.75" outlineLevelRow="1"/>
  <cols>
    <col min="1" max="1" width="19.140625" customWidth="1"/>
    <col min="2" max="2" width="19.85546875" customWidth="1"/>
    <col min="3" max="3" width="18.28515625" bestFit="1" customWidth="1"/>
    <col min="4" max="5" width="17.5703125" customWidth="1"/>
    <col min="6" max="6" width="17" bestFit="1" customWidth="1"/>
    <col min="7" max="8" width="17.5703125" customWidth="1"/>
    <col min="9" max="9" width="20" customWidth="1"/>
    <col min="12" max="12" width="13.28515625" bestFit="1" customWidth="1"/>
  </cols>
  <sheetData>
    <row r="1" spans="1:12">
      <c r="A1" s="32" t="s">
        <v>85</v>
      </c>
      <c r="B1" s="22"/>
      <c r="C1" s="22"/>
      <c r="D1" s="22"/>
      <c r="E1" s="95"/>
      <c r="F1" s="95"/>
      <c r="G1" s="95"/>
      <c r="H1" s="95"/>
      <c r="I1" s="165">
        <f>'Anlage 1a'!$J$1</f>
        <v>45496</v>
      </c>
      <c r="J1" s="81"/>
    </row>
    <row r="2" spans="1:12">
      <c r="A2" s="22"/>
      <c r="B2" s="22"/>
      <c r="C2" s="22"/>
      <c r="D2" s="22"/>
      <c r="E2" s="22"/>
      <c r="F2" s="22"/>
      <c r="G2" s="22"/>
      <c r="H2" s="22"/>
      <c r="I2" s="22"/>
    </row>
    <row r="3" spans="1:12" ht="92.25" customHeight="1">
      <c r="A3" s="6" t="s">
        <v>86</v>
      </c>
      <c r="B3" s="4" t="s">
        <v>87</v>
      </c>
      <c r="C3" s="4" t="s">
        <v>88</v>
      </c>
      <c r="D3" s="4" t="s">
        <v>89</v>
      </c>
      <c r="E3" s="4" t="s">
        <v>90</v>
      </c>
      <c r="F3" s="229" t="s">
        <v>91</v>
      </c>
      <c r="G3" s="229" t="s">
        <v>92</v>
      </c>
      <c r="H3" s="4" t="s">
        <v>93</v>
      </c>
      <c r="I3" s="4" t="s">
        <v>94</v>
      </c>
      <c r="J3" s="12"/>
    </row>
    <row r="4" spans="1:12">
      <c r="A4" s="24" t="str">
        <f>'Anlage 1a'!A7</f>
        <v>50Hertz</v>
      </c>
      <c r="B4" s="37">
        <f>'Anlage 1a'!$I18</f>
        <v>1133479404.1000001</v>
      </c>
      <c r="C4" s="315">
        <f>'Anlage 1b'!I8</f>
        <v>2120962281.1299999</v>
      </c>
      <c r="D4" s="316">
        <f>'Anlage 1c'!E7</f>
        <v>68639.679999999993</v>
      </c>
      <c r="E4" s="316">
        <f>'Anlage 1c'!B16</f>
        <v>28874293.280000001</v>
      </c>
      <c r="F4" s="316">
        <f>'Anlage 1d'!D8</f>
        <v>321624.42</v>
      </c>
      <c r="G4" s="316">
        <f>'Anlage 1d'!B18</f>
        <v>523750.29</v>
      </c>
      <c r="H4" s="80">
        <f>'Anlage 1e'!I7</f>
        <v>16531724.26</v>
      </c>
      <c r="I4" s="316">
        <f>'Anlage 1f'!I7</f>
        <v>74830240.409999996</v>
      </c>
      <c r="J4" s="80"/>
      <c r="K4" s="96"/>
      <c r="L4" s="96"/>
    </row>
    <row r="5" spans="1:12" hidden="1">
      <c r="A5" s="317" t="s">
        <v>95</v>
      </c>
      <c r="B5" s="318">
        <f t="shared" ref="B5:I5" si="0">SUM(B6:B160)</f>
        <v>1133479404.0999899</v>
      </c>
      <c r="C5" s="319">
        <f t="shared" si="0"/>
        <v>2120962281.1300168</v>
      </c>
      <c r="D5" s="318">
        <f t="shared" si="0"/>
        <v>68639.679999999993</v>
      </c>
      <c r="E5" s="318">
        <f t="shared" si="0"/>
        <v>28874293.279999994</v>
      </c>
      <c r="F5" s="318">
        <f t="shared" si="0"/>
        <v>321624.42</v>
      </c>
      <c r="G5" s="318">
        <f t="shared" si="0"/>
        <v>523750.29000000004</v>
      </c>
      <c r="H5" s="319">
        <f t="shared" si="0"/>
        <v>16531724.259999998</v>
      </c>
      <c r="I5" s="318">
        <f t="shared" si="0"/>
        <v>74830240.409999996</v>
      </c>
      <c r="J5" s="80"/>
      <c r="K5" s="96"/>
      <c r="L5" s="96"/>
    </row>
    <row r="6" spans="1:12" hidden="1" outlineLevel="1">
      <c r="A6" s="283" t="s">
        <v>96</v>
      </c>
      <c r="B6" s="314">
        <v>21680.11</v>
      </c>
      <c r="C6" s="338">
        <v>3752352.9799999991</v>
      </c>
      <c r="D6" s="314">
        <v>0</v>
      </c>
      <c r="E6" s="314">
        <v>0</v>
      </c>
      <c r="F6" s="314">
        <v>0</v>
      </c>
      <c r="G6" s="314">
        <v>0</v>
      </c>
      <c r="H6" s="338">
        <v>0</v>
      </c>
      <c r="I6" s="314">
        <v>11623.1</v>
      </c>
      <c r="J6" s="80"/>
      <c r="K6" s="96"/>
      <c r="L6" s="96"/>
    </row>
    <row r="7" spans="1:12" hidden="1" outlineLevel="1">
      <c r="A7" s="283" t="s">
        <v>97</v>
      </c>
      <c r="B7" s="314">
        <v>1471727.6900000004</v>
      </c>
      <c r="C7" s="338">
        <v>1691391.0399999979</v>
      </c>
      <c r="D7" s="314">
        <v>0</v>
      </c>
      <c r="E7" s="314">
        <v>0</v>
      </c>
      <c r="F7" s="314">
        <v>0</v>
      </c>
      <c r="G7" s="314">
        <v>0</v>
      </c>
      <c r="H7" s="338">
        <v>0</v>
      </c>
      <c r="I7" s="314">
        <v>9059.09</v>
      </c>
      <c r="J7" s="80"/>
      <c r="K7" s="96"/>
      <c r="L7" s="96"/>
    </row>
    <row r="8" spans="1:12" hidden="1" outlineLevel="1">
      <c r="A8" s="283" t="s">
        <v>98</v>
      </c>
      <c r="B8" s="314">
        <v>2048213.8800000001</v>
      </c>
      <c r="C8" s="338">
        <v>285152.77999999985</v>
      </c>
      <c r="D8" s="314">
        <v>0</v>
      </c>
      <c r="E8" s="314">
        <v>0</v>
      </c>
      <c r="F8" s="314">
        <v>0</v>
      </c>
      <c r="G8" s="314">
        <v>44660</v>
      </c>
      <c r="H8" s="338">
        <v>0</v>
      </c>
      <c r="I8" s="314">
        <v>62604.36</v>
      </c>
      <c r="J8" s="80"/>
      <c r="K8" s="96"/>
      <c r="L8" s="96"/>
    </row>
    <row r="9" spans="1:12" hidden="1" outlineLevel="1">
      <c r="A9" s="283" t="s">
        <v>99</v>
      </c>
      <c r="B9" s="314">
        <v>1356472.139999999</v>
      </c>
      <c r="C9" s="338">
        <v>3745045.7599999993</v>
      </c>
      <c r="D9" s="314">
        <v>710.43</v>
      </c>
      <c r="E9" s="314">
        <v>141395.45000000001</v>
      </c>
      <c r="F9" s="314">
        <v>0</v>
      </c>
      <c r="G9" s="314">
        <v>0</v>
      </c>
      <c r="H9" s="338">
        <v>0</v>
      </c>
      <c r="I9" s="314">
        <v>79219.53</v>
      </c>
      <c r="J9" s="80"/>
      <c r="K9" s="96"/>
      <c r="L9" s="96"/>
    </row>
    <row r="10" spans="1:12" hidden="1" outlineLevel="1">
      <c r="A10" s="283" t="s">
        <v>100</v>
      </c>
      <c r="B10" s="314">
        <v>2741283.2999999993</v>
      </c>
      <c r="C10" s="338">
        <v>4881305.0199999977</v>
      </c>
      <c r="D10" s="314">
        <v>0</v>
      </c>
      <c r="E10" s="314">
        <v>0</v>
      </c>
      <c r="F10" s="314">
        <v>0</v>
      </c>
      <c r="G10" s="314">
        <v>0</v>
      </c>
      <c r="H10" s="338">
        <v>0</v>
      </c>
      <c r="I10" s="314">
        <v>228015.99000000002</v>
      </c>
      <c r="J10" s="80"/>
    </row>
    <row r="11" spans="1:12" hidden="1" outlineLevel="1">
      <c r="A11" s="283" t="s">
        <v>101</v>
      </c>
      <c r="B11" s="314">
        <v>2159892.9000000036</v>
      </c>
      <c r="C11" s="338">
        <v>1813696.3599999999</v>
      </c>
      <c r="D11" s="314">
        <v>0</v>
      </c>
      <c r="E11" s="314">
        <v>159405.34</v>
      </c>
      <c r="F11" s="314">
        <v>0</v>
      </c>
      <c r="G11" s="314">
        <v>0</v>
      </c>
      <c r="H11" s="338">
        <v>0</v>
      </c>
      <c r="I11" s="314">
        <v>145381.79999999999</v>
      </c>
      <c r="J11" s="80"/>
    </row>
    <row r="12" spans="1:12" hidden="1" outlineLevel="1">
      <c r="A12" s="283" t="s">
        <v>102</v>
      </c>
      <c r="B12" s="314">
        <v>524409.86000000022</v>
      </c>
      <c r="C12" s="338">
        <v>639155.33999999973</v>
      </c>
      <c r="D12" s="314">
        <v>0</v>
      </c>
      <c r="E12" s="314">
        <v>0</v>
      </c>
      <c r="F12" s="314">
        <v>0</v>
      </c>
      <c r="G12" s="314">
        <v>0</v>
      </c>
      <c r="H12" s="338">
        <v>301.20000000000005</v>
      </c>
      <c r="I12" s="314">
        <v>2789.82</v>
      </c>
      <c r="J12" s="80"/>
    </row>
    <row r="13" spans="1:12" hidden="1" outlineLevel="1">
      <c r="A13" s="283" t="s">
        <v>103</v>
      </c>
      <c r="B13" s="314">
        <v>371810.56000000081</v>
      </c>
      <c r="C13" s="338">
        <v>1474241.89</v>
      </c>
      <c r="D13" s="314">
        <v>0</v>
      </c>
      <c r="E13" s="314">
        <v>0</v>
      </c>
      <c r="F13" s="314">
        <v>0</v>
      </c>
      <c r="G13" s="314">
        <v>0</v>
      </c>
      <c r="H13" s="338">
        <v>0</v>
      </c>
      <c r="I13" s="314">
        <v>501.1</v>
      </c>
      <c r="J13" s="80"/>
    </row>
    <row r="14" spans="1:12" hidden="1" outlineLevel="1">
      <c r="A14" s="283" t="s">
        <v>104</v>
      </c>
      <c r="B14" s="314">
        <v>570780.94999999995</v>
      </c>
      <c r="C14" s="338">
        <v>4642287.7899999972</v>
      </c>
      <c r="D14" s="314">
        <v>0</v>
      </c>
      <c r="E14" s="314">
        <v>28925</v>
      </c>
      <c r="F14" s="314">
        <v>0</v>
      </c>
      <c r="G14" s="314">
        <v>0</v>
      </c>
      <c r="H14" s="338">
        <v>0</v>
      </c>
      <c r="I14" s="314">
        <v>268173.3</v>
      </c>
      <c r="J14" s="80"/>
    </row>
    <row r="15" spans="1:12" hidden="1" outlineLevel="1">
      <c r="A15" s="283" t="s">
        <v>105</v>
      </c>
      <c r="B15" s="314">
        <v>1884504.0600000003</v>
      </c>
      <c r="C15" s="338">
        <v>290529.11000000004</v>
      </c>
      <c r="D15" s="314">
        <v>2856.23</v>
      </c>
      <c r="E15" s="314">
        <v>0</v>
      </c>
      <c r="F15" s="314">
        <v>0</v>
      </c>
      <c r="G15" s="314">
        <v>0</v>
      </c>
      <c r="H15" s="338">
        <v>0</v>
      </c>
      <c r="I15" s="314">
        <v>20977.78</v>
      </c>
      <c r="J15" s="80"/>
    </row>
    <row r="16" spans="1:12" hidden="1" outlineLevel="1">
      <c r="A16" s="283" t="s">
        <v>106</v>
      </c>
      <c r="B16" s="314">
        <v>505948.34000000043</v>
      </c>
      <c r="C16" s="338">
        <v>523275.51999999996</v>
      </c>
      <c r="D16" s="314">
        <v>1006.98</v>
      </c>
      <c r="E16" s="314">
        <v>0</v>
      </c>
      <c r="F16" s="314">
        <v>0</v>
      </c>
      <c r="G16" s="314">
        <v>0</v>
      </c>
      <c r="H16" s="338">
        <v>0</v>
      </c>
      <c r="I16" s="314">
        <v>0</v>
      </c>
      <c r="J16" s="80"/>
    </row>
    <row r="17" spans="1:10" hidden="1" outlineLevel="1">
      <c r="A17" s="283" t="s">
        <v>107</v>
      </c>
      <c r="B17" s="314">
        <v>407770.12999999995</v>
      </c>
      <c r="C17" s="338">
        <v>256026.53000000014</v>
      </c>
      <c r="D17" s="314">
        <v>0</v>
      </c>
      <c r="E17" s="314">
        <v>0</v>
      </c>
      <c r="F17" s="314">
        <v>6055.59</v>
      </c>
      <c r="G17" s="314">
        <v>0</v>
      </c>
      <c r="H17" s="338">
        <v>0</v>
      </c>
      <c r="I17" s="314">
        <v>8459.51</v>
      </c>
      <c r="J17" s="80"/>
    </row>
    <row r="18" spans="1:10" hidden="1" outlineLevel="1">
      <c r="A18" s="283" t="s">
        <v>108</v>
      </c>
      <c r="B18" s="314">
        <v>3291491.8999999966</v>
      </c>
      <c r="C18" s="338">
        <v>3554743.6500000004</v>
      </c>
      <c r="D18" s="314">
        <v>0</v>
      </c>
      <c r="E18" s="314">
        <v>28616.23</v>
      </c>
      <c r="F18" s="314">
        <v>18827.8</v>
      </c>
      <c r="G18" s="314">
        <v>0</v>
      </c>
      <c r="H18" s="338">
        <v>0</v>
      </c>
      <c r="I18" s="314">
        <v>211397.88</v>
      </c>
      <c r="J18" s="80"/>
    </row>
    <row r="19" spans="1:10" hidden="1" outlineLevel="1">
      <c r="A19" s="283" t="s">
        <v>109</v>
      </c>
      <c r="B19" s="314">
        <v>359196289.79999226</v>
      </c>
      <c r="C19" s="338">
        <v>444025845.47000891</v>
      </c>
      <c r="D19" s="314">
        <v>0</v>
      </c>
      <c r="E19" s="314">
        <v>5842280.2199999979</v>
      </c>
      <c r="F19" s="314">
        <v>0</v>
      </c>
      <c r="G19" s="314">
        <v>128638.13</v>
      </c>
      <c r="H19" s="338">
        <v>12562860.310000002</v>
      </c>
      <c r="I19" s="314">
        <v>10936673.340000002</v>
      </c>
      <c r="J19" s="80"/>
    </row>
    <row r="20" spans="1:10" hidden="1" outlineLevel="1">
      <c r="A20" s="283" t="s">
        <v>110</v>
      </c>
      <c r="B20" s="314">
        <v>3993356.6500000027</v>
      </c>
      <c r="C20" s="338">
        <v>1578132.2600000002</v>
      </c>
      <c r="D20" s="314">
        <v>2226.8300000000004</v>
      </c>
      <c r="E20" s="314">
        <v>0</v>
      </c>
      <c r="F20" s="314">
        <v>0</v>
      </c>
      <c r="G20" s="314">
        <v>0</v>
      </c>
      <c r="H20" s="338">
        <v>50698.9</v>
      </c>
      <c r="I20" s="314">
        <v>53900.539999999994</v>
      </c>
      <c r="J20" s="80"/>
    </row>
    <row r="21" spans="1:10" hidden="1" outlineLevel="1">
      <c r="A21" s="283" t="s">
        <v>111</v>
      </c>
      <c r="B21" s="314">
        <v>253070.19999999995</v>
      </c>
      <c r="C21" s="338">
        <v>10646.819999999996</v>
      </c>
      <c r="D21" s="314">
        <v>0</v>
      </c>
      <c r="E21" s="314">
        <v>0</v>
      </c>
      <c r="F21" s="314">
        <v>0</v>
      </c>
      <c r="G21" s="314">
        <v>0</v>
      </c>
      <c r="H21" s="338">
        <v>0</v>
      </c>
      <c r="I21" s="314">
        <v>0</v>
      </c>
      <c r="J21" s="80"/>
    </row>
    <row r="22" spans="1:10" hidden="1" outlineLevel="1">
      <c r="A22" s="283" t="s">
        <v>112</v>
      </c>
      <c r="B22" s="314">
        <v>1245011.7200000007</v>
      </c>
      <c r="C22" s="338">
        <v>2859092.2599999988</v>
      </c>
      <c r="D22" s="314">
        <v>0</v>
      </c>
      <c r="E22" s="314">
        <v>0</v>
      </c>
      <c r="F22" s="314">
        <v>0</v>
      </c>
      <c r="G22" s="314">
        <v>0</v>
      </c>
      <c r="H22" s="338">
        <v>0</v>
      </c>
      <c r="I22" s="314">
        <v>5634.95</v>
      </c>
      <c r="J22" s="80"/>
    </row>
    <row r="23" spans="1:10" hidden="1" outlineLevel="1">
      <c r="A23" s="283" t="s">
        <v>113</v>
      </c>
      <c r="B23" s="314">
        <v>769317.85999999975</v>
      </c>
      <c r="C23" s="338">
        <v>535185.6399999999</v>
      </c>
      <c r="D23" s="314">
        <v>0</v>
      </c>
      <c r="E23" s="314">
        <v>0</v>
      </c>
      <c r="F23" s="314">
        <v>0</v>
      </c>
      <c r="G23" s="314">
        <v>0</v>
      </c>
      <c r="H23" s="338">
        <v>0</v>
      </c>
      <c r="I23" s="314">
        <v>415.58</v>
      </c>
      <c r="J23" s="80"/>
    </row>
    <row r="24" spans="1:10" hidden="1" outlineLevel="1">
      <c r="A24" s="283" t="s">
        <v>114</v>
      </c>
      <c r="B24" s="314">
        <v>371876.92999999982</v>
      </c>
      <c r="C24" s="338">
        <v>55273.99000000002</v>
      </c>
      <c r="D24" s="314">
        <v>0</v>
      </c>
      <c r="E24" s="314">
        <v>0</v>
      </c>
      <c r="F24" s="314">
        <v>0</v>
      </c>
      <c r="G24" s="314">
        <v>0</v>
      </c>
      <c r="H24" s="338">
        <v>0</v>
      </c>
      <c r="I24" s="314">
        <v>647.32000000000005</v>
      </c>
      <c r="J24" s="80"/>
    </row>
    <row r="25" spans="1:10" hidden="1" outlineLevel="1">
      <c r="A25" s="283" t="s">
        <v>115</v>
      </c>
      <c r="B25" s="314">
        <v>1440489.2999999986</v>
      </c>
      <c r="C25" s="338">
        <v>569782.70000000007</v>
      </c>
      <c r="D25" s="314">
        <v>0</v>
      </c>
      <c r="E25" s="314">
        <v>0</v>
      </c>
      <c r="F25" s="314">
        <v>0</v>
      </c>
      <c r="G25" s="314">
        <v>0</v>
      </c>
      <c r="H25" s="338">
        <v>0</v>
      </c>
      <c r="I25" s="314">
        <v>34416.78</v>
      </c>
      <c r="J25" s="80"/>
    </row>
    <row r="26" spans="1:10" hidden="1" outlineLevel="1">
      <c r="A26" s="283" t="s">
        <v>116</v>
      </c>
      <c r="B26" s="314">
        <v>1563513.709999999</v>
      </c>
      <c r="C26" s="338">
        <v>827834.57000000018</v>
      </c>
      <c r="D26" s="314">
        <v>239.9</v>
      </c>
      <c r="E26" s="314">
        <v>0</v>
      </c>
      <c r="F26" s="314">
        <v>0</v>
      </c>
      <c r="G26" s="314">
        <v>0</v>
      </c>
      <c r="H26" s="338">
        <v>800</v>
      </c>
      <c r="I26" s="314">
        <v>79456.84</v>
      </c>
      <c r="J26" s="80"/>
    </row>
    <row r="27" spans="1:10" hidden="1" outlineLevel="1">
      <c r="A27" s="283" t="s">
        <v>117</v>
      </c>
      <c r="B27" s="314">
        <v>445795.64999999997</v>
      </c>
      <c r="C27" s="338">
        <v>723489.43000000052</v>
      </c>
      <c r="D27" s="314">
        <v>1061.29</v>
      </c>
      <c r="E27" s="314">
        <v>0</v>
      </c>
      <c r="F27" s="314">
        <v>0</v>
      </c>
      <c r="G27" s="314">
        <v>0</v>
      </c>
      <c r="H27" s="338">
        <v>0</v>
      </c>
      <c r="I27" s="314">
        <v>16988.919999999998</v>
      </c>
      <c r="J27" s="80"/>
    </row>
    <row r="28" spans="1:10" hidden="1" outlineLevel="1">
      <c r="A28" s="283" t="s">
        <v>118</v>
      </c>
      <c r="B28" s="314">
        <v>1046981.0500000005</v>
      </c>
      <c r="C28" s="338">
        <v>86131.669999999969</v>
      </c>
      <c r="D28" s="314">
        <v>0</v>
      </c>
      <c r="E28" s="314">
        <v>0</v>
      </c>
      <c r="F28" s="314">
        <v>0</v>
      </c>
      <c r="G28" s="314">
        <v>0</v>
      </c>
      <c r="H28" s="338">
        <v>0</v>
      </c>
      <c r="I28" s="314">
        <v>0</v>
      </c>
      <c r="J28" s="80"/>
    </row>
    <row r="29" spans="1:10" hidden="1" outlineLevel="1">
      <c r="A29" s="283" t="s">
        <v>119</v>
      </c>
      <c r="B29" s="314">
        <v>2298214.8000000017</v>
      </c>
      <c r="C29" s="338">
        <v>729245.69000000076</v>
      </c>
      <c r="D29" s="314">
        <v>1105.46</v>
      </c>
      <c r="E29" s="314">
        <v>0</v>
      </c>
      <c r="F29" s="314">
        <v>0</v>
      </c>
      <c r="G29" s="314">
        <v>0</v>
      </c>
      <c r="H29" s="338">
        <v>0</v>
      </c>
      <c r="I29" s="314">
        <v>14800.84</v>
      </c>
      <c r="J29" s="80"/>
    </row>
    <row r="30" spans="1:10" hidden="1" outlineLevel="1">
      <c r="A30" s="283" t="s">
        <v>120</v>
      </c>
      <c r="B30" s="314">
        <v>752244.67000000086</v>
      </c>
      <c r="C30" s="338">
        <v>1015139.8800000004</v>
      </c>
      <c r="D30" s="314">
        <v>0</v>
      </c>
      <c r="E30" s="314">
        <v>0</v>
      </c>
      <c r="F30" s="314">
        <v>0</v>
      </c>
      <c r="G30" s="314">
        <v>0</v>
      </c>
      <c r="H30" s="338">
        <v>0</v>
      </c>
      <c r="I30" s="314">
        <v>12937.49</v>
      </c>
      <c r="J30" s="80"/>
    </row>
    <row r="31" spans="1:10" hidden="1" outlineLevel="1">
      <c r="A31" s="283" t="s">
        <v>121</v>
      </c>
      <c r="B31" s="314">
        <v>12562.02</v>
      </c>
      <c r="C31" s="338">
        <v>200297.63</v>
      </c>
      <c r="D31" s="314">
        <v>0</v>
      </c>
      <c r="E31" s="314">
        <v>0</v>
      </c>
      <c r="F31" s="314">
        <v>0</v>
      </c>
      <c r="G31" s="314">
        <v>0</v>
      </c>
      <c r="H31" s="338">
        <v>0</v>
      </c>
      <c r="I31" s="314">
        <v>12223.91</v>
      </c>
      <c r="J31" s="80"/>
    </row>
    <row r="32" spans="1:10" hidden="1" outlineLevel="1">
      <c r="A32" s="283" t="s">
        <v>122</v>
      </c>
      <c r="B32" s="314">
        <v>1793004.3699999992</v>
      </c>
      <c r="C32" s="338">
        <v>1081027.8500000003</v>
      </c>
      <c r="D32" s="314">
        <v>0</v>
      </c>
      <c r="E32" s="314">
        <v>0</v>
      </c>
      <c r="F32" s="314">
        <v>0</v>
      </c>
      <c r="G32" s="314">
        <v>0</v>
      </c>
      <c r="H32" s="338">
        <v>0</v>
      </c>
      <c r="I32" s="314">
        <v>91473.31</v>
      </c>
      <c r="J32" s="80"/>
    </row>
    <row r="33" spans="1:10" hidden="1" outlineLevel="1">
      <c r="A33" s="283" t="s">
        <v>123</v>
      </c>
      <c r="B33" s="314">
        <v>662401.75000000023</v>
      </c>
      <c r="C33" s="338">
        <v>2028944.6400000018</v>
      </c>
      <c r="D33" s="314">
        <v>624.27</v>
      </c>
      <c r="E33" s="314">
        <v>0</v>
      </c>
      <c r="F33" s="314">
        <v>0</v>
      </c>
      <c r="G33" s="314">
        <v>0</v>
      </c>
      <c r="H33" s="338">
        <v>0</v>
      </c>
      <c r="I33" s="314">
        <v>79190.720000000001</v>
      </c>
      <c r="J33" s="80"/>
    </row>
    <row r="34" spans="1:10" hidden="1" outlineLevel="1">
      <c r="A34" s="283" t="s">
        <v>124</v>
      </c>
      <c r="B34" s="314">
        <v>3584077.85</v>
      </c>
      <c r="C34" s="338">
        <v>4105895.1900000023</v>
      </c>
      <c r="D34" s="314">
        <v>42.099999999999994</v>
      </c>
      <c r="E34" s="314">
        <v>253300.52</v>
      </c>
      <c r="F34" s="314">
        <v>9507.82</v>
      </c>
      <c r="G34" s="314">
        <v>0</v>
      </c>
      <c r="H34" s="338">
        <v>0</v>
      </c>
      <c r="I34" s="314">
        <v>198788.53</v>
      </c>
      <c r="J34" s="80"/>
    </row>
    <row r="35" spans="1:10" hidden="1" outlineLevel="1">
      <c r="A35" s="283" t="s">
        <v>125</v>
      </c>
      <c r="B35" s="314">
        <v>3620734.88</v>
      </c>
      <c r="C35" s="338">
        <v>1955715.39</v>
      </c>
      <c r="D35" s="314">
        <v>674.5100000000001</v>
      </c>
      <c r="E35" s="314">
        <v>0</v>
      </c>
      <c r="F35" s="314">
        <v>8868.8799999999992</v>
      </c>
      <c r="G35" s="314">
        <v>0</v>
      </c>
      <c r="H35" s="338">
        <v>726.16000000000031</v>
      </c>
      <c r="I35" s="314">
        <v>54827.869999999995</v>
      </c>
      <c r="J35" s="80"/>
    </row>
    <row r="36" spans="1:10" hidden="1" outlineLevel="1">
      <c r="A36" s="283" t="s">
        <v>126</v>
      </c>
      <c r="B36" s="314">
        <v>1305592.81</v>
      </c>
      <c r="C36" s="338">
        <v>5212380.549999997</v>
      </c>
      <c r="D36" s="314">
        <v>51.21</v>
      </c>
      <c r="E36" s="314">
        <v>0</v>
      </c>
      <c r="F36" s="314">
        <v>0</v>
      </c>
      <c r="G36" s="314">
        <v>0</v>
      </c>
      <c r="H36" s="338">
        <v>34716</v>
      </c>
      <c r="I36" s="314">
        <v>230579.11</v>
      </c>
      <c r="J36" s="80"/>
    </row>
    <row r="37" spans="1:10" hidden="1" outlineLevel="1">
      <c r="A37" s="283" t="s">
        <v>127</v>
      </c>
      <c r="B37" s="314">
        <v>1984393.9599999993</v>
      </c>
      <c r="C37" s="338">
        <v>370486.71000000025</v>
      </c>
      <c r="D37" s="314">
        <v>0</v>
      </c>
      <c r="E37" s="314">
        <v>0</v>
      </c>
      <c r="F37" s="314">
        <v>0</v>
      </c>
      <c r="G37" s="314">
        <v>0</v>
      </c>
      <c r="H37" s="338">
        <v>0</v>
      </c>
      <c r="I37" s="314">
        <v>37941.509999999995</v>
      </c>
      <c r="J37" s="80"/>
    </row>
    <row r="38" spans="1:10" hidden="1" outlineLevel="1">
      <c r="A38" s="283" t="s">
        <v>128</v>
      </c>
      <c r="B38" s="314">
        <v>3032547.9499999997</v>
      </c>
      <c r="C38" s="338">
        <v>638636.49</v>
      </c>
      <c r="D38" s="314">
        <v>0</v>
      </c>
      <c r="E38" s="314">
        <v>0</v>
      </c>
      <c r="F38" s="314">
        <v>0</v>
      </c>
      <c r="G38" s="314">
        <v>0</v>
      </c>
      <c r="H38" s="338">
        <v>0</v>
      </c>
      <c r="I38" s="314">
        <v>113700</v>
      </c>
      <c r="J38" s="80"/>
    </row>
    <row r="39" spans="1:10" hidden="1" outlineLevel="1">
      <c r="A39" s="283" t="s">
        <v>129</v>
      </c>
      <c r="B39" s="314">
        <v>1645573.1599999997</v>
      </c>
      <c r="C39" s="338">
        <v>1885099.1100000003</v>
      </c>
      <c r="D39" s="314">
        <v>1320.41</v>
      </c>
      <c r="E39" s="314">
        <v>0</v>
      </c>
      <c r="F39" s="314">
        <v>0</v>
      </c>
      <c r="G39" s="314">
        <v>0</v>
      </c>
      <c r="H39" s="338">
        <v>0</v>
      </c>
      <c r="I39" s="314">
        <v>197989.12</v>
      </c>
      <c r="J39" s="80"/>
    </row>
    <row r="40" spans="1:10" hidden="1" outlineLevel="1">
      <c r="A40" s="283" t="s">
        <v>130</v>
      </c>
      <c r="B40" s="314">
        <v>2347351.290000001</v>
      </c>
      <c r="C40" s="338">
        <v>416131.78000000014</v>
      </c>
      <c r="D40" s="314">
        <v>0</v>
      </c>
      <c r="E40" s="314">
        <v>0</v>
      </c>
      <c r="F40" s="314">
        <v>0</v>
      </c>
      <c r="G40" s="314">
        <v>0</v>
      </c>
      <c r="H40" s="338">
        <v>0</v>
      </c>
      <c r="I40" s="314">
        <v>8100.08</v>
      </c>
      <c r="J40" s="80"/>
    </row>
    <row r="41" spans="1:10" hidden="1" outlineLevel="1">
      <c r="A41" s="283" t="s">
        <v>131</v>
      </c>
      <c r="B41" s="314">
        <v>1109849.370000001</v>
      </c>
      <c r="C41" s="338">
        <v>1194585.3400000001</v>
      </c>
      <c r="D41" s="314">
        <v>775.15</v>
      </c>
      <c r="E41" s="314">
        <v>0</v>
      </c>
      <c r="F41" s="314">
        <v>0</v>
      </c>
      <c r="G41" s="314">
        <v>0</v>
      </c>
      <c r="H41" s="338">
        <v>1662.1200000000008</v>
      </c>
      <c r="I41" s="314">
        <v>7427.8899999999994</v>
      </c>
      <c r="J41" s="80"/>
    </row>
    <row r="42" spans="1:10" hidden="1" outlineLevel="1">
      <c r="A42" s="283" t="s">
        <v>132</v>
      </c>
      <c r="B42" s="314">
        <v>935284.69999999844</v>
      </c>
      <c r="C42" s="338">
        <v>113020.69000000002</v>
      </c>
      <c r="D42" s="314">
        <v>236.70999999999998</v>
      </c>
      <c r="E42" s="314">
        <v>0</v>
      </c>
      <c r="F42" s="314">
        <v>1058.96</v>
      </c>
      <c r="G42" s="314">
        <v>0</v>
      </c>
      <c r="H42" s="338">
        <v>0</v>
      </c>
      <c r="I42" s="314">
        <v>13025.72</v>
      </c>
      <c r="J42" s="80"/>
    </row>
    <row r="43" spans="1:10" hidden="1" outlineLevel="1">
      <c r="A43" s="283" t="s">
        <v>133</v>
      </c>
      <c r="B43" s="314">
        <v>356726.53999999986</v>
      </c>
      <c r="C43" s="338">
        <v>803042.18000000063</v>
      </c>
      <c r="D43" s="314">
        <v>99.13</v>
      </c>
      <c r="E43" s="314">
        <v>0</v>
      </c>
      <c r="F43" s="314">
        <v>0</v>
      </c>
      <c r="G43" s="314">
        <v>0</v>
      </c>
      <c r="H43" s="338">
        <v>0</v>
      </c>
      <c r="I43" s="314">
        <v>31721.63</v>
      </c>
      <c r="J43" s="80"/>
    </row>
    <row r="44" spans="1:10" hidden="1" outlineLevel="1">
      <c r="A44" s="283" t="s">
        <v>134</v>
      </c>
      <c r="B44" s="314">
        <v>317159.23000000016</v>
      </c>
      <c r="C44" s="338">
        <v>2901944.830000001</v>
      </c>
      <c r="D44" s="314">
        <v>0</v>
      </c>
      <c r="E44" s="314">
        <v>53760.07</v>
      </c>
      <c r="F44" s="314">
        <v>0</v>
      </c>
      <c r="G44" s="314">
        <v>0</v>
      </c>
      <c r="H44" s="338">
        <v>0</v>
      </c>
      <c r="I44" s="314">
        <v>213435.71999999997</v>
      </c>
      <c r="J44" s="80"/>
    </row>
    <row r="45" spans="1:10" hidden="1" outlineLevel="1">
      <c r="A45" s="283" t="s">
        <v>135</v>
      </c>
      <c r="B45" s="314">
        <v>29129912.319999777</v>
      </c>
      <c r="C45" s="338">
        <v>127102382.90000005</v>
      </c>
      <c r="D45" s="314">
        <v>0</v>
      </c>
      <c r="E45" s="314">
        <v>2757083.9800000004</v>
      </c>
      <c r="F45" s="314">
        <v>177766.75</v>
      </c>
      <c r="G45" s="314">
        <v>21078.93</v>
      </c>
      <c r="H45" s="338">
        <v>0</v>
      </c>
      <c r="I45" s="314">
        <v>6245336.8200000012</v>
      </c>
      <c r="J45" s="80"/>
    </row>
    <row r="46" spans="1:10" hidden="1" outlineLevel="1">
      <c r="A46" s="283" t="s">
        <v>136</v>
      </c>
      <c r="B46" s="314">
        <v>1715869.4200000009</v>
      </c>
      <c r="C46" s="338">
        <v>396234.63000000006</v>
      </c>
      <c r="D46" s="314">
        <v>660.82</v>
      </c>
      <c r="E46" s="314">
        <v>0</v>
      </c>
      <c r="F46" s="314">
        <v>0</v>
      </c>
      <c r="G46" s="314">
        <v>0</v>
      </c>
      <c r="H46" s="338">
        <v>4305.6299999999974</v>
      </c>
      <c r="I46" s="314">
        <v>26553.24</v>
      </c>
      <c r="J46" s="80"/>
    </row>
    <row r="47" spans="1:10" hidden="1" outlineLevel="1">
      <c r="A47" s="283" t="s">
        <v>137</v>
      </c>
      <c r="B47" s="314">
        <v>523445.96000000049</v>
      </c>
      <c r="C47" s="338">
        <v>552392.26999999955</v>
      </c>
      <c r="D47" s="314">
        <v>234.51</v>
      </c>
      <c r="E47" s="314">
        <v>0</v>
      </c>
      <c r="F47" s="314">
        <v>0</v>
      </c>
      <c r="G47" s="314">
        <v>0</v>
      </c>
      <c r="H47" s="338">
        <v>0</v>
      </c>
      <c r="I47" s="314">
        <v>9595.23</v>
      </c>
      <c r="J47" s="80"/>
    </row>
    <row r="48" spans="1:10" hidden="1" outlineLevel="1">
      <c r="A48" s="283" t="s">
        <v>138</v>
      </c>
      <c r="B48" s="314">
        <v>2467.98</v>
      </c>
      <c r="C48" s="338">
        <v>0</v>
      </c>
      <c r="D48" s="314">
        <v>0</v>
      </c>
      <c r="E48" s="314">
        <v>0</v>
      </c>
      <c r="F48" s="314">
        <v>0</v>
      </c>
      <c r="G48" s="314">
        <v>0</v>
      </c>
      <c r="H48" s="338">
        <v>0</v>
      </c>
      <c r="I48" s="314">
        <v>0</v>
      </c>
      <c r="J48" s="80"/>
    </row>
    <row r="49" spans="1:10" hidden="1" outlineLevel="1">
      <c r="A49" s="283" t="s">
        <v>139</v>
      </c>
      <c r="B49" s="314">
        <v>533749.02000000025</v>
      </c>
      <c r="C49" s="338">
        <v>58720.98</v>
      </c>
      <c r="D49" s="314">
        <v>0</v>
      </c>
      <c r="E49" s="314">
        <v>0</v>
      </c>
      <c r="F49" s="314">
        <v>0</v>
      </c>
      <c r="G49" s="314">
        <v>0</v>
      </c>
      <c r="H49" s="338">
        <v>0</v>
      </c>
      <c r="I49" s="314">
        <v>15998.3</v>
      </c>
      <c r="J49" s="80"/>
    </row>
    <row r="50" spans="1:10" hidden="1" outlineLevel="1">
      <c r="A50" s="283" t="s">
        <v>140</v>
      </c>
      <c r="B50" s="314">
        <v>6736281.2600000026</v>
      </c>
      <c r="C50" s="338">
        <v>780591.69000000041</v>
      </c>
      <c r="D50" s="314">
        <v>0</v>
      </c>
      <c r="E50" s="314">
        <v>0</v>
      </c>
      <c r="F50" s="314">
        <v>0</v>
      </c>
      <c r="G50" s="314">
        <v>0</v>
      </c>
      <c r="H50" s="338">
        <v>0</v>
      </c>
      <c r="I50" s="314">
        <v>16293.369999999999</v>
      </c>
      <c r="J50" s="80"/>
    </row>
    <row r="51" spans="1:10" hidden="1" outlineLevel="1">
      <c r="A51" s="283" t="s">
        <v>141</v>
      </c>
      <c r="B51" s="314">
        <v>2904418.950000002</v>
      </c>
      <c r="C51" s="338">
        <v>29888.429999999989</v>
      </c>
      <c r="D51" s="314">
        <v>191.14000000000004</v>
      </c>
      <c r="E51" s="314">
        <v>0</v>
      </c>
      <c r="F51" s="314">
        <v>0</v>
      </c>
      <c r="G51" s="314">
        <v>0</v>
      </c>
      <c r="H51" s="338">
        <v>0</v>
      </c>
      <c r="I51" s="314">
        <v>18406.089999999997</v>
      </c>
      <c r="J51" s="80"/>
    </row>
    <row r="52" spans="1:10" hidden="1" outlineLevel="1">
      <c r="A52" s="283" t="s">
        <v>142</v>
      </c>
      <c r="B52" s="314">
        <v>869201.65000000037</v>
      </c>
      <c r="C52" s="338">
        <v>536669.10000000033</v>
      </c>
      <c r="D52" s="314">
        <v>0</v>
      </c>
      <c r="E52" s="314">
        <v>8786.34</v>
      </c>
      <c r="F52" s="314">
        <v>0</v>
      </c>
      <c r="G52" s="314">
        <v>0</v>
      </c>
      <c r="H52" s="338">
        <v>0</v>
      </c>
      <c r="I52" s="314">
        <v>94638.43</v>
      </c>
      <c r="J52" s="80"/>
    </row>
    <row r="53" spans="1:10" hidden="1" outlineLevel="1">
      <c r="A53" s="283" t="s">
        <v>143</v>
      </c>
      <c r="B53" s="314">
        <v>4776313.0099999942</v>
      </c>
      <c r="C53" s="338">
        <v>2553208.2300000056</v>
      </c>
      <c r="D53" s="314">
        <v>138.76999999999998</v>
      </c>
      <c r="E53" s="314">
        <v>0</v>
      </c>
      <c r="F53" s="314">
        <v>0</v>
      </c>
      <c r="G53" s="314">
        <v>0</v>
      </c>
      <c r="H53" s="338">
        <v>0</v>
      </c>
      <c r="I53" s="314">
        <v>2987.23</v>
      </c>
      <c r="J53" s="80"/>
    </row>
    <row r="54" spans="1:10" hidden="1" outlineLevel="1">
      <c r="A54" s="283" t="s">
        <v>144</v>
      </c>
      <c r="B54" s="314">
        <v>387182.86999999994</v>
      </c>
      <c r="C54" s="338">
        <v>2895272.2400000007</v>
      </c>
      <c r="D54" s="314">
        <v>0</v>
      </c>
      <c r="E54" s="314">
        <v>22070.28</v>
      </c>
      <c r="F54" s="314">
        <v>0</v>
      </c>
      <c r="G54" s="314">
        <v>0</v>
      </c>
      <c r="H54" s="338">
        <v>0</v>
      </c>
      <c r="I54" s="314">
        <v>208414.65</v>
      </c>
      <c r="J54" s="80"/>
    </row>
    <row r="55" spans="1:10" hidden="1" outlineLevel="1">
      <c r="A55" s="283" t="s">
        <v>145</v>
      </c>
      <c r="B55" s="314">
        <v>915959.26000000013</v>
      </c>
      <c r="C55" s="338">
        <v>3800891.8299999982</v>
      </c>
      <c r="D55" s="314">
        <v>171.99</v>
      </c>
      <c r="E55" s="314">
        <v>0</v>
      </c>
      <c r="F55" s="314">
        <v>0</v>
      </c>
      <c r="G55" s="314">
        <v>0</v>
      </c>
      <c r="H55" s="338">
        <v>0</v>
      </c>
      <c r="I55" s="314">
        <v>721367.67999999993</v>
      </c>
      <c r="J55" s="80"/>
    </row>
    <row r="56" spans="1:10" hidden="1" outlineLevel="1">
      <c r="A56" s="283" t="s">
        <v>146</v>
      </c>
      <c r="B56" s="314">
        <v>2019940.7500000002</v>
      </c>
      <c r="C56" s="338">
        <v>2168880.2799999951</v>
      </c>
      <c r="D56" s="314">
        <v>0</v>
      </c>
      <c r="E56" s="314">
        <v>0</v>
      </c>
      <c r="F56" s="314">
        <v>0</v>
      </c>
      <c r="G56" s="314">
        <v>0</v>
      </c>
      <c r="H56" s="338">
        <v>0</v>
      </c>
      <c r="I56" s="314">
        <v>133281.66</v>
      </c>
      <c r="J56" s="80"/>
    </row>
    <row r="57" spans="1:10" hidden="1" outlineLevel="1">
      <c r="A57" s="283" t="s">
        <v>147</v>
      </c>
      <c r="B57" s="314">
        <v>3757569.7000000007</v>
      </c>
      <c r="C57" s="338">
        <v>5715348.6099999957</v>
      </c>
      <c r="D57" s="314">
        <v>309.12</v>
      </c>
      <c r="E57" s="314">
        <v>0</v>
      </c>
      <c r="F57" s="314">
        <v>0</v>
      </c>
      <c r="G57" s="314">
        <v>26075</v>
      </c>
      <c r="H57" s="338">
        <v>20759.760000000009</v>
      </c>
      <c r="I57" s="314">
        <v>282533.57999999996</v>
      </c>
      <c r="J57" s="80"/>
    </row>
    <row r="58" spans="1:10" hidden="1" outlineLevel="1">
      <c r="A58" s="283" t="s">
        <v>148</v>
      </c>
      <c r="B58" s="314">
        <v>0</v>
      </c>
      <c r="C58" s="338">
        <v>289721.45</v>
      </c>
      <c r="D58" s="314">
        <v>0</v>
      </c>
      <c r="E58" s="314">
        <v>81250.47</v>
      </c>
      <c r="F58" s="314">
        <v>0</v>
      </c>
      <c r="G58" s="314">
        <v>0</v>
      </c>
      <c r="H58" s="338">
        <v>0</v>
      </c>
      <c r="I58" s="314">
        <v>44641.85</v>
      </c>
      <c r="J58" s="80"/>
    </row>
    <row r="59" spans="1:10" hidden="1" outlineLevel="1">
      <c r="A59" s="283" t="s">
        <v>149</v>
      </c>
      <c r="B59" s="314">
        <v>708287.60999999975</v>
      </c>
      <c r="C59" s="338">
        <v>345712.64999999985</v>
      </c>
      <c r="D59" s="314">
        <v>0</v>
      </c>
      <c r="E59" s="314">
        <v>0</v>
      </c>
      <c r="F59" s="314">
        <v>0</v>
      </c>
      <c r="G59" s="314">
        <v>0</v>
      </c>
      <c r="H59" s="338">
        <v>0</v>
      </c>
      <c r="I59" s="314">
        <v>5868.41</v>
      </c>
      <c r="J59" s="80"/>
    </row>
    <row r="60" spans="1:10" hidden="1" outlineLevel="1">
      <c r="A60" s="283" t="s">
        <v>150</v>
      </c>
      <c r="B60" s="314">
        <v>371292.93000000023</v>
      </c>
      <c r="C60" s="338">
        <v>721971.29000000015</v>
      </c>
      <c r="D60" s="314">
        <v>0</v>
      </c>
      <c r="E60" s="314">
        <v>0</v>
      </c>
      <c r="F60" s="314">
        <v>0</v>
      </c>
      <c r="G60" s="314">
        <v>0</v>
      </c>
      <c r="H60" s="338">
        <v>0</v>
      </c>
      <c r="I60" s="314">
        <v>65620.3</v>
      </c>
      <c r="J60" s="80"/>
    </row>
    <row r="61" spans="1:10" hidden="1" outlineLevel="1">
      <c r="A61" s="283" t="s">
        <v>151</v>
      </c>
      <c r="B61" s="314">
        <v>1439755.6799999997</v>
      </c>
      <c r="C61" s="338">
        <v>357804.96999999986</v>
      </c>
      <c r="D61" s="314">
        <v>0</v>
      </c>
      <c r="E61" s="314">
        <v>0</v>
      </c>
      <c r="F61" s="314">
        <v>0</v>
      </c>
      <c r="G61" s="314">
        <v>0</v>
      </c>
      <c r="H61" s="338">
        <v>0</v>
      </c>
      <c r="I61" s="314">
        <v>0</v>
      </c>
      <c r="J61" s="80"/>
    </row>
    <row r="62" spans="1:10" hidden="1" outlineLevel="1">
      <c r="A62" s="283" t="s">
        <v>152</v>
      </c>
      <c r="B62" s="314">
        <v>454558.55999999982</v>
      </c>
      <c r="C62" s="338">
        <v>348668.8800000003</v>
      </c>
      <c r="D62" s="314">
        <v>-21</v>
      </c>
      <c r="E62" s="314">
        <v>0</v>
      </c>
      <c r="F62" s="314">
        <v>0</v>
      </c>
      <c r="G62" s="314">
        <v>0</v>
      </c>
      <c r="H62" s="338">
        <v>0</v>
      </c>
      <c r="I62" s="314">
        <v>0</v>
      </c>
      <c r="J62" s="80"/>
    </row>
    <row r="63" spans="1:10" hidden="1" outlineLevel="1">
      <c r="A63" s="283" t="s">
        <v>153</v>
      </c>
      <c r="B63" s="314">
        <v>1639377.3500000003</v>
      </c>
      <c r="C63" s="338">
        <v>115078.30999999991</v>
      </c>
      <c r="D63" s="314">
        <v>0</v>
      </c>
      <c r="E63" s="314">
        <v>0</v>
      </c>
      <c r="F63" s="314">
        <v>0</v>
      </c>
      <c r="G63" s="314">
        <v>0</v>
      </c>
      <c r="H63" s="338">
        <v>0</v>
      </c>
      <c r="I63" s="314">
        <v>0</v>
      </c>
      <c r="J63" s="80"/>
    </row>
    <row r="64" spans="1:10" hidden="1" outlineLevel="1">
      <c r="A64" s="283" t="s">
        <v>154</v>
      </c>
      <c r="B64" s="314">
        <v>1310908.2999999991</v>
      </c>
      <c r="C64" s="338">
        <v>1102796.2700000009</v>
      </c>
      <c r="D64" s="314">
        <v>141.26</v>
      </c>
      <c r="E64" s="314">
        <v>0</v>
      </c>
      <c r="F64" s="314">
        <v>0</v>
      </c>
      <c r="G64" s="314">
        <v>0</v>
      </c>
      <c r="H64" s="338">
        <v>0</v>
      </c>
      <c r="I64" s="314">
        <v>29994.53</v>
      </c>
      <c r="J64" s="80"/>
    </row>
    <row r="65" spans="1:10" hidden="1" outlineLevel="1">
      <c r="A65" s="283" t="s">
        <v>155</v>
      </c>
      <c r="B65" s="314">
        <v>48304.54</v>
      </c>
      <c r="C65" s="338">
        <v>0</v>
      </c>
      <c r="D65" s="314">
        <v>0</v>
      </c>
      <c r="E65" s="314">
        <v>0</v>
      </c>
      <c r="F65" s="314">
        <v>0</v>
      </c>
      <c r="G65" s="314">
        <v>0</v>
      </c>
      <c r="H65" s="338">
        <v>0</v>
      </c>
      <c r="I65" s="314">
        <v>0</v>
      </c>
      <c r="J65" s="80"/>
    </row>
    <row r="66" spans="1:10" hidden="1" outlineLevel="1">
      <c r="A66" s="283" t="s">
        <v>156</v>
      </c>
      <c r="B66" s="314">
        <v>932663.02</v>
      </c>
      <c r="C66" s="338">
        <v>74333.170000000013</v>
      </c>
      <c r="D66" s="314">
        <v>0</v>
      </c>
      <c r="E66" s="314">
        <v>0</v>
      </c>
      <c r="F66" s="314">
        <v>0</v>
      </c>
      <c r="G66" s="314">
        <v>0</v>
      </c>
      <c r="H66" s="338">
        <v>0</v>
      </c>
      <c r="I66" s="314">
        <v>24131.190000000002</v>
      </c>
      <c r="J66" s="80"/>
    </row>
    <row r="67" spans="1:10" hidden="1" outlineLevel="1">
      <c r="A67" s="283" t="s">
        <v>157</v>
      </c>
      <c r="B67" s="314">
        <v>3989152.55</v>
      </c>
      <c r="C67" s="338">
        <v>970785.60999999905</v>
      </c>
      <c r="D67" s="314">
        <v>0</v>
      </c>
      <c r="E67" s="314">
        <v>0</v>
      </c>
      <c r="F67" s="314">
        <v>0</v>
      </c>
      <c r="G67" s="314">
        <v>0</v>
      </c>
      <c r="H67" s="338">
        <v>0</v>
      </c>
      <c r="I67" s="314">
        <v>143172.49</v>
      </c>
      <c r="J67" s="80"/>
    </row>
    <row r="68" spans="1:10" hidden="1" outlineLevel="1">
      <c r="A68" s="283" t="s">
        <v>158</v>
      </c>
      <c r="B68" s="314">
        <v>2509751.5599999996</v>
      </c>
      <c r="C68" s="338">
        <v>1205320.7699999984</v>
      </c>
      <c r="D68" s="314">
        <v>384.14</v>
      </c>
      <c r="E68" s="314">
        <v>0</v>
      </c>
      <c r="F68" s="314">
        <v>0</v>
      </c>
      <c r="G68" s="314">
        <v>0</v>
      </c>
      <c r="H68" s="338">
        <v>0</v>
      </c>
      <c r="I68" s="314">
        <v>334794.89</v>
      </c>
      <c r="J68" s="80"/>
    </row>
    <row r="69" spans="1:10" hidden="1" outlineLevel="1">
      <c r="A69" s="283" t="s">
        <v>159</v>
      </c>
      <c r="B69" s="314">
        <v>1468210.6000000003</v>
      </c>
      <c r="C69" s="338">
        <v>16652.239999999994</v>
      </c>
      <c r="D69" s="314">
        <v>0</v>
      </c>
      <c r="E69" s="314">
        <v>0</v>
      </c>
      <c r="F69" s="314">
        <v>0</v>
      </c>
      <c r="G69" s="314">
        <v>0</v>
      </c>
      <c r="H69" s="338">
        <v>0</v>
      </c>
      <c r="I69" s="314">
        <v>9022.0300000000007</v>
      </c>
      <c r="J69" s="80"/>
    </row>
    <row r="70" spans="1:10" hidden="1" outlineLevel="1">
      <c r="A70" s="283" t="s">
        <v>160</v>
      </c>
      <c r="B70" s="314">
        <v>2049096.6100000017</v>
      </c>
      <c r="C70" s="338">
        <v>2076486.31</v>
      </c>
      <c r="D70" s="314">
        <v>0</v>
      </c>
      <c r="E70" s="314">
        <v>86958.93</v>
      </c>
      <c r="F70" s="314">
        <v>0</v>
      </c>
      <c r="G70" s="314">
        <v>46900</v>
      </c>
      <c r="H70" s="338">
        <v>0</v>
      </c>
      <c r="I70" s="314">
        <v>83592.61</v>
      </c>
      <c r="J70" s="80"/>
    </row>
    <row r="71" spans="1:10" hidden="1" outlineLevel="1">
      <c r="A71" s="283" t="s">
        <v>161</v>
      </c>
      <c r="B71" s="314">
        <v>4065035.9900000012</v>
      </c>
      <c r="C71" s="338">
        <v>1022755.2800000001</v>
      </c>
      <c r="D71" s="314">
        <v>0</v>
      </c>
      <c r="E71" s="314">
        <v>0</v>
      </c>
      <c r="F71" s="314">
        <v>0</v>
      </c>
      <c r="G71" s="314">
        <v>0</v>
      </c>
      <c r="H71" s="338">
        <v>0</v>
      </c>
      <c r="I71" s="314">
        <v>0</v>
      </c>
      <c r="J71" s="80"/>
    </row>
    <row r="72" spans="1:10" hidden="1" outlineLevel="1">
      <c r="A72" s="283" t="s">
        <v>162</v>
      </c>
      <c r="B72" s="314">
        <v>3203962.4300000048</v>
      </c>
      <c r="C72" s="338">
        <v>1848489.9899999984</v>
      </c>
      <c r="D72" s="314">
        <v>1258.73</v>
      </c>
      <c r="E72" s="314">
        <v>0</v>
      </c>
      <c r="F72" s="314">
        <v>0</v>
      </c>
      <c r="G72" s="314">
        <v>0</v>
      </c>
      <c r="H72" s="338">
        <v>0</v>
      </c>
      <c r="I72" s="314">
        <v>11610.65</v>
      </c>
      <c r="J72" s="80"/>
    </row>
    <row r="73" spans="1:10" hidden="1" outlineLevel="1">
      <c r="A73" s="283" t="s">
        <v>163</v>
      </c>
      <c r="B73" s="314">
        <v>1116131.8699999982</v>
      </c>
      <c r="C73" s="338">
        <v>1356534.37</v>
      </c>
      <c r="D73" s="314">
        <v>0</v>
      </c>
      <c r="E73" s="314">
        <v>54412.85</v>
      </c>
      <c r="F73" s="314">
        <v>0</v>
      </c>
      <c r="G73" s="314">
        <v>0</v>
      </c>
      <c r="H73" s="338">
        <v>0</v>
      </c>
      <c r="I73" s="314">
        <v>30706.43</v>
      </c>
      <c r="J73" s="80"/>
    </row>
    <row r="74" spans="1:10" hidden="1" outlineLevel="1">
      <c r="A74" s="283" t="s">
        <v>164</v>
      </c>
      <c r="B74" s="314">
        <v>1814891.2400000005</v>
      </c>
      <c r="C74" s="338">
        <v>6183218.6800000016</v>
      </c>
      <c r="D74" s="314">
        <v>0</v>
      </c>
      <c r="E74" s="314">
        <v>13000</v>
      </c>
      <c r="F74" s="314">
        <v>0</v>
      </c>
      <c r="G74" s="314">
        <v>0</v>
      </c>
      <c r="H74" s="338">
        <v>28520.400000000001</v>
      </c>
      <c r="I74" s="314">
        <v>79581.799999999988</v>
      </c>
      <c r="J74" s="80"/>
    </row>
    <row r="75" spans="1:10" hidden="1" outlineLevel="1">
      <c r="A75" s="283" t="s">
        <v>165</v>
      </c>
      <c r="B75" s="314">
        <v>1234670.7300000016</v>
      </c>
      <c r="C75" s="338">
        <v>151600.83999999985</v>
      </c>
      <c r="D75" s="314">
        <v>0</v>
      </c>
      <c r="E75" s="314">
        <v>0</v>
      </c>
      <c r="F75" s="314">
        <v>0</v>
      </c>
      <c r="G75" s="314">
        <v>0</v>
      </c>
      <c r="H75" s="338">
        <v>0</v>
      </c>
      <c r="I75" s="314">
        <v>2309.62</v>
      </c>
      <c r="J75" s="80"/>
    </row>
    <row r="76" spans="1:10" hidden="1" outlineLevel="1">
      <c r="A76" s="283" t="s">
        <v>166</v>
      </c>
      <c r="B76" s="314">
        <v>266802016.61999783</v>
      </c>
      <c r="C76" s="338">
        <v>526402877.51000261</v>
      </c>
      <c r="D76" s="314">
        <v>9002.8299999999981</v>
      </c>
      <c r="E76" s="314">
        <v>8460639.8599999994</v>
      </c>
      <c r="F76" s="314">
        <v>0</v>
      </c>
      <c r="G76" s="314">
        <v>0</v>
      </c>
      <c r="H76" s="338">
        <v>1953935.1799999995</v>
      </c>
      <c r="I76" s="314">
        <v>25517939.309999999</v>
      </c>
      <c r="J76" s="80"/>
    </row>
    <row r="77" spans="1:10" hidden="1" outlineLevel="1">
      <c r="A77" s="283" t="s">
        <v>167</v>
      </c>
      <c r="B77" s="314">
        <v>1437828.8200000008</v>
      </c>
      <c r="C77" s="338">
        <v>241951.4899999999</v>
      </c>
      <c r="D77" s="314">
        <v>0</v>
      </c>
      <c r="E77" s="314">
        <v>0</v>
      </c>
      <c r="F77" s="314">
        <v>0</v>
      </c>
      <c r="G77" s="314">
        <v>0</v>
      </c>
      <c r="H77" s="338">
        <v>0</v>
      </c>
      <c r="I77" s="314">
        <v>1162.95</v>
      </c>
      <c r="J77" s="80"/>
    </row>
    <row r="78" spans="1:10" hidden="1" outlineLevel="1">
      <c r="A78" s="283" t="s">
        <v>168</v>
      </c>
      <c r="B78" s="314">
        <v>3099396.7000000034</v>
      </c>
      <c r="C78" s="338">
        <v>220672.28000000012</v>
      </c>
      <c r="D78" s="314">
        <v>441.81000000000006</v>
      </c>
      <c r="E78" s="314">
        <v>0</v>
      </c>
      <c r="F78" s="314">
        <v>0</v>
      </c>
      <c r="G78" s="314">
        <v>0</v>
      </c>
      <c r="H78" s="338">
        <v>0</v>
      </c>
      <c r="I78" s="314">
        <v>4026.05</v>
      </c>
      <c r="J78" s="80"/>
    </row>
    <row r="79" spans="1:10" hidden="1" outlineLevel="1">
      <c r="A79" s="283" t="s">
        <v>169</v>
      </c>
      <c r="B79" s="314">
        <v>1579407.9299999985</v>
      </c>
      <c r="C79" s="338">
        <v>387206.51999999979</v>
      </c>
      <c r="D79" s="314">
        <v>0</v>
      </c>
      <c r="E79" s="314">
        <v>0</v>
      </c>
      <c r="F79" s="314">
        <v>0</v>
      </c>
      <c r="G79" s="314">
        <v>0</v>
      </c>
      <c r="H79" s="338">
        <v>0</v>
      </c>
      <c r="I79" s="314">
        <v>8387.49</v>
      </c>
      <c r="J79" s="80"/>
    </row>
    <row r="80" spans="1:10" hidden="1" outlineLevel="1">
      <c r="A80" s="283" t="s">
        <v>170</v>
      </c>
      <c r="B80" s="314">
        <v>836081.84000000008</v>
      </c>
      <c r="C80" s="338">
        <v>252903.92000000019</v>
      </c>
      <c r="D80" s="314">
        <v>0</v>
      </c>
      <c r="E80" s="314">
        <v>0</v>
      </c>
      <c r="F80" s="314">
        <v>0</v>
      </c>
      <c r="G80" s="314">
        <v>0</v>
      </c>
      <c r="H80" s="338">
        <v>0</v>
      </c>
      <c r="I80" s="314">
        <v>0</v>
      </c>
      <c r="J80" s="80"/>
    </row>
    <row r="81" spans="1:10" hidden="1" outlineLevel="1">
      <c r="A81" s="283" t="s">
        <v>171</v>
      </c>
      <c r="B81" s="314">
        <v>4775907.9499999974</v>
      </c>
      <c r="C81" s="338">
        <v>4246829.3000000054</v>
      </c>
      <c r="D81" s="314">
        <v>180.88</v>
      </c>
      <c r="E81" s="314">
        <v>206469.08000000002</v>
      </c>
      <c r="F81" s="314">
        <v>0</v>
      </c>
      <c r="G81" s="314">
        <v>0</v>
      </c>
      <c r="H81" s="338">
        <v>0</v>
      </c>
      <c r="I81" s="314">
        <v>432189.86</v>
      </c>
      <c r="J81" s="80"/>
    </row>
    <row r="82" spans="1:10" hidden="1" outlineLevel="1">
      <c r="A82" s="283" t="s">
        <v>172</v>
      </c>
      <c r="B82" s="314">
        <v>569299.27000000037</v>
      </c>
      <c r="C82" s="338">
        <v>1514606.7200000007</v>
      </c>
      <c r="D82" s="314">
        <v>583.99</v>
      </c>
      <c r="E82" s="314">
        <v>0</v>
      </c>
      <c r="F82" s="314">
        <v>0</v>
      </c>
      <c r="G82" s="314">
        <v>0</v>
      </c>
      <c r="H82" s="338">
        <v>0</v>
      </c>
      <c r="I82" s="314">
        <v>0</v>
      </c>
      <c r="J82" s="80"/>
    </row>
    <row r="83" spans="1:10" hidden="1" outlineLevel="1">
      <c r="A83" s="283" t="s">
        <v>173</v>
      </c>
      <c r="B83" s="314">
        <v>1635222.1900000002</v>
      </c>
      <c r="C83" s="338">
        <v>2286147.8799999943</v>
      </c>
      <c r="D83" s="314">
        <v>0</v>
      </c>
      <c r="E83" s="314">
        <v>191036.53</v>
      </c>
      <c r="F83" s="314">
        <v>0</v>
      </c>
      <c r="G83" s="314">
        <v>0</v>
      </c>
      <c r="H83" s="338">
        <v>0</v>
      </c>
      <c r="I83" s="314">
        <v>234157.87</v>
      </c>
      <c r="J83" s="80"/>
    </row>
    <row r="84" spans="1:10" hidden="1" outlineLevel="1">
      <c r="A84" s="283" t="s">
        <v>174</v>
      </c>
      <c r="B84" s="314">
        <v>1845146.4900000005</v>
      </c>
      <c r="C84" s="338">
        <v>884807.94000000076</v>
      </c>
      <c r="D84" s="314">
        <v>0</v>
      </c>
      <c r="E84" s="314">
        <v>0</v>
      </c>
      <c r="F84" s="314">
        <v>0</v>
      </c>
      <c r="G84" s="314">
        <v>0</v>
      </c>
      <c r="H84" s="338">
        <v>157.44000000000005</v>
      </c>
      <c r="I84" s="314">
        <v>0</v>
      </c>
      <c r="J84" s="80"/>
    </row>
    <row r="85" spans="1:10" hidden="1" outlineLevel="1">
      <c r="A85" s="283" t="s">
        <v>175</v>
      </c>
      <c r="B85" s="314">
        <v>797837.06</v>
      </c>
      <c r="C85" s="338">
        <v>49873.89</v>
      </c>
      <c r="D85" s="314">
        <v>0</v>
      </c>
      <c r="E85" s="314">
        <v>0</v>
      </c>
      <c r="F85" s="314">
        <v>0</v>
      </c>
      <c r="G85" s="314">
        <v>0</v>
      </c>
      <c r="H85" s="338">
        <v>0</v>
      </c>
      <c r="I85" s="314">
        <v>49146.06</v>
      </c>
      <c r="J85" s="80"/>
    </row>
    <row r="86" spans="1:10" hidden="1" outlineLevel="1">
      <c r="A86" s="283" t="s">
        <v>176</v>
      </c>
      <c r="B86" s="314">
        <v>2279511.9899999993</v>
      </c>
      <c r="C86" s="338">
        <v>2879634.4299999969</v>
      </c>
      <c r="D86" s="314">
        <v>0</v>
      </c>
      <c r="E86" s="314">
        <v>102726.84</v>
      </c>
      <c r="F86" s="314">
        <v>0</v>
      </c>
      <c r="G86" s="314">
        <v>0</v>
      </c>
      <c r="H86" s="338">
        <v>0</v>
      </c>
      <c r="I86" s="314">
        <v>90600.390000000014</v>
      </c>
      <c r="J86" s="80"/>
    </row>
    <row r="87" spans="1:10" hidden="1" outlineLevel="1">
      <c r="A87" s="283" t="s">
        <v>177</v>
      </c>
      <c r="B87" s="314">
        <v>4011929.2100000018</v>
      </c>
      <c r="C87" s="338">
        <v>2988577.9799999995</v>
      </c>
      <c r="D87" s="314">
        <v>0</v>
      </c>
      <c r="E87" s="314">
        <v>0</v>
      </c>
      <c r="F87" s="314">
        <v>0</v>
      </c>
      <c r="G87" s="314">
        <v>0</v>
      </c>
      <c r="H87" s="338">
        <v>0</v>
      </c>
      <c r="I87" s="314">
        <v>176287.14</v>
      </c>
      <c r="J87" s="80"/>
    </row>
    <row r="88" spans="1:10" hidden="1" outlineLevel="1">
      <c r="A88" s="283" t="s">
        <v>178</v>
      </c>
      <c r="B88" s="314">
        <v>7460614.1400000034</v>
      </c>
      <c r="C88" s="338">
        <v>3028209.9500000039</v>
      </c>
      <c r="D88" s="314">
        <v>0</v>
      </c>
      <c r="E88" s="314">
        <v>0</v>
      </c>
      <c r="F88" s="314">
        <v>0</v>
      </c>
      <c r="G88" s="314">
        <v>0</v>
      </c>
      <c r="H88" s="338">
        <v>0</v>
      </c>
      <c r="I88" s="314">
        <v>128323.91999999998</v>
      </c>
      <c r="J88" s="80"/>
    </row>
    <row r="89" spans="1:10" hidden="1" outlineLevel="1">
      <c r="A89" s="283" t="s">
        <v>179</v>
      </c>
      <c r="B89" s="314">
        <v>754708.37999999989</v>
      </c>
      <c r="C89" s="338">
        <v>954681.35999999975</v>
      </c>
      <c r="D89" s="314">
        <v>957.38000000000011</v>
      </c>
      <c r="E89" s="314">
        <v>0</v>
      </c>
      <c r="F89" s="314">
        <v>0</v>
      </c>
      <c r="G89" s="314">
        <v>0</v>
      </c>
      <c r="H89" s="338">
        <v>0</v>
      </c>
      <c r="I89" s="314">
        <v>0</v>
      </c>
      <c r="J89" s="80"/>
    </row>
    <row r="90" spans="1:10" hidden="1" outlineLevel="1">
      <c r="A90" s="283" t="s">
        <v>180</v>
      </c>
      <c r="B90" s="314">
        <v>915554.1800000004</v>
      </c>
      <c r="C90" s="338">
        <v>562614.08999999892</v>
      </c>
      <c r="D90" s="314">
        <v>0</v>
      </c>
      <c r="E90" s="314">
        <v>0</v>
      </c>
      <c r="F90" s="314">
        <v>0</v>
      </c>
      <c r="G90" s="314">
        <v>0</v>
      </c>
      <c r="H90" s="338">
        <v>0</v>
      </c>
      <c r="I90" s="314">
        <v>0</v>
      </c>
      <c r="J90" s="80"/>
    </row>
    <row r="91" spans="1:10" hidden="1" outlineLevel="1">
      <c r="A91" s="283" t="s">
        <v>181</v>
      </c>
      <c r="B91" s="314">
        <v>1274992.5099999998</v>
      </c>
      <c r="C91" s="338">
        <v>1789039.4899999993</v>
      </c>
      <c r="D91" s="314">
        <v>355.75</v>
      </c>
      <c r="E91" s="314">
        <v>0</v>
      </c>
      <c r="F91" s="314">
        <v>0</v>
      </c>
      <c r="G91" s="314">
        <v>0</v>
      </c>
      <c r="H91" s="338">
        <v>0</v>
      </c>
      <c r="I91" s="314">
        <v>190999.11</v>
      </c>
      <c r="J91" s="80"/>
    </row>
    <row r="92" spans="1:10" hidden="1" outlineLevel="1">
      <c r="A92" s="283" t="s">
        <v>182</v>
      </c>
      <c r="B92" s="314">
        <v>636583.0900000002</v>
      </c>
      <c r="C92" s="338">
        <v>207022.77999999997</v>
      </c>
      <c r="D92" s="314">
        <v>109.22</v>
      </c>
      <c r="E92" s="314">
        <v>0</v>
      </c>
      <c r="F92" s="314">
        <v>0</v>
      </c>
      <c r="G92" s="314">
        <v>0</v>
      </c>
      <c r="H92" s="338">
        <v>1344</v>
      </c>
      <c r="I92" s="314">
        <v>35073.9</v>
      </c>
      <c r="J92" s="80"/>
    </row>
    <row r="93" spans="1:10" hidden="1" outlineLevel="1">
      <c r="A93" s="283" t="s">
        <v>183</v>
      </c>
      <c r="B93" s="314">
        <v>773244.51000000059</v>
      </c>
      <c r="C93" s="338">
        <v>4673489.6500000078</v>
      </c>
      <c r="D93" s="314">
        <v>3520.75</v>
      </c>
      <c r="E93" s="314">
        <v>57908.6</v>
      </c>
      <c r="F93" s="314">
        <v>0</v>
      </c>
      <c r="G93" s="314">
        <v>0</v>
      </c>
      <c r="H93" s="338">
        <v>0</v>
      </c>
      <c r="I93" s="314">
        <v>198384.82999999996</v>
      </c>
      <c r="J93" s="80"/>
    </row>
    <row r="94" spans="1:10" hidden="1" outlineLevel="1">
      <c r="A94" s="283" t="s">
        <v>184</v>
      </c>
      <c r="B94" s="314">
        <v>2650381.3100000052</v>
      </c>
      <c r="C94" s="338">
        <v>2990145.9700000011</v>
      </c>
      <c r="D94" s="314">
        <v>934.60000000000014</v>
      </c>
      <c r="E94" s="314">
        <v>0</v>
      </c>
      <c r="F94" s="314">
        <v>0</v>
      </c>
      <c r="G94" s="314">
        <v>0</v>
      </c>
      <c r="H94" s="338">
        <v>0</v>
      </c>
      <c r="I94" s="314">
        <v>64823.600000000006</v>
      </c>
      <c r="J94" s="80"/>
    </row>
    <row r="95" spans="1:10" hidden="1" outlineLevel="1">
      <c r="A95" s="283" t="s">
        <v>185</v>
      </c>
      <c r="B95" s="314">
        <v>3410933.7500000019</v>
      </c>
      <c r="C95" s="338">
        <v>3941589.9899999928</v>
      </c>
      <c r="D95" s="314">
        <v>0</v>
      </c>
      <c r="E95" s="314">
        <v>0</v>
      </c>
      <c r="F95" s="314">
        <v>0</v>
      </c>
      <c r="G95" s="314">
        <v>0</v>
      </c>
      <c r="H95" s="338">
        <v>0</v>
      </c>
      <c r="I95" s="314">
        <v>142363.60999999999</v>
      </c>
      <c r="J95" s="80"/>
    </row>
    <row r="96" spans="1:10" hidden="1" outlineLevel="1">
      <c r="A96" s="283" t="s">
        <v>186</v>
      </c>
      <c r="B96" s="314">
        <v>524384.42000000016</v>
      </c>
      <c r="C96" s="338">
        <v>350267.43000000028</v>
      </c>
      <c r="D96" s="314">
        <v>0</v>
      </c>
      <c r="E96" s="314">
        <v>0</v>
      </c>
      <c r="F96" s="314">
        <v>0</v>
      </c>
      <c r="G96" s="314">
        <v>0</v>
      </c>
      <c r="H96" s="338">
        <v>0</v>
      </c>
      <c r="I96" s="314">
        <v>259.16999999999996</v>
      </c>
      <c r="J96" s="80"/>
    </row>
    <row r="97" spans="1:10" hidden="1" outlineLevel="1">
      <c r="A97" s="283" t="s">
        <v>187</v>
      </c>
      <c r="B97" s="314">
        <v>378375.80000000005</v>
      </c>
      <c r="C97" s="338">
        <v>971343.23</v>
      </c>
      <c r="D97" s="314">
        <v>0</v>
      </c>
      <c r="E97" s="314">
        <v>0</v>
      </c>
      <c r="F97" s="314">
        <v>0</v>
      </c>
      <c r="G97" s="314">
        <v>0</v>
      </c>
      <c r="H97" s="338">
        <v>0</v>
      </c>
      <c r="I97" s="314">
        <v>224494.06</v>
      </c>
      <c r="J97" s="80"/>
    </row>
    <row r="98" spans="1:10" hidden="1" outlineLevel="1">
      <c r="A98" s="283" t="s">
        <v>188</v>
      </c>
      <c r="B98" s="314">
        <v>1925822.8000000012</v>
      </c>
      <c r="C98" s="338">
        <v>752459.43999999983</v>
      </c>
      <c r="D98" s="314">
        <v>59.180000000000007</v>
      </c>
      <c r="E98" s="314">
        <v>71325.72</v>
      </c>
      <c r="F98" s="314">
        <v>0</v>
      </c>
      <c r="G98" s="314">
        <v>0</v>
      </c>
      <c r="H98" s="338">
        <v>0</v>
      </c>
      <c r="I98" s="314">
        <v>23029.52</v>
      </c>
      <c r="J98" s="80"/>
    </row>
    <row r="99" spans="1:10" hidden="1" outlineLevel="1">
      <c r="A99" s="283" t="s">
        <v>189</v>
      </c>
      <c r="B99" s="314">
        <v>313395.1800000004</v>
      </c>
      <c r="C99" s="338">
        <v>147509.54999999987</v>
      </c>
      <c r="D99" s="314">
        <v>0</v>
      </c>
      <c r="E99" s="314">
        <v>0</v>
      </c>
      <c r="F99" s="314">
        <v>0</v>
      </c>
      <c r="G99" s="314">
        <v>0</v>
      </c>
      <c r="H99" s="338">
        <v>0</v>
      </c>
      <c r="I99" s="314">
        <v>98724.719999999987</v>
      </c>
      <c r="J99" s="80"/>
    </row>
    <row r="100" spans="1:10" hidden="1" outlineLevel="1">
      <c r="A100" s="283" t="s">
        <v>190</v>
      </c>
      <c r="B100" s="314">
        <v>709227.20000000042</v>
      </c>
      <c r="C100" s="338">
        <v>306660.46000000031</v>
      </c>
      <c r="D100" s="314">
        <v>0</v>
      </c>
      <c r="E100" s="314">
        <v>6121.37</v>
      </c>
      <c r="F100" s="314">
        <v>0</v>
      </c>
      <c r="G100" s="314">
        <v>0</v>
      </c>
      <c r="H100" s="338">
        <v>0</v>
      </c>
      <c r="I100" s="314">
        <v>22387.200000000001</v>
      </c>
      <c r="J100" s="80"/>
    </row>
    <row r="101" spans="1:10" hidden="1" outlineLevel="1">
      <c r="A101" s="283" t="s">
        <v>191</v>
      </c>
      <c r="B101" s="314">
        <v>531725.46000000054</v>
      </c>
      <c r="C101" s="338">
        <v>311692.93999999989</v>
      </c>
      <c r="D101" s="314">
        <v>1688.1</v>
      </c>
      <c r="E101" s="314">
        <v>0</v>
      </c>
      <c r="F101" s="314">
        <v>0</v>
      </c>
      <c r="G101" s="314">
        <v>0</v>
      </c>
      <c r="H101" s="338">
        <v>0</v>
      </c>
      <c r="I101" s="314">
        <v>0</v>
      </c>
      <c r="J101" s="80"/>
    </row>
    <row r="102" spans="1:10" hidden="1" outlineLevel="1">
      <c r="A102" s="283" t="s">
        <v>192</v>
      </c>
      <c r="B102" s="314">
        <v>7770783.6599999964</v>
      </c>
      <c r="C102" s="338">
        <v>2534679.8200000003</v>
      </c>
      <c r="D102" s="314">
        <v>0</v>
      </c>
      <c r="E102" s="314">
        <v>520000</v>
      </c>
      <c r="F102" s="314">
        <v>0</v>
      </c>
      <c r="G102" s="314">
        <v>0</v>
      </c>
      <c r="H102" s="338">
        <v>16000</v>
      </c>
      <c r="I102" s="314">
        <v>332664.62</v>
      </c>
      <c r="J102" s="80"/>
    </row>
    <row r="103" spans="1:10" hidden="1" outlineLevel="1">
      <c r="A103" s="283" t="s">
        <v>193</v>
      </c>
      <c r="B103" s="314">
        <v>916430.94000000029</v>
      </c>
      <c r="C103" s="338">
        <v>1534989.5199999998</v>
      </c>
      <c r="D103" s="314">
        <v>0</v>
      </c>
      <c r="E103" s="314">
        <v>123897</v>
      </c>
      <c r="F103" s="314">
        <v>0</v>
      </c>
      <c r="G103" s="314">
        <v>0</v>
      </c>
      <c r="H103" s="338">
        <v>0</v>
      </c>
      <c r="I103" s="314">
        <v>192713.55</v>
      </c>
      <c r="J103" s="80"/>
    </row>
    <row r="104" spans="1:10" hidden="1" outlineLevel="1">
      <c r="A104" s="283" t="s">
        <v>194</v>
      </c>
      <c r="B104" s="314">
        <v>852213.99999999919</v>
      </c>
      <c r="C104" s="338">
        <v>2187562.1699999995</v>
      </c>
      <c r="D104" s="314">
        <v>831.7</v>
      </c>
      <c r="E104" s="314">
        <v>0</v>
      </c>
      <c r="F104" s="314">
        <v>0</v>
      </c>
      <c r="G104" s="314">
        <v>0</v>
      </c>
      <c r="H104" s="338">
        <v>0</v>
      </c>
      <c r="I104" s="314">
        <v>216748.15</v>
      </c>
      <c r="J104" s="80"/>
    </row>
    <row r="105" spans="1:10" hidden="1" outlineLevel="1">
      <c r="A105" s="283" t="s">
        <v>195</v>
      </c>
      <c r="B105" s="314">
        <v>119794.34999999998</v>
      </c>
      <c r="C105" s="338">
        <v>1514520.7900000005</v>
      </c>
      <c r="D105" s="314">
        <v>0</v>
      </c>
      <c r="E105" s="314">
        <v>318760</v>
      </c>
      <c r="F105" s="314">
        <v>0</v>
      </c>
      <c r="G105" s="314">
        <v>0</v>
      </c>
      <c r="H105" s="338">
        <v>0</v>
      </c>
      <c r="I105" s="314">
        <v>58416</v>
      </c>
      <c r="J105" s="80"/>
    </row>
    <row r="106" spans="1:10" hidden="1" outlineLevel="1">
      <c r="A106" s="283" t="s">
        <v>196</v>
      </c>
      <c r="B106" s="314">
        <v>972181.57999999775</v>
      </c>
      <c r="C106" s="338">
        <v>900451.39999999991</v>
      </c>
      <c r="D106" s="314">
        <v>68.349999999999994</v>
      </c>
      <c r="E106" s="314">
        <v>32236.27</v>
      </c>
      <c r="F106" s="314">
        <v>0</v>
      </c>
      <c r="G106" s="314">
        <v>0</v>
      </c>
      <c r="H106" s="338">
        <v>0</v>
      </c>
      <c r="I106" s="314">
        <v>1054.1199999999999</v>
      </c>
      <c r="J106" s="80"/>
    </row>
    <row r="107" spans="1:10" hidden="1" outlineLevel="1">
      <c r="A107" s="283" t="s">
        <v>197</v>
      </c>
      <c r="B107" s="314">
        <v>719408.78</v>
      </c>
      <c r="C107" s="338">
        <v>982215.76999999979</v>
      </c>
      <c r="D107" s="314">
        <v>0</v>
      </c>
      <c r="E107" s="314">
        <v>0</v>
      </c>
      <c r="F107" s="314">
        <v>0</v>
      </c>
      <c r="G107" s="314">
        <v>0</v>
      </c>
      <c r="H107" s="338">
        <v>0</v>
      </c>
      <c r="I107" s="314">
        <v>41223.96</v>
      </c>
      <c r="J107" s="80"/>
    </row>
    <row r="108" spans="1:10" hidden="1" outlineLevel="1">
      <c r="A108" s="283" t="s">
        <v>198</v>
      </c>
      <c r="B108" s="314">
        <v>369249.37000000011</v>
      </c>
      <c r="C108" s="338">
        <v>2638064.5500000021</v>
      </c>
      <c r="D108" s="314">
        <v>0</v>
      </c>
      <c r="E108" s="314">
        <v>47604.29</v>
      </c>
      <c r="F108" s="314">
        <v>0</v>
      </c>
      <c r="G108" s="314">
        <v>0</v>
      </c>
      <c r="H108" s="338">
        <v>14976</v>
      </c>
      <c r="I108" s="314">
        <v>267264.96999999997</v>
      </c>
      <c r="J108" s="80"/>
    </row>
    <row r="109" spans="1:10" hidden="1" outlineLevel="1">
      <c r="A109" s="283" t="s">
        <v>199</v>
      </c>
      <c r="B109" s="314">
        <v>954511.52000000072</v>
      </c>
      <c r="C109" s="338">
        <v>2817072.5799999968</v>
      </c>
      <c r="D109" s="314">
        <v>0</v>
      </c>
      <c r="E109" s="314">
        <v>48424.67</v>
      </c>
      <c r="F109" s="314">
        <v>0</v>
      </c>
      <c r="G109" s="314">
        <v>0</v>
      </c>
      <c r="H109" s="338">
        <v>3297</v>
      </c>
      <c r="I109" s="314">
        <v>190992.39</v>
      </c>
      <c r="J109" s="80"/>
    </row>
    <row r="110" spans="1:10" hidden="1" outlineLevel="1">
      <c r="A110" s="283" t="s">
        <v>200</v>
      </c>
      <c r="B110" s="314">
        <v>1101705.8600000001</v>
      </c>
      <c r="C110" s="338">
        <v>200355.88000000006</v>
      </c>
      <c r="D110" s="314">
        <v>0</v>
      </c>
      <c r="E110" s="314">
        <v>0</v>
      </c>
      <c r="F110" s="314">
        <v>0</v>
      </c>
      <c r="G110" s="314">
        <v>0</v>
      </c>
      <c r="H110" s="338">
        <v>46927.169999999991</v>
      </c>
      <c r="I110" s="314">
        <v>0</v>
      </c>
      <c r="J110" s="80"/>
    </row>
    <row r="111" spans="1:10" hidden="1" outlineLevel="1">
      <c r="A111" s="283" t="s">
        <v>201</v>
      </c>
      <c r="B111" s="314">
        <v>1147293.5100000016</v>
      </c>
      <c r="C111" s="338">
        <v>271918.75000000023</v>
      </c>
      <c r="D111" s="314">
        <v>0</v>
      </c>
      <c r="E111" s="314">
        <v>0</v>
      </c>
      <c r="F111" s="314">
        <v>0</v>
      </c>
      <c r="G111" s="314">
        <v>0</v>
      </c>
      <c r="H111" s="338">
        <v>0</v>
      </c>
      <c r="I111" s="314">
        <v>25595.47</v>
      </c>
      <c r="J111" s="80"/>
    </row>
    <row r="112" spans="1:10" hidden="1" outlineLevel="1">
      <c r="A112" s="283" t="s">
        <v>202</v>
      </c>
      <c r="B112" s="314">
        <v>2117374.6100000003</v>
      </c>
      <c r="C112" s="338">
        <v>182136.38</v>
      </c>
      <c r="D112" s="314">
        <v>0</v>
      </c>
      <c r="E112" s="314">
        <v>0</v>
      </c>
      <c r="F112" s="314">
        <v>0</v>
      </c>
      <c r="G112" s="314">
        <v>0</v>
      </c>
      <c r="H112" s="338">
        <v>0</v>
      </c>
      <c r="I112" s="314">
        <v>2927.4700000000003</v>
      </c>
      <c r="J112" s="80"/>
    </row>
    <row r="113" spans="1:10" hidden="1" outlineLevel="1">
      <c r="A113" s="283" t="s">
        <v>203</v>
      </c>
      <c r="B113" s="314">
        <v>894511.43999999936</v>
      </c>
      <c r="C113" s="338">
        <v>1959918.5300000012</v>
      </c>
      <c r="D113" s="314">
        <v>4074.4500000000003</v>
      </c>
      <c r="E113" s="314">
        <v>22499.94</v>
      </c>
      <c r="F113" s="314">
        <v>0</v>
      </c>
      <c r="G113" s="314">
        <v>0</v>
      </c>
      <c r="H113" s="338">
        <v>2385.6</v>
      </c>
      <c r="I113" s="314">
        <v>98355.83</v>
      </c>
      <c r="J113" s="80"/>
    </row>
    <row r="114" spans="1:10" hidden="1" outlineLevel="1">
      <c r="A114" s="283" t="s">
        <v>204</v>
      </c>
      <c r="B114" s="314">
        <v>1084059.1999999983</v>
      </c>
      <c r="C114" s="338">
        <v>2092698.3800000011</v>
      </c>
      <c r="D114" s="314">
        <v>0</v>
      </c>
      <c r="E114" s="314">
        <v>0</v>
      </c>
      <c r="F114" s="314">
        <v>0</v>
      </c>
      <c r="G114" s="314">
        <v>0</v>
      </c>
      <c r="H114" s="338">
        <v>0</v>
      </c>
      <c r="I114" s="314">
        <v>36175.050000000003</v>
      </c>
      <c r="J114" s="80"/>
    </row>
    <row r="115" spans="1:10" hidden="1" outlineLevel="1">
      <c r="A115" s="283" t="s">
        <v>205</v>
      </c>
      <c r="B115" s="314">
        <v>233457.02000000005</v>
      </c>
      <c r="C115" s="338">
        <v>625469.04</v>
      </c>
      <c r="D115" s="314">
        <v>0</v>
      </c>
      <c r="E115" s="314">
        <v>0</v>
      </c>
      <c r="F115" s="314">
        <v>0</v>
      </c>
      <c r="G115" s="314">
        <v>0</v>
      </c>
      <c r="H115" s="338">
        <v>0</v>
      </c>
      <c r="I115" s="314">
        <v>188871.95</v>
      </c>
      <c r="J115" s="80"/>
    </row>
    <row r="116" spans="1:10" hidden="1" outlineLevel="1">
      <c r="A116" s="283" t="s">
        <v>206</v>
      </c>
      <c r="B116" s="314">
        <v>428064.26</v>
      </c>
      <c r="C116" s="338">
        <v>567175.15000000037</v>
      </c>
      <c r="D116" s="314">
        <v>0</v>
      </c>
      <c r="E116" s="314">
        <v>0</v>
      </c>
      <c r="F116" s="314">
        <v>0</v>
      </c>
      <c r="G116" s="314">
        <v>0</v>
      </c>
      <c r="H116" s="338">
        <v>0</v>
      </c>
      <c r="I116" s="314">
        <v>35762.959999999999</v>
      </c>
      <c r="J116" s="80"/>
    </row>
    <row r="117" spans="1:10" hidden="1" outlineLevel="1">
      <c r="A117" s="283" t="s">
        <v>207</v>
      </c>
      <c r="B117" s="314">
        <v>7190104.1399999876</v>
      </c>
      <c r="C117" s="338">
        <v>12034044.290000008</v>
      </c>
      <c r="D117" s="314">
        <v>7704.3499999999985</v>
      </c>
      <c r="E117" s="314">
        <v>72146.880000000005</v>
      </c>
      <c r="F117" s="314">
        <v>0</v>
      </c>
      <c r="G117" s="314">
        <v>0</v>
      </c>
      <c r="H117" s="338">
        <v>222997.91999999998</v>
      </c>
      <c r="I117" s="314">
        <v>1130097.01</v>
      </c>
      <c r="J117" s="80"/>
    </row>
    <row r="118" spans="1:10" hidden="1" outlineLevel="1">
      <c r="A118" s="283" t="s">
        <v>208</v>
      </c>
      <c r="B118" s="314">
        <v>60237301.259999573</v>
      </c>
      <c r="C118" s="338">
        <v>72483896.190000504</v>
      </c>
      <c r="D118" s="314">
        <v>0</v>
      </c>
      <c r="E118" s="314">
        <v>850783.13</v>
      </c>
      <c r="F118" s="314">
        <v>0</v>
      </c>
      <c r="G118" s="314">
        <v>0</v>
      </c>
      <c r="H118" s="338">
        <v>0</v>
      </c>
      <c r="I118" s="314">
        <v>3736428.9499999997</v>
      </c>
      <c r="J118" s="80"/>
    </row>
    <row r="119" spans="1:10" hidden="1" outlineLevel="1">
      <c r="A119" s="283" t="s">
        <v>209</v>
      </c>
      <c r="B119" s="314">
        <v>1149430.0700000005</v>
      </c>
      <c r="C119" s="338">
        <v>664036.24000000104</v>
      </c>
      <c r="D119" s="314">
        <v>825.93000000000006</v>
      </c>
      <c r="E119" s="314">
        <v>0</v>
      </c>
      <c r="F119" s="314">
        <v>0</v>
      </c>
      <c r="G119" s="314">
        <v>0</v>
      </c>
      <c r="H119" s="338">
        <v>5511.76</v>
      </c>
      <c r="I119" s="314">
        <v>3017.3</v>
      </c>
      <c r="J119" s="80"/>
    </row>
    <row r="120" spans="1:10" hidden="1" outlineLevel="1">
      <c r="A120" s="283" t="s">
        <v>210</v>
      </c>
      <c r="B120" s="314">
        <v>110187533.91999964</v>
      </c>
      <c r="C120" s="338">
        <v>145602623.58999944</v>
      </c>
      <c r="D120" s="314">
        <v>0</v>
      </c>
      <c r="E120" s="314">
        <v>2530417.8699999992</v>
      </c>
      <c r="F120" s="314">
        <v>69420.510000000009</v>
      </c>
      <c r="G120" s="314">
        <v>104855.58</v>
      </c>
      <c r="H120" s="338">
        <v>389443.69999999995</v>
      </c>
      <c r="I120" s="314">
        <v>8873478.2500000019</v>
      </c>
      <c r="J120" s="80"/>
    </row>
    <row r="121" spans="1:10" hidden="1" outlineLevel="1">
      <c r="A121" s="283" t="s">
        <v>211</v>
      </c>
      <c r="B121" s="314">
        <v>1782894.1600000011</v>
      </c>
      <c r="C121" s="338">
        <v>4135765.28</v>
      </c>
      <c r="D121" s="314">
        <v>125.53</v>
      </c>
      <c r="E121" s="314">
        <v>0</v>
      </c>
      <c r="F121" s="314">
        <v>0</v>
      </c>
      <c r="G121" s="314">
        <v>0</v>
      </c>
      <c r="H121" s="338">
        <v>0</v>
      </c>
      <c r="I121" s="314">
        <v>4158.82</v>
      </c>
      <c r="J121" s="80"/>
    </row>
    <row r="122" spans="1:10" hidden="1" outlineLevel="1">
      <c r="A122" s="283" t="s">
        <v>212</v>
      </c>
      <c r="B122" s="314">
        <v>506997.83999999985</v>
      </c>
      <c r="C122" s="338">
        <v>184387.35999999987</v>
      </c>
      <c r="D122" s="314">
        <v>0</v>
      </c>
      <c r="E122" s="314">
        <v>0</v>
      </c>
      <c r="F122" s="314">
        <v>0</v>
      </c>
      <c r="G122" s="314">
        <v>0</v>
      </c>
      <c r="H122" s="338">
        <v>0</v>
      </c>
      <c r="I122" s="314">
        <v>0</v>
      </c>
      <c r="J122" s="80"/>
    </row>
    <row r="123" spans="1:10" hidden="1" outlineLevel="1">
      <c r="A123" s="283" t="s">
        <v>213</v>
      </c>
      <c r="B123" s="314">
        <v>216928.69000000006</v>
      </c>
      <c r="C123" s="338">
        <v>1346470.2199999986</v>
      </c>
      <c r="D123" s="314">
        <v>0</v>
      </c>
      <c r="E123" s="314">
        <v>276900.02</v>
      </c>
      <c r="F123" s="314">
        <v>0</v>
      </c>
      <c r="G123" s="314">
        <v>0</v>
      </c>
      <c r="H123" s="338">
        <v>0</v>
      </c>
      <c r="I123" s="314">
        <v>40090.35</v>
      </c>
      <c r="J123" s="80"/>
    </row>
    <row r="124" spans="1:10" hidden="1" outlineLevel="1">
      <c r="A124" s="283" t="s">
        <v>214</v>
      </c>
      <c r="B124" s="314">
        <v>0</v>
      </c>
      <c r="C124" s="338">
        <v>981025.35999999708</v>
      </c>
      <c r="D124" s="314">
        <v>0</v>
      </c>
      <c r="E124" s="314">
        <v>0</v>
      </c>
      <c r="F124" s="314">
        <v>0</v>
      </c>
      <c r="G124" s="314">
        <v>0</v>
      </c>
      <c r="H124" s="338">
        <v>0</v>
      </c>
      <c r="I124" s="314">
        <v>2797442.0900000003</v>
      </c>
      <c r="J124" s="80"/>
    </row>
    <row r="125" spans="1:10" hidden="1" outlineLevel="1">
      <c r="A125" s="283" t="s">
        <v>215</v>
      </c>
      <c r="B125" s="314">
        <v>2083693.0499999998</v>
      </c>
      <c r="C125" s="338">
        <v>597951.08000000019</v>
      </c>
      <c r="D125" s="314">
        <v>0</v>
      </c>
      <c r="E125" s="314">
        <v>0</v>
      </c>
      <c r="F125" s="314">
        <v>0</v>
      </c>
      <c r="G125" s="314">
        <v>0</v>
      </c>
      <c r="H125" s="338">
        <v>0</v>
      </c>
      <c r="I125" s="314">
        <v>6508.25</v>
      </c>
      <c r="J125" s="80"/>
    </row>
    <row r="126" spans="1:10" hidden="1" outlineLevel="1">
      <c r="A126" s="283" t="s">
        <v>216</v>
      </c>
      <c r="B126" s="314">
        <v>351723.6200000004</v>
      </c>
      <c r="C126" s="338">
        <v>932515.21000000089</v>
      </c>
      <c r="D126" s="314">
        <v>928.43</v>
      </c>
      <c r="E126" s="314">
        <v>0</v>
      </c>
      <c r="F126" s="314">
        <v>0</v>
      </c>
      <c r="G126" s="314">
        <v>0</v>
      </c>
      <c r="H126" s="338">
        <v>0</v>
      </c>
      <c r="I126" s="314">
        <v>0</v>
      </c>
      <c r="J126" s="80"/>
    </row>
    <row r="127" spans="1:10" hidden="1" outlineLevel="1">
      <c r="A127" s="283" t="s">
        <v>217</v>
      </c>
      <c r="B127" s="314">
        <v>528579.32000000007</v>
      </c>
      <c r="C127" s="338">
        <v>162825.69000000012</v>
      </c>
      <c r="D127" s="314">
        <v>0</v>
      </c>
      <c r="E127" s="314">
        <v>0</v>
      </c>
      <c r="F127" s="314">
        <v>0</v>
      </c>
      <c r="G127" s="314">
        <v>0</v>
      </c>
      <c r="H127" s="338">
        <v>0</v>
      </c>
      <c r="I127" s="314">
        <v>0</v>
      </c>
      <c r="J127" s="80"/>
    </row>
    <row r="128" spans="1:10" hidden="1" outlineLevel="1">
      <c r="A128" s="283" t="s">
        <v>218</v>
      </c>
      <c r="B128" s="314">
        <v>649935.44999999995</v>
      </c>
      <c r="C128" s="338">
        <v>2242.0700000000002</v>
      </c>
      <c r="D128" s="314">
        <v>0</v>
      </c>
      <c r="E128" s="314">
        <v>0</v>
      </c>
      <c r="F128" s="314">
        <v>0</v>
      </c>
      <c r="G128" s="314">
        <v>0</v>
      </c>
      <c r="H128" s="338">
        <v>0</v>
      </c>
      <c r="I128" s="314">
        <v>0</v>
      </c>
      <c r="J128" s="80"/>
    </row>
    <row r="129" spans="1:10" hidden="1" outlineLevel="1">
      <c r="A129" s="283" t="s">
        <v>219</v>
      </c>
      <c r="B129" s="314">
        <v>20092.47</v>
      </c>
      <c r="C129" s="338">
        <v>11649.720000000001</v>
      </c>
      <c r="D129" s="314">
        <v>0</v>
      </c>
      <c r="E129" s="314">
        <v>0</v>
      </c>
      <c r="F129" s="314">
        <v>0</v>
      </c>
      <c r="G129" s="314">
        <v>0</v>
      </c>
      <c r="H129" s="338">
        <v>0</v>
      </c>
      <c r="I129" s="314">
        <v>0</v>
      </c>
      <c r="J129" s="80"/>
    </row>
    <row r="130" spans="1:10" hidden="1" outlineLevel="1">
      <c r="A130" s="283" t="s">
        <v>220</v>
      </c>
      <c r="B130" s="314">
        <v>429734.89999999973</v>
      </c>
      <c r="C130" s="338">
        <v>1390616.0400000003</v>
      </c>
      <c r="D130" s="314">
        <v>0</v>
      </c>
      <c r="E130" s="314">
        <v>69265.47</v>
      </c>
      <c r="F130" s="314">
        <v>0</v>
      </c>
      <c r="G130" s="314">
        <v>0</v>
      </c>
      <c r="H130" s="338">
        <v>0</v>
      </c>
      <c r="I130" s="314">
        <v>101628.53</v>
      </c>
      <c r="J130" s="80"/>
    </row>
    <row r="131" spans="1:10" hidden="1" outlineLevel="1">
      <c r="A131" s="283" t="s">
        <v>221</v>
      </c>
      <c r="B131" s="314">
        <v>1976568.8600000003</v>
      </c>
      <c r="C131" s="338">
        <v>16668.170000000002</v>
      </c>
      <c r="D131" s="314">
        <v>39.49</v>
      </c>
      <c r="E131" s="314">
        <v>0</v>
      </c>
      <c r="F131" s="314">
        <v>0</v>
      </c>
      <c r="G131" s="314">
        <v>0</v>
      </c>
      <c r="H131" s="338">
        <v>0</v>
      </c>
      <c r="I131" s="314">
        <v>3678.29</v>
      </c>
      <c r="J131" s="80"/>
    </row>
    <row r="132" spans="1:10" hidden="1" outlineLevel="1">
      <c r="A132" s="283" t="s">
        <v>222</v>
      </c>
      <c r="B132" s="314">
        <v>3532615.2500000042</v>
      </c>
      <c r="C132" s="338">
        <v>668632.21999999974</v>
      </c>
      <c r="D132" s="314">
        <v>0</v>
      </c>
      <c r="E132" s="314">
        <v>48100</v>
      </c>
      <c r="F132" s="314">
        <v>0</v>
      </c>
      <c r="G132" s="314">
        <v>0</v>
      </c>
      <c r="H132" s="338">
        <v>0</v>
      </c>
      <c r="I132" s="314">
        <v>227802</v>
      </c>
      <c r="J132" s="80"/>
    </row>
    <row r="133" spans="1:10" hidden="1" outlineLevel="1">
      <c r="A133" s="283" t="s">
        <v>223</v>
      </c>
      <c r="B133" s="314">
        <v>764861.88</v>
      </c>
      <c r="C133" s="338">
        <v>333703.45000000007</v>
      </c>
      <c r="D133" s="314">
        <v>0</v>
      </c>
      <c r="E133" s="314">
        <v>0</v>
      </c>
      <c r="F133" s="314">
        <v>0</v>
      </c>
      <c r="G133" s="314">
        <v>0</v>
      </c>
      <c r="H133" s="338">
        <v>0</v>
      </c>
      <c r="I133" s="314">
        <v>50.57</v>
      </c>
      <c r="J133" s="80"/>
    </row>
    <row r="134" spans="1:10" hidden="1" outlineLevel="1">
      <c r="A134" s="283" t="s">
        <v>224</v>
      </c>
      <c r="B134" s="314">
        <v>1378484.8199999991</v>
      </c>
      <c r="C134" s="338">
        <v>3751038.0000000005</v>
      </c>
      <c r="D134" s="314">
        <v>0</v>
      </c>
      <c r="E134" s="314">
        <v>82849.820000000007</v>
      </c>
      <c r="F134" s="314">
        <v>0</v>
      </c>
      <c r="G134" s="314">
        <v>0</v>
      </c>
      <c r="H134" s="338">
        <v>0</v>
      </c>
      <c r="I134" s="314">
        <v>53066.17</v>
      </c>
      <c r="J134" s="80"/>
    </row>
    <row r="135" spans="1:10" hidden="1" outlineLevel="1">
      <c r="A135" s="283" t="s">
        <v>225</v>
      </c>
      <c r="B135" s="314">
        <v>1725223.2799999998</v>
      </c>
      <c r="C135" s="338">
        <v>819285.96000000078</v>
      </c>
      <c r="D135" s="314">
        <v>283.44</v>
      </c>
      <c r="E135" s="314">
        <v>0</v>
      </c>
      <c r="F135" s="314">
        <v>0</v>
      </c>
      <c r="G135" s="314">
        <v>0</v>
      </c>
      <c r="H135" s="338">
        <v>87460.5</v>
      </c>
      <c r="I135" s="314">
        <v>73250.55</v>
      </c>
      <c r="J135" s="80"/>
    </row>
    <row r="136" spans="1:10" hidden="1" outlineLevel="1">
      <c r="A136" s="283" t="s">
        <v>226</v>
      </c>
      <c r="B136" s="314">
        <v>576237.10000000009</v>
      </c>
      <c r="C136" s="338">
        <v>234222.51000000013</v>
      </c>
      <c r="D136" s="314">
        <v>356.82</v>
      </c>
      <c r="E136" s="314">
        <v>0</v>
      </c>
      <c r="F136" s="314">
        <v>0</v>
      </c>
      <c r="G136" s="314">
        <v>0</v>
      </c>
      <c r="H136" s="338">
        <v>654</v>
      </c>
      <c r="I136" s="314">
        <v>0</v>
      </c>
      <c r="J136" s="80"/>
    </row>
    <row r="137" spans="1:10" hidden="1" outlineLevel="1">
      <c r="A137" s="283" t="s">
        <v>227</v>
      </c>
      <c r="B137" s="314">
        <v>756430.88999999873</v>
      </c>
      <c r="C137" s="338">
        <v>1818645.3000000005</v>
      </c>
      <c r="D137" s="314">
        <v>0</v>
      </c>
      <c r="E137" s="314">
        <v>28795</v>
      </c>
      <c r="F137" s="314">
        <v>0</v>
      </c>
      <c r="G137" s="314">
        <v>0</v>
      </c>
      <c r="H137" s="338">
        <v>0</v>
      </c>
      <c r="I137" s="314">
        <v>57287.78</v>
      </c>
      <c r="J137" s="80"/>
    </row>
    <row r="138" spans="1:10" hidden="1" outlineLevel="1">
      <c r="A138" s="283" t="s">
        <v>228</v>
      </c>
      <c r="B138" s="314">
        <v>19492220.810000211</v>
      </c>
      <c r="C138" s="338">
        <v>8764986.0900000017</v>
      </c>
      <c r="D138" s="314">
        <v>13577.789999999997</v>
      </c>
      <c r="E138" s="314">
        <v>5560</v>
      </c>
      <c r="F138" s="314">
        <v>0</v>
      </c>
      <c r="G138" s="314">
        <v>0</v>
      </c>
      <c r="H138" s="338">
        <v>714138.45</v>
      </c>
      <c r="I138" s="314">
        <v>1719220.8399999999</v>
      </c>
      <c r="J138" s="80"/>
    </row>
    <row r="139" spans="1:10" hidden="1" outlineLevel="1">
      <c r="A139" s="283" t="s">
        <v>229</v>
      </c>
      <c r="B139" s="314">
        <v>1085746.0000000002</v>
      </c>
      <c r="C139" s="338">
        <v>195504.31000000008</v>
      </c>
      <c r="D139" s="314">
        <v>142.16</v>
      </c>
      <c r="E139" s="314">
        <v>0</v>
      </c>
      <c r="F139" s="314">
        <v>0</v>
      </c>
      <c r="G139" s="314">
        <v>0</v>
      </c>
      <c r="H139" s="338">
        <v>0</v>
      </c>
      <c r="I139" s="314">
        <v>32200.41</v>
      </c>
      <c r="J139" s="80"/>
    </row>
    <row r="140" spans="1:10" hidden="1" outlineLevel="1">
      <c r="A140" s="283" t="s">
        <v>230</v>
      </c>
      <c r="B140" s="314">
        <v>41054.619999999995</v>
      </c>
      <c r="C140" s="338">
        <v>0</v>
      </c>
      <c r="D140" s="314">
        <v>0</v>
      </c>
      <c r="E140" s="314">
        <v>0</v>
      </c>
      <c r="F140" s="314">
        <v>0</v>
      </c>
      <c r="G140" s="314">
        <v>0</v>
      </c>
      <c r="H140" s="338">
        <v>0</v>
      </c>
      <c r="I140" s="314">
        <v>0</v>
      </c>
      <c r="J140" s="80"/>
    </row>
    <row r="141" spans="1:10" hidden="1" outlineLevel="1">
      <c r="A141" s="283" t="s">
        <v>231</v>
      </c>
      <c r="B141" s="314">
        <v>5727136.0099999895</v>
      </c>
      <c r="C141" s="338">
        <v>2060234.8099999989</v>
      </c>
      <c r="D141" s="314">
        <v>900.34999999999991</v>
      </c>
      <c r="E141" s="314">
        <v>141909.32999999999</v>
      </c>
      <c r="F141" s="314">
        <v>0</v>
      </c>
      <c r="G141" s="314">
        <v>0</v>
      </c>
      <c r="H141" s="338">
        <v>0</v>
      </c>
      <c r="I141" s="314">
        <v>205472.53</v>
      </c>
      <c r="J141" s="80"/>
    </row>
    <row r="142" spans="1:10" hidden="1" outlineLevel="1">
      <c r="A142" s="283" t="s">
        <v>232</v>
      </c>
      <c r="B142" s="314">
        <v>366527.44000000018</v>
      </c>
      <c r="C142" s="338">
        <v>979670.1300000007</v>
      </c>
      <c r="D142" s="314">
        <v>0</v>
      </c>
      <c r="E142" s="314">
        <v>76466.02</v>
      </c>
      <c r="F142" s="314">
        <v>0</v>
      </c>
      <c r="G142" s="314">
        <v>0</v>
      </c>
      <c r="H142" s="338">
        <v>0</v>
      </c>
      <c r="I142" s="314">
        <v>27771.26</v>
      </c>
      <c r="J142" s="80"/>
    </row>
    <row r="143" spans="1:10" hidden="1" outlineLevel="1">
      <c r="A143" s="283" t="s">
        <v>233</v>
      </c>
      <c r="B143" s="314">
        <v>1231.3600000000001</v>
      </c>
      <c r="C143" s="338">
        <v>0</v>
      </c>
      <c r="D143" s="314">
        <v>0</v>
      </c>
      <c r="E143" s="314">
        <v>0</v>
      </c>
      <c r="F143" s="314">
        <v>0</v>
      </c>
      <c r="G143" s="314">
        <v>0</v>
      </c>
      <c r="H143" s="338">
        <v>1750</v>
      </c>
      <c r="I143" s="314">
        <v>0</v>
      </c>
      <c r="J143" s="80"/>
    </row>
    <row r="144" spans="1:10" hidden="1" outlineLevel="1">
      <c r="A144" s="283" t="s">
        <v>234</v>
      </c>
      <c r="B144" s="314">
        <v>1939874.26</v>
      </c>
      <c r="C144" s="338">
        <v>406027730.45000589</v>
      </c>
      <c r="D144" s="314">
        <v>0</v>
      </c>
      <c r="E144" s="314">
        <v>0</v>
      </c>
      <c r="F144" s="314">
        <v>30118.109999999993</v>
      </c>
      <c r="G144" s="314">
        <v>0</v>
      </c>
      <c r="H144" s="338">
        <v>0</v>
      </c>
      <c r="I144" s="314">
        <v>0</v>
      </c>
      <c r="J144" s="80"/>
    </row>
    <row r="145" spans="1:10" hidden="1" outlineLevel="1">
      <c r="A145" s="283" t="s">
        <v>235</v>
      </c>
      <c r="B145" s="314">
        <v>570616.06999999948</v>
      </c>
      <c r="C145" s="338">
        <v>99112.729999999894</v>
      </c>
      <c r="D145" s="314">
        <v>0</v>
      </c>
      <c r="E145" s="314">
        <v>0</v>
      </c>
      <c r="F145" s="314">
        <v>0</v>
      </c>
      <c r="G145" s="314">
        <v>0</v>
      </c>
      <c r="H145" s="338">
        <v>0</v>
      </c>
      <c r="I145" s="314">
        <v>0</v>
      </c>
      <c r="J145" s="80"/>
    </row>
    <row r="146" spans="1:10" hidden="1" outlineLevel="1">
      <c r="A146" s="283" t="s">
        <v>236</v>
      </c>
      <c r="B146" s="314">
        <v>2781202.3300000015</v>
      </c>
      <c r="C146" s="338">
        <v>2228432.88</v>
      </c>
      <c r="D146" s="314">
        <v>229.52999999999997</v>
      </c>
      <c r="E146" s="314">
        <v>0</v>
      </c>
      <c r="F146" s="314">
        <v>0</v>
      </c>
      <c r="G146" s="314">
        <v>0</v>
      </c>
      <c r="H146" s="338">
        <v>4863.6000000000004</v>
      </c>
      <c r="I146" s="314">
        <v>0</v>
      </c>
      <c r="J146" s="80"/>
    </row>
    <row r="147" spans="1:10" hidden="1" outlineLevel="1">
      <c r="A147" s="283" t="s">
        <v>237</v>
      </c>
      <c r="B147" s="314">
        <v>4519753.8499999996</v>
      </c>
      <c r="C147" s="338">
        <v>1675513.6900000002</v>
      </c>
      <c r="D147" s="314">
        <v>0</v>
      </c>
      <c r="E147" s="314">
        <v>0</v>
      </c>
      <c r="F147" s="314">
        <v>0</v>
      </c>
      <c r="G147" s="314">
        <v>0</v>
      </c>
      <c r="H147" s="338">
        <v>0</v>
      </c>
      <c r="I147" s="314">
        <v>539563.52000000002</v>
      </c>
      <c r="J147" s="80"/>
    </row>
    <row r="148" spans="1:10" hidden="1" outlineLevel="1">
      <c r="A148" s="283" t="s">
        <v>238</v>
      </c>
      <c r="B148" s="314">
        <v>283658.06999999995</v>
      </c>
      <c r="C148" s="338">
        <v>10314.440000000002</v>
      </c>
      <c r="D148" s="314">
        <v>1545.35</v>
      </c>
      <c r="E148" s="314">
        <v>0</v>
      </c>
      <c r="F148" s="314">
        <v>0</v>
      </c>
      <c r="G148" s="314">
        <v>0</v>
      </c>
      <c r="H148" s="338">
        <v>0</v>
      </c>
      <c r="I148" s="314">
        <v>0</v>
      </c>
      <c r="J148" s="80"/>
    </row>
    <row r="149" spans="1:10" hidden="1" outlineLevel="1">
      <c r="A149" s="283" t="s">
        <v>239</v>
      </c>
      <c r="B149" s="314">
        <v>382927.11000000039</v>
      </c>
      <c r="C149" s="338">
        <v>45143.649999999994</v>
      </c>
      <c r="D149" s="314">
        <v>0</v>
      </c>
      <c r="E149" s="314">
        <v>0</v>
      </c>
      <c r="F149" s="314">
        <v>0</v>
      </c>
      <c r="G149" s="314">
        <v>0</v>
      </c>
      <c r="H149" s="338">
        <v>0</v>
      </c>
      <c r="I149" s="314">
        <v>10217.549999999999</v>
      </c>
      <c r="J149" s="80"/>
    </row>
    <row r="150" spans="1:10" hidden="1" outlineLevel="1">
      <c r="A150" s="283" t="s">
        <v>240</v>
      </c>
      <c r="B150" s="314">
        <v>985096.57</v>
      </c>
      <c r="C150" s="338">
        <v>619032.98999999976</v>
      </c>
      <c r="D150" s="314">
        <v>0</v>
      </c>
      <c r="E150" s="314">
        <v>0</v>
      </c>
      <c r="F150" s="314">
        <v>0</v>
      </c>
      <c r="G150" s="314">
        <v>0</v>
      </c>
      <c r="H150" s="338">
        <v>8356.2899999999936</v>
      </c>
      <c r="I150" s="314">
        <v>1250.45</v>
      </c>
      <c r="J150" s="80"/>
    </row>
    <row r="151" spans="1:10" hidden="1" outlineLevel="1">
      <c r="A151" s="283" t="s">
        <v>241</v>
      </c>
      <c r="B151" s="314">
        <v>534016.63</v>
      </c>
      <c r="C151" s="338">
        <v>476573.96</v>
      </c>
      <c r="D151" s="314">
        <v>0</v>
      </c>
      <c r="E151" s="314">
        <v>0</v>
      </c>
      <c r="F151" s="314">
        <v>0</v>
      </c>
      <c r="G151" s="314">
        <v>0</v>
      </c>
      <c r="H151" s="338">
        <v>93.720000000000027</v>
      </c>
      <c r="I151" s="314">
        <v>0</v>
      </c>
      <c r="J151" s="80"/>
    </row>
    <row r="152" spans="1:10" hidden="1" outlineLevel="1">
      <c r="A152" s="283" t="s">
        <v>242</v>
      </c>
      <c r="B152" s="314">
        <v>1860547.1999999979</v>
      </c>
      <c r="C152" s="338">
        <v>1114094.8400000019</v>
      </c>
      <c r="D152" s="314">
        <v>0</v>
      </c>
      <c r="E152" s="314">
        <v>0</v>
      </c>
      <c r="F152" s="314">
        <v>0</v>
      </c>
      <c r="G152" s="314">
        <v>0</v>
      </c>
      <c r="H152" s="338">
        <v>0</v>
      </c>
      <c r="I152" s="314">
        <v>0</v>
      </c>
      <c r="J152" s="80"/>
    </row>
    <row r="153" spans="1:10" hidden="1" outlineLevel="1">
      <c r="A153" s="283" t="s">
        <v>243</v>
      </c>
      <c r="B153" s="314">
        <v>1331599.24</v>
      </c>
      <c r="C153" s="338">
        <v>382848.44999999995</v>
      </c>
      <c r="D153" s="314">
        <v>0</v>
      </c>
      <c r="E153" s="314">
        <v>0</v>
      </c>
      <c r="F153" s="314">
        <v>0</v>
      </c>
      <c r="G153" s="314">
        <v>0</v>
      </c>
      <c r="H153" s="338">
        <v>0</v>
      </c>
      <c r="I153" s="314">
        <v>32155.97</v>
      </c>
      <c r="J153" s="80"/>
    </row>
    <row r="154" spans="1:10" hidden="1" outlineLevel="1">
      <c r="A154" s="283" t="s">
        <v>244</v>
      </c>
      <c r="B154" s="314">
        <v>1468820.4000000029</v>
      </c>
      <c r="C154" s="338">
        <v>233165.33000000019</v>
      </c>
      <c r="D154" s="314">
        <v>0</v>
      </c>
      <c r="E154" s="314">
        <v>0</v>
      </c>
      <c r="F154" s="314">
        <v>0</v>
      </c>
      <c r="G154" s="314">
        <v>0</v>
      </c>
      <c r="H154" s="338">
        <v>0</v>
      </c>
      <c r="I154" s="314">
        <v>4849.3</v>
      </c>
      <c r="J154" s="80"/>
    </row>
    <row r="155" spans="1:10" hidden="1" outlineLevel="1">
      <c r="A155" s="283" t="s">
        <v>245</v>
      </c>
      <c r="B155" s="314">
        <v>62012889.469999991</v>
      </c>
      <c r="C155" s="338">
        <v>186576590.3699986</v>
      </c>
      <c r="D155" s="314">
        <v>2659.08</v>
      </c>
      <c r="E155" s="314">
        <v>4488999.0699999994</v>
      </c>
      <c r="F155" s="314">
        <v>0</v>
      </c>
      <c r="G155" s="314">
        <v>90502.65</v>
      </c>
      <c r="H155" s="338">
        <v>352081.44999999995</v>
      </c>
      <c r="I155" s="314">
        <v>3079670.350000001</v>
      </c>
      <c r="J155" s="80"/>
    </row>
    <row r="156" spans="1:10" hidden="1" outlineLevel="1">
      <c r="A156" s="283" t="s">
        <v>246</v>
      </c>
      <c r="B156" s="314">
        <v>1255226.6499999983</v>
      </c>
      <c r="C156" s="338">
        <v>1475712.1999999997</v>
      </c>
      <c r="D156" s="314">
        <v>12.35</v>
      </c>
      <c r="E156" s="314">
        <v>0</v>
      </c>
      <c r="F156" s="314">
        <v>0</v>
      </c>
      <c r="G156" s="314">
        <v>0</v>
      </c>
      <c r="H156" s="338">
        <v>0</v>
      </c>
      <c r="I156" s="314">
        <v>1016.28</v>
      </c>
      <c r="J156" s="80"/>
    </row>
    <row r="157" spans="1:10" hidden="1" outlineLevel="1">
      <c r="A157" s="283" t="s">
        <v>247</v>
      </c>
      <c r="B157" s="314">
        <v>313041.58999999979</v>
      </c>
      <c r="C157" s="338">
        <v>1615282.5399999993</v>
      </c>
      <c r="D157" s="314">
        <v>0</v>
      </c>
      <c r="E157" s="314">
        <v>267388.03000000003</v>
      </c>
      <c r="F157" s="314">
        <v>0</v>
      </c>
      <c r="G157" s="314">
        <v>0</v>
      </c>
      <c r="H157" s="338">
        <v>0</v>
      </c>
      <c r="I157" s="314">
        <v>117997.37</v>
      </c>
      <c r="J157" s="80"/>
    </row>
    <row r="158" spans="1:10" hidden="1" outlineLevel="1">
      <c r="A158" s="283" t="s">
        <v>248</v>
      </c>
      <c r="B158" s="314">
        <v>783445.6100000001</v>
      </c>
      <c r="C158" s="338">
        <v>10517.589999999998</v>
      </c>
      <c r="D158" s="314">
        <v>0</v>
      </c>
      <c r="E158" s="314">
        <v>0</v>
      </c>
      <c r="F158" s="314">
        <v>0</v>
      </c>
      <c r="G158" s="314">
        <v>0</v>
      </c>
      <c r="H158" s="338">
        <v>0</v>
      </c>
      <c r="I158" s="314">
        <v>2356.48</v>
      </c>
      <c r="J158" s="80"/>
    </row>
    <row r="159" spans="1:10" hidden="1" outlineLevel="1">
      <c r="A159" s="283" t="s">
        <v>249</v>
      </c>
      <c r="B159" s="314">
        <v>1075739.3900000006</v>
      </c>
      <c r="C159" s="338">
        <v>1036407.1400000006</v>
      </c>
      <c r="D159" s="314">
        <v>0</v>
      </c>
      <c r="E159" s="314">
        <v>0</v>
      </c>
      <c r="F159" s="314">
        <v>0</v>
      </c>
      <c r="G159" s="314">
        <v>0</v>
      </c>
      <c r="H159" s="338">
        <v>0</v>
      </c>
      <c r="I159" s="314">
        <v>97939</v>
      </c>
      <c r="J159" s="80"/>
    </row>
    <row r="160" spans="1:10" hidden="1" outlineLevel="1">
      <c r="A160" s="283" t="s">
        <v>250</v>
      </c>
      <c r="B160" s="314">
        <v>943321.79000000085</v>
      </c>
      <c r="C160" s="338">
        <v>4560498.8899999987</v>
      </c>
      <c r="D160" s="314">
        <v>0</v>
      </c>
      <c r="E160" s="314">
        <v>193816.79</v>
      </c>
      <c r="F160" s="314">
        <v>0</v>
      </c>
      <c r="G160" s="314">
        <v>61040</v>
      </c>
      <c r="H160" s="338">
        <v>0</v>
      </c>
      <c r="I160" s="314">
        <v>384092.88</v>
      </c>
      <c r="J160" s="80"/>
    </row>
    <row r="161" spans="1:10" hidden="1" outlineLevel="1">
      <c r="A161" s="283"/>
      <c r="B161" s="314"/>
      <c r="C161" s="338"/>
      <c r="D161" s="314"/>
      <c r="E161" s="314"/>
      <c r="F161" s="314"/>
      <c r="G161" s="314"/>
      <c r="H161" s="338"/>
      <c r="I161" s="314"/>
      <c r="J161" s="80"/>
    </row>
    <row r="162" spans="1:10" collapsed="1">
      <c r="A162" s="24" t="str">
        <f>'Anlage 1a'!A8</f>
        <v>Amprion</v>
      </c>
      <c r="B162" s="37">
        <f>'Anlage 1a'!$I19</f>
        <v>2383981696.8600001</v>
      </c>
      <c r="C162" s="315">
        <f>'Anlage 1b'!I9</f>
        <v>1176001286.7</v>
      </c>
      <c r="D162" s="37">
        <f>'Anlage 1c'!E8</f>
        <v>112435.01</v>
      </c>
      <c r="E162" s="37">
        <f>'Anlage 1c'!B17</f>
        <v>40880457.100000001</v>
      </c>
      <c r="F162" s="74">
        <f>'Anlage 1d'!D9</f>
        <v>437263.77</v>
      </c>
      <c r="G162" s="37">
        <f>'Anlage 1d'!B19</f>
        <v>451267.3</v>
      </c>
      <c r="H162" s="37">
        <f>'Anlage 1e'!I8</f>
        <v>5727250.3799999999</v>
      </c>
      <c r="I162" s="37">
        <f>'Anlage 1f'!I8</f>
        <v>37113106.070000008</v>
      </c>
      <c r="J162" s="80"/>
    </row>
    <row r="163" spans="1:10" hidden="1">
      <c r="A163" s="24"/>
      <c r="B163" s="74"/>
      <c r="C163" s="315"/>
      <c r="D163" s="37"/>
      <c r="E163" s="37"/>
      <c r="F163" s="74"/>
      <c r="G163" s="37"/>
      <c r="H163" s="37"/>
      <c r="I163" s="37"/>
      <c r="J163" s="80"/>
    </row>
    <row r="164" spans="1:10" hidden="1">
      <c r="A164" s="317" t="str">
        <f>CONCATENATE('Anlage 1a'!$A$8," (ÜNB)")</f>
        <v>Amprion (ÜNB)</v>
      </c>
      <c r="B164" s="320">
        <f t="shared" ref="B164:I164" si="1">SUM(B165:B379)</f>
        <v>2383981696.8600011</v>
      </c>
      <c r="C164" s="318">
        <f t="shared" si="1"/>
        <v>1176001286.6999996</v>
      </c>
      <c r="D164" s="318">
        <f t="shared" si="1"/>
        <v>112435.01000000002</v>
      </c>
      <c r="E164" s="318">
        <f t="shared" si="1"/>
        <v>40880457.099999987</v>
      </c>
      <c r="F164" s="318">
        <f t="shared" si="1"/>
        <v>437263.77</v>
      </c>
      <c r="G164" s="318">
        <f t="shared" si="1"/>
        <v>451267.3</v>
      </c>
      <c r="H164" s="318">
        <f t="shared" si="1"/>
        <v>5727250.379999999</v>
      </c>
      <c r="I164" s="318">
        <f t="shared" si="1"/>
        <v>37113106.070000015</v>
      </c>
      <c r="J164" s="80"/>
    </row>
    <row r="165" spans="1:10" hidden="1" outlineLevel="1">
      <c r="A165" s="283" t="s">
        <v>251</v>
      </c>
      <c r="B165" s="37">
        <v>50231203.379999995</v>
      </c>
      <c r="C165" s="37">
        <v>6269504.2299999995</v>
      </c>
      <c r="D165" s="37">
        <v>200.1</v>
      </c>
      <c r="E165" s="37">
        <v>293602.65999999997</v>
      </c>
      <c r="F165" s="37">
        <v>0</v>
      </c>
      <c r="G165" s="37">
        <v>0</v>
      </c>
      <c r="H165" s="37">
        <v>0</v>
      </c>
      <c r="I165" s="37">
        <v>759330.33</v>
      </c>
      <c r="J165" s="80"/>
    </row>
    <row r="166" spans="1:10" hidden="1" outlineLevel="1">
      <c r="A166" s="283" t="s">
        <v>252</v>
      </c>
      <c r="B166" s="37">
        <v>3937708.04</v>
      </c>
      <c r="C166" s="37">
        <v>81379.710000000006</v>
      </c>
      <c r="D166" s="37">
        <v>62.74</v>
      </c>
      <c r="E166" s="37">
        <v>0</v>
      </c>
      <c r="F166" s="37">
        <v>0</v>
      </c>
      <c r="G166" s="37">
        <v>0</v>
      </c>
      <c r="H166" s="37">
        <v>0</v>
      </c>
      <c r="I166" s="37">
        <v>0</v>
      </c>
      <c r="J166" s="80"/>
    </row>
    <row r="167" spans="1:10" hidden="1" outlineLevel="1">
      <c r="A167" s="283" t="s">
        <v>253</v>
      </c>
      <c r="B167" s="37">
        <v>669413.27</v>
      </c>
      <c r="C167" s="37">
        <v>0</v>
      </c>
      <c r="D167" s="37">
        <v>0</v>
      </c>
      <c r="E167" s="37">
        <v>0</v>
      </c>
      <c r="F167" s="37">
        <v>0</v>
      </c>
      <c r="G167" s="37">
        <v>0</v>
      </c>
      <c r="H167" s="37">
        <v>0</v>
      </c>
      <c r="I167" s="37">
        <v>0</v>
      </c>
      <c r="J167" s="80"/>
    </row>
    <row r="168" spans="1:10" hidden="1" outlineLevel="1">
      <c r="A168" s="283" t="s">
        <v>254</v>
      </c>
      <c r="B168" s="37">
        <v>2205223.19</v>
      </c>
      <c r="C168" s="37">
        <v>646976.67999999993</v>
      </c>
      <c r="D168" s="37">
        <v>294.02999999999997</v>
      </c>
      <c r="E168" s="37">
        <v>0</v>
      </c>
      <c r="F168" s="37">
        <v>0</v>
      </c>
      <c r="G168" s="37">
        <v>0</v>
      </c>
      <c r="H168" s="37">
        <v>0</v>
      </c>
      <c r="I168" s="37">
        <v>104408.04</v>
      </c>
      <c r="J168" s="80"/>
    </row>
    <row r="169" spans="1:10" hidden="1" outlineLevel="1">
      <c r="A169" s="283" t="s">
        <v>255</v>
      </c>
      <c r="B169" s="37">
        <v>1764800.07</v>
      </c>
      <c r="C169" s="37">
        <v>318391.27</v>
      </c>
      <c r="D169" s="37">
        <v>59.83</v>
      </c>
      <c r="E169" s="37">
        <v>0</v>
      </c>
      <c r="F169" s="37">
        <v>190.12</v>
      </c>
      <c r="G169" s="37">
        <v>0</v>
      </c>
      <c r="H169" s="37">
        <v>0</v>
      </c>
      <c r="I169" s="37">
        <v>15539.99</v>
      </c>
      <c r="J169" s="80"/>
    </row>
    <row r="170" spans="1:10" hidden="1" outlineLevel="1">
      <c r="A170" s="283" t="s">
        <v>256</v>
      </c>
      <c r="B170" s="37">
        <v>2934342.53</v>
      </c>
      <c r="C170" s="37">
        <v>908893.04</v>
      </c>
      <c r="D170" s="37">
        <v>0</v>
      </c>
      <c r="E170" s="37">
        <v>0</v>
      </c>
      <c r="F170" s="37">
        <v>0</v>
      </c>
      <c r="G170" s="37">
        <v>0</v>
      </c>
      <c r="H170" s="37">
        <v>0</v>
      </c>
      <c r="I170" s="37">
        <v>32037.010000000002</v>
      </c>
      <c r="J170" s="80"/>
    </row>
    <row r="171" spans="1:10" hidden="1" outlineLevel="1">
      <c r="A171" s="283" t="s">
        <v>257</v>
      </c>
      <c r="B171" s="37">
        <v>5680820.6699999999</v>
      </c>
      <c r="C171" s="37">
        <v>848282</v>
      </c>
      <c r="D171" s="37">
        <v>0</v>
      </c>
      <c r="E171" s="37">
        <v>21515</v>
      </c>
      <c r="F171" s="37">
        <v>0</v>
      </c>
      <c r="G171" s="37">
        <v>0</v>
      </c>
      <c r="H171" s="37">
        <v>0</v>
      </c>
      <c r="I171" s="37">
        <v>35548.18</v>
      </c>
      <c r="J171" s="80"/>
    </row>
    <row r="172" spans="1:10" hidden="1" outlineLevel="1">
      <c r="A172" s="283" t="s">
        <v>258</v>
      </c>
      <c r="B172" s="37">
        <v>4448083.75</v>
      </c>
      <c r="C172" s="37">
        <v>1239272.81</v>
      </c>
      <c r="D172" s="37">
        <v>1313.8</v>
      </c>
      <c r="E172" s="37">
        <v>0</v>
      </c>
      <c r="F172" s="37">
        <v>0</v>
      </c>
      <c r="G172" s="37">
        <v>0</v>
      </c>
      <c r="H172" s="37">
        <v>0</v>
      </c>
      <c r="I172" s="37">
        <v>221980.36000000002</v>
      </c>
      <c r="J172" s="80"/>
    </row>
    <row r="173" spans="1:10" hidden="1" outlineLevel="1">
      <c r="A173" s="283" t="s">
        <v>259</v>
      </c>
      <c r="B173" s="37">
        <v>1011518.99</v>
      </c>
      <c r="C173" s="37">
        <v>6403070.1200000001</v>
      </c>
      <c r="D173" s="37">
        <v>0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80"/>
    </row>
    <row r="174" spans="1:10" hidden="1" outlineLevel="1">
      <c r="A174" s="283" t="s">
        <v>260</v>
      </c>
      <c r="B174" s="37">
        <v>4743428.28</v>
      </c>
      <c r="C174" s="37">
        <v>396888.4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49094.23</v>
      </c>
      <c r="J174" s="80"/>
    </row>
    <row r="175" spans="1:10" hidden="1" outlineLevel="1">
      <c r="A175" s="283" t="s">
        <v>261</v>
      </c>
      <c r="B175" s="37">
        <v>2675151.5</v>
      </c>
      <c r="C175" s="37">
        <v>1506305.57</v>
      </c>
      <c r="D175" s="37">
        <v>0</v>
      </c>
      <c r="E175" s="37">
        <v>263366.31</v>
      </c>
      <c r="F175" s="37">
        <v>0</v>
      </c>
      <c r="G175" s="37">
        <v>0</v>
      </c>
      <c r="H175" s="37">
        <v>0</v>
      </c>
      <c r="I175" s="37">
        <v>50528.68</v>
      </c>
      <c r="J175" s="80"/>
    </row>
    <row r="176" spans="1:10" hidden="1" outlineLevel="1">
      <c r="A176" s="283" t="s">
        <v>262</v>
      </c>
      <c r="B176" s="37">
        <v>17443368.5</v>
      </c>
      <c r="C176" s="37">
        <v>14835177.829999998</v>
      </c>
      <c r="D176" s="37">
        <v>641.75</v>
      </c>
      <c r="E176" s="37">
        <v>588019.31999999995</v>
      </c>
      <c r="F176" s="37">
        <v>0</v>
      </c>
      <c r="G176" s="37">
        <v>0</v>
      </c>
      <c r="H176" s="37">
        <v>797.6</v>
      </c>
      <c r="I176" s="37">
        <v>404465.12</v>
      </c>
      <c r="J176" s="80"/>
    </row>
    <row r="177" spans="1:10" hidden="1" outlineLevel="1">
      <c r="A177" s="283" t="s">
        <v>263</v>
      </c>
      <c r="B177" s="37">
        <v>1980819.22</v>
      </c>
      <c r="C177" s="37">
        <v>107302.52</v>
      </c>
      <c r="D177" s="37">
        <v>0</v>
      </c>
      <c r="E177" s="37">
        <v>0</v>
      </c>
      <c r="F177" s="37">
        <v>0</v>
      </c>
      <c r="G177" s="37">
        <v>0</v>
      </c>
      <c r="H177" s="37">
        <v>0</v>
      </c>
      <c r="I177" s="37">
        <v>1269.3499999999999</v>
      </c>
      <c r="J177" s="80"/>
    </row>
    <row r="178" spans="1:10" hidden="1" outlineLevel="1">
      <c r="A178" s="283" t="s">
        <v>264</v>
      </c>
      <c r="B178" s="37">
        <v>4224491.6100000003</v>
      </c>
      <c r="C178" s="37">
        <v>171755.72</v>
      </c>
      <c r="D178" s="37">
        <v>0</v>
      </c>
      <c r="E178" s="37">
        <v>0</v>
      </c>
      <c r="F178" s="37">
        <v>0</v>
      </c>
      <c r="G178" s="37">
        <v>0</v>
      </c>
      <c r="H178" s="37">
        <v>213.76</v>
      </c>
      <c r="I178" s="37">
        <v>0</v>
      </c>
      <c r="J178" s="80"/>
    </row>
    <row r="179" spans="1:10" hidden="1" outlineLevel="1">
      <c r="A179" s="283" t="s">
        <v>265</v>
      </c>
      <c r="B179" s="37">
        <v>17137137.510000002</v>
      </c>
      <c r="C179" s="37">
        <v>3291005.56</v>
      </c>
      <c r="D179" s="37">
        <v>1589.9</v>
      </c>
      <c r="E179" s="37">
        <v>0</v>
      </c>
      <c r="F179" s="37">
        <v>0</v>
      </c>
      <c r="G179" s="37">
        <v>0</v>
      </c>
      <c r="H179" s="37">
        <v>1714.8</v>
      </c>
      <c r="I179" s="37">
        <v>151100.79</v>
      </c>
      <c r="J179" s="80"/>
    </row>
    <row r="180" spans="1:10" hidden="1" outlineLevel="1">
      <c r="A180" s="283" t="s">
        <v>266</v>
      </c>
      <c r="B180" s="37">
        <v>656625.46</v>
      </c>
      <c r="C180" s="37">
        <v>0</v>
      </c>
      <c r="D180" s="37">
        <v>0</v>
      </c>
      <c r="E180" s="37">
        <v>0</v>
      </c>
      <c r="F180" s="37">
        <v>0</v>
      </c>
      <c r="G180" s="37">
        <v>0</v>
      </c>
      <c r="H180" s="37">
        <v>0</v>
      </c>
      <c r="I180" s="37">
        <v>0</v>
      </c>
      <c r="J180" s="80"/>
    </row>
    <row r="181" spans="1:10" hidden="1" outlineLevel="1">
      <c r="A181" s="283" t="s">
        <v>267</v>
      </c>
      <c r="B181" s="37">
        <v>1969894.96</v>
      </c>
      <c r="C181" s="37">
        <v>5528.19</v>
      </c>
      <c r="D181" s="37">
        <v>0</v>
      </c>
      <c r="E181" s="37">
        <v>0</v>
      </c>
      <c r="F181" s="37">
        <v>0</v>
      </c>
      <c r="G181" s="37">
        <v>35416</v>
      </c>
      <c r="H181" s="37">
        <v>0</v>
      </c>
      <c r="I181" s="37">
        <v>0</v>
      </c>
      <c r="J181" s="80"/>
    </row>
    <row r="182" spans="1:10" hidden="1" outlineLevel="1">
      <c r="A182" s="283" t="s">
        <v>268</v>
      </c>
      <c r="B182" s="37">
        <v>5181636.79</v>
      </c>
      <c r="C182" s="37">
        <v>291569.56</v>
      </c>
      <c r="D182" s="37">
        <v>254.02</v>
      </c>
      <c r="E182" s="37">
        <v>0</v>
      </c>
      <c r="F182" s="37">
        <v>5774.97</v>
      </c>
      <c r="G182" s="37">
        <v>0</v>
      </c>
      <c r="H182" s="37">
        <v>47160</v>
      </c>
      <c r="I182" s="37">
        <v>27642.510000000002</v>
      </c>
      <c r="J182" s="80"/>
    </row>
    <row r="183" spans="1:10" hidden="1" outlineLevel="1">
      <c r="A183" s="283" t="s">
        <v>269</v>
      </c>
      <c r="B183" s="37">
        <v>5157310.2</v>
      </c>
      <c r="C183" s="37">
        <v>5182622.4400000004</v>
      </c>
      <c r="D183" s="37">
        <v>0</v>
      </c>
      <c r="E183" s="37">
        <v>458661.88</v>
      </c>
      <c r="F183" s="37">
        <v>36229.53</v>
      </c>
      <c r="G183" s="37">
        <v>0</v>
      </c>
      <c r="H183" s="37">
        <v>5053.78</v>
      </c>
      <c r="I183" s="37">
        <v>196039.25</v>
      </c>
      <c r="J183" s="80"/>
    </row>
    <row r="184" spans="1:10" hidden="1" outlineLevel="1">
      <c r="A184" s="283" t="s">
        <v>270</v>
      </c>
      <c r="B184" s="37">
        <v>4385793.07</v>
      </c>
      <c r="C184" s="37">
        <v>6620089.3399999999</v>
      </c>
      <c r="D184" s="37">
        <v>0</v>
      </c>
      <c r="E184" s="37">
        <v>59874.54</v>
      </c>
      <c r="F184" s="37">
        <v>0</v>
      </c>
      <c r="G184" s="37">
        <v>0</v>
      </c>
      <c r="H184" s="37">
        <v>0</v>
      </c>
      <c r="I184" s="37">
        <v>440090.93</v>
      </c>
      <c r="J184" s="80"/>
    </row>
    <row r="185" spans="1:10" hidden="1" outlineLevel="1">
      <c r="A185" s="283" t="s">
        <v>271</v>
      </c>
      <c r="B185" s="37">
        <v>788301.16</v>
      </c>
      <c r="C185" s="37">
        <v>140158.22</v>
      </c>
      <c r="D185" s="37">
        <v>0</v>
      </c>
      <c r="E185" s="37">
        <v>0</v>
      </c>
      <c r="F185" s="37">
        <v>0</v>
      </c>
      <c r="G185" s="37">
        <v>0</v>
      </c>
      <c r="H185" s="37">
        <v>31857.360000000001</v>
      </c>
      <c r="I185" s="37">
        <v>19963.240000000002</v>
      </c>
      <c r="J185" s="80"/>
    </row>
    <row r="186" spans="1:10" hidden="1" outlineLevel="1">
      <c r="A186" s="283" t="s">
        <v>272</v>
      </c>
      <c r="B186" s="37">
        <v>1126912.81</v>
      </c>
      <c r="C186" s="37">
        <v>84228</v>
      </c>
      <c r="D186" s="37">
        <v>193.28</v>
      </c>
      <c r="E186" s="37">
        <v>0</v>
      </c>
      <c r="F186" s="37">
        <v>0</v>
      </c>
      <c r="G186" s="37">
        <v>0</v>
      </c>
      <c r="H186" s="37">
        <v>0</v>
      </c>
      <c r="I186" s="37">
        <v>0</v>
      </c>
      <c r="J186" s="80"/>
    </row>
    <row r="187" spans="1:10" hidden="1" outlineLevel="1">
      <c r="A187" s="283" t="s">
        <v>273</v>
      </c>
      <c r="B187" s="37">
        <v>1256090.21</v>
      </c>
      <c r="C187" s="37">
        <v>36846.980000000003</v>
      </c>
      <c r="D187" s="37">
        <v>0</v>
      </c>
      <c r="E187" s="37">
        <v>0</v>
      </c>
      <c r="F187" s="37">
        <v>0</v>
      </c>
      <c r="G187" s="37">
        <v>0</v>
      </c>
      <c r="H187" s="37">
        <v>0</v>
      </c>
      <c r="I187" s="37">
        <v>35398.230000000003</v>
      </c>
      <c r="J187" s="80"/>
    </row>
    <row r="188" spans="1:10" hidden="1" outlineLevel="1">
      <c r="A188" s="283" t="s">
        <v>274</v>
      </c>
      <c r="B188" s="37">
        <v>1771459.32</v>
      </c>
      <c r="C188" s="37">
        <v>240173.4</v>
      </c>
      <c r="D188" s="37">
        <v>0</v>
      </c>
      <c r="E188" s="37">
        <v>0</v>
      </c>
      <c r="F188" s="37">
        <v>0</v>
      </c>
      <c r="G188" s="37">
        <v>0</v>
      </c>
      <c r="H188" s="37">
        <v>0</v>
      </c>
      <c r="I188" s="37">
        <v>24918.45</v>
      </c>
      <c r="J188" s="80"/>
    </row>
    <row r="189" spans="1:10" hidden="1" outlineLevel="1">
      <c r="A189" s="283" t="s">
        <v>275</v>
      </c>
      <c r="B189" s="37">
        <v>1990042.7</v>
      </c>
      <c r="C189" s="37">
        <v>73863.8</v>
      </c>
      <c r="D189" s="37">
        <v>0</v>
      </c>
      <c r="E189" s="37">
        <v>0</v>
      </c>
      <c r="F189" s="37">
        <v>0</v>
      </c>
      <c r="G189" s="37">
        <v>0</v>
      </c>
      <c r="H189" s="37">
        <v>0</v>
      </c>
      <c r="I189" s="37">
        <v>15006.97</v>
      </c>
      <c r="J189" s="80"/>
    </row>
    <row r="190" spans="1:10" hidden="1" outlineLevel="1">
      <c r="A190" s="283" t="s">
        <v>276</v>
      </c>
      <c r="B190" s="37">
        <v>4188734.27</v>
      </c>
      <c r="C190" s="37">
        <v>2274106.62</v>
      </c>
      <c r="D190" s="37">
        <v>55.2</v>
      </c>
      <c r="E190" s="37">
        <v>0</v>
      </c>
      <c r="F190" s="37">
        <v>85108.56</v>
      </c>
      <c r="G190" s="37">
        <v>0</v>
      </c>
      <c r="H190" s="37">
        <v>0</v>
      </c>
      <c r="I190" s="37">
        <v>2683.86</v>
      </c>
      <c r="J190" s="80"/>
    </row>
    <row r="191" spans="1:10" hidden="1" outlineLevel="1">
      <c r="A191" s="283" t="s">
        <v>277</v>
      </c>
      <c r="B191" s="37">
        <v>5723580.9000000004</v>
      </c>
      <c r="C191" s="37">
        <v>1872380.71</v>
      </c>
      <c r="D191" s="37">
        <v>3443.44</v>
      </c>
      <c r="E191" s="37">
        <v>519787.58</v>
      </c>
      <c r="F191" s="37">
        <v>0</v>
      </c>
      <c r="G191" s="37">
        <v>0</v>
      </c>
      <c r="H191" s="37">
        <v>0</v>
      </c>
      <c r="I191" s="37">
        <v>209236.96</v>
      </c>
      <c r="J191" s="80"/>
    </row>
    <row r="192" spans="1:10" hidden="1" outlineLevel="1">
      <c r="A192" s="283" t="s">
        <v>278</v>
      </c>
      <c r="B192" s="37">
        <v>8108584.0599999996</v>
      </c>
      <c r="C192" s="37">
        <v>4229521.2699999996</v>
      </c>
      <c r="D192" s="37">
        <v>35.5</v>
      </c>
      <c r="E192" s="37">
        <v>305136.56</v>
      </c>
      <c r="F192" s="37">
        <v>0</v>
      </c>
      <c r="G192" s="37">
        <v>0</v>
      </c>
      <c r="H192" s="37">
        <v>0</v>
      </c>
      <c r="I192" s="37">
        <v>258360.64</v>
      </c>
      <c r="J192" s="80"/>
    </row>
    <row r="193" spans="1:10" hidden="1" outlineLevel="1">
      <c r="A193" s="283" t="s">
        <v>279</v>
      </c>
      <c r="B193" s="37">
        <v>6546579.2699999996</v>
      </c>
      <c r="C193" s="37">
        <v>3483180.35</v>
      </c>
      <c r="D193" s="37">
        <v>0</v>
      </c>
      <c r="E193" s="37">
        <v>267630.59999999998</v>
      </c>
      <c r="F193" s="37">
        <v>0</v>
      </c>
      <c r="G193" s="37">
        <v>0</v>
      </c>
      <c r="H193" s="37">
        <v>0</v>
      </c>
      <c r="I193" s="37">
        <v>89637.39</v>
      </c>
      <c r="J193" s="80"/>
    </row>
    <row r="194" spans="1:10" hidden="1" outlineLevel="1">
      <c r="A194" s="283" t="s">
        <v>280</v>
      </c>
      <c r="B194" s="37">
        <v>167988.73</v>
      </c>
      <c r="C194" s="37">
        <v>0</v>
      </c>
      <c r="D194" s="37">
        <v>0</v>
      </c>
      <c r="E194" s="37">
        <v>0</v>
      </c>
      <c r="F194" s="37">
        <v>0</v>
      </c>
      <c r="G194" s="37">
        <v>0</v>
      </c>
      <c r="H194" s="37">
        <v>0</v>
      </c>
      <c r="I194" s="37">
        <v>0</v>
      </c>
      <c r="J194" s="80"/>
    </row>
    <row r="195" spans="1:10" hidden="1" outlineLevel="1">
      <c r="A195" s="283" t="s">
        <v>281</v>
      </c>
      <c r="B195" s="37">
        <v>1278810.3500000001</v>
      </c>
      <c r="C195" s="37">
        <v>63901.47</v>
      </c>
      <c r="D195" s="37">
        <v>0</v>
      </c>
      <c r="E195" s="37">
        <v>0</v>
      </c>
      <c r="F195" s="37">
        <v>0</v>
      </c>
      <c r="G195" s="37">
        <v>0</v>
      </c>
      <c r="H195" s="37">
        <v>0</v>
      </c>
      <c r="I195" s="37">
        <v>253.64</v>
      </c>
      <c r="J195" s="80"/>
    </row>
    <row r="196" spans="1:10" hidden="1" outlineLevel="1">
      <c r="A196" s="283" t="s">
        <v>282</v>
      </c>
      <c r="B196" s="37">
        <v>4198318.9800000004</v>
      </c>
      <c r="C196" s="37">
        <v>1249716.77</v>
      </c>
      <c r="D196" s="37">
        <v>0</v>
      </c>
      <c r="E196" s="37">
        <v>0</v>
      </c>
      <c r="F196" s="37">
        <v>0</v>
      </c>
      <c r="G196" s="37">
        <v>0</v>
      </c>
      <c r="H196" s="37">
        <v>0</v>
      </c>
      <c r="I196" s="37">
        <v>19223.95</v>
      </c>
      <c r="J196" s="80"/>
    </row>
    <row r="197" spans="1:10" hidden="1" outlineLevel="1">
      <c r="A197" s="283" t="s">
        <v>283</v>
      </c>
      <c r="B197" s="37">
        <v>2019698.81</v>
      </c>
      <c r="C197" s="37">
        <v>842642.04</v>
      </c>
      <c r="D197" s="37">
        <v>0</v>
      </c>
      <c r="E197" s="37">
        <v>0</v>
      </c>
      <c r="F197" s="37">
        <v>0</v>
      </c>
      <c r="G197" s="37">
        <v>0</v>
      </c>
      <c r="H197" s="37">
        <v>0</v>
      </c>
      <c r="I197" s="37">
        <v>24764.12</v>
      </c>
      <c r="J197" s="80"/>
    </row>
    <row r="198" spans="1:10" hidden="1" outlineLevel="1">
      <c r="A198" s="283" t="s">
        <v>284</v>
      </c>
      <c r="B198" s="37">
        <v>93213520.840000018</v>
      </c>
      <c r="C198" s="37">
        <v>47895322.159999996</v>
      </c>
      <c r="D198" s="37">
        <v>0</v>
      </c>
      <c r="E198" s="37">
        <v>773839.44</v>
      </c>
      <c r="F198" s="37">
        <v>0</v>
      </c>
      <c r="G198" s="37">
        <v>0</v>
      </c>
      <c r="H198" s="37">
        <v>0</v>
      </c>
      <c r="I198" s="37">
        <v>638185.17000000004</v>
      </c>
      <c r="J198" s="80"/>
    </row>
    <row r="199" spans="1:10" hidden="1" outlineLevel="1">
      <c r="A199" s="283" t="s">
        <v>285</v>
      </c>
      <c r="B199" s="37">
        <v>384861.47</v>
      </c>
      <c r="C199" s="37">
        <v>0</v>
      </c>
      <c r="D199" s="37">
        <v>0</v>
      </c>
      <c r="E199" s="37">
        <v>0</v>
      </c>
      <c r="F199" s="37">
        <v>0</v>
      </c>
      <c r="G199" s="37">
        <v>0</v>
      </c>
      <c r="H199" s="37">
        <v>0</v>
      </c>
      <c r="I199" s="37">
        <v>0</v>
      </c>
      <c r="J199" s="80"/>
    </row>
    <row r="200" spans="1:10" hidden="1" outlineLevel="1">
      <c r="A200" s="283" t="s">
        <v>286</v>
      </c>
      <c r="B200" s="37">
        <v>1351105.1700000002</v>
      </c>
      <c r="C200" s="37">
        <v>0</v>
      </c>
      <c r="D200" s="37">
        <v>162.62</v>
      </c>
      <c r="E200" s="37">
        <v>0</v>
      </c>
      <c r="F200" s="37">
        <v>0</v>
      </c>
      <c r="G200" s="37">
        <v>0</v>
      </c>
      <c r="H200" s="37">
        <v>0</v>
      </c>
      <c r="I200" s="37">
        <v>740.1</v>
      </c>
      <c r="J200" s="80"/>
    </row>
    <row r="201" spans="1:10" hidden="1" outlineLevel="1">
      <c r="A201" s="283" t="s">
        <v>287</v>
      </c>
      <c r="B201" s="37">
        <v>487242.13</v>
      </c>
      <c r="C201" s="37">
        <v>0</v>
      </c>
      <c r="D201" s="37">
        <v>241.66</v>
      </c>
      <c r="E201" s="37">
        <v>0</v>
      </c>
      <c r="F201" s="37">
        <v>0</v>
      </c>
      <c r="G201" s="37">
        <v>0</v>
      </c>
      <c r="H201" s="37">
        <v>45.36</v>
      </c>
      <c r="I201" s="37">
        <v>0</v>
      </c>
      <c r="J201" s="80"/>
    </row>
    <row r="202" spans="1:10" hidden="1" outlineLevel="1">
      <c r="A202" s="283" t="s">
        <v>288</v>
      </c>
      <c r="B202" s="37">
        <v>649995.78</v>
      </c>
      <c r="C202" s="37">
        <v>3527.69</v>
      </c>
      <c r="D202" s="37">
        <v>683.15</v>
      </c>
      <c r="E202" s="37">
        <v>0</v>
      </c>
      <c r="F202" s="37">
        <v>0</v>
      </c>
      <c r="G202" s="37">
        <v>0</v>
      </c>
      <c r="H202" s="37">
        <v>8072</v>
      </c>
      <c r="I202" s="37">
        <v>0</v>
      </c>
      <c r="J202" s="80"/>
    </row>
    <row r="203" spans="1:10" hidden="1" outlineLevel="1">
      <c r="A203" s="283" t="s">
        <v>289</v>
      </c>
      <c r="B203" s="37">
        <v>2776697.89</v>
      </c>
      <c r="C203" s="37">
        <v>2029583.45</v>
      </c>
      <c r="D203" s="37">
        <v>422.16</v>
      </c>
      <c r="E203" s="37">
        <v>103139.97</v>
      </c>
      <c r="F203" s="37">
        <v>0</v>
      </c>
      <c r="G203" s="37">
        <v>0</v>
      </c>
      <c r="H203" s="37">
        <v>0</v>
      </c>
      <c r="I203" s="37">
        <v>33237.22</v>
      </c>
      <c r="J203" s="80"/>
    </row>
    <row r="204" spans="1:10" hidden="1" outlineLevel="1">
      <c r="A204" s="283" t="s">
        <v>290</v>
      </c>
      <c r="B204" s="37">
        <v>1981627.4</v>
      </c>
      <c r="C204" s="37">
        <v>842753.36</v>
      </c>
      <c r="D204" s="37">
        <v>2936.43</v>
      </c>
      <c r="E204" s="37">
        <v>76050</v>
      </c>
      <c r="F204" s="37">
        <v>0</v>
      </c>
      <c r="G204" s="37">
        <v>0</v>
      </c>
      <c r="H204" s="37">
        <v>0</v>
      </c>
      <c r="I204" s="37">
        <v>73225.600000000006</v>
      </c>
      <c r="J204" s="80"/>
    </row>
    <row r="205" spans="1:10" hidden="1" outlineLevel="1">
      <c r="A205" s="283" t="s">
        <v>291</v>
      </c>
      <c r="B205" s="37">
        <v>989618.71</v>
      </c>
      <c r="C205" s="37">
        <v>148527.56</v>
      </c>
      <c r="D205" s="37">
        <v>1234.3699999999999</v>
      </c>
      <c r="E205" s="37">
        <v>0</v>
      </c>
      <c r="F205" s="37">
        <v>0</v>
      </c>
      <c r="G205" s="37">
        <v>0</v>
      </c>
      <c r="H205" s="37">
        <v>0</v>
      </c>
      <c r="I205" s="37">
        <v>0</v>
      </c>
      <c r="J205" s="80"/>
    </row>
    <row r="206" spans="1:10" hidden="1" outlineLevel="1">
      <c r="A206" s="283" t="s">
        <v>292</v>
      </c>
      <c r="B206" s="37">
        <v>88204517.090000018</v>
      </c>
      <c r="C206" s="37">
        <v>25672502.439999998</v>
      </c>
      <c r="D206" s="37">
        <v>3979.76</v>
      </c>
      <c r="E206" s="37">
        <v>596110.61</v>
      </c>
      <c r="F206" s="37">
        <v>0</v>
      </c>
      <c r="G206" s="37">
        <v>0</v>
      </c>
      <c r="H206" s="37">
        <v>421752.25</v>
      </c>
      <c r="I206" s="37">
        <v>1402711.3399999999</v>
      </c>
      <c r="J206" s="80"/>
    </row>
    <row r="207" spans="1:10" hidden="1" outlineLevel="1">
      <c r="A207" s="283" t="s">
        <v>293</v>
      </c>
      <c r="B207" s="37">
        <v>730703.26</v>
      </c>
      <c r="C207" s="37">
        <v>0</v>
      </c>
      <c r="D207" s="37">
        <v>0</v>
      </c>
      <c r="E207" s="37">
        <v>0</v>
      </c>
      <c r="F207" s="37">
        <v>0</v>
      </c>
      <c r="G207" s="37">
        <v>0</v>
      </c>
      <c r="H207" s="37">
        <v>0</v>
      </c>
      <c r="I207" s="37">
        <v>0</v>
      </c>
      <c r="J207" s="80"/>
    </row>
    <row r="208" spans="1:10" hidden="1" outlineLevel="1">
      <c r="A208" s="283" t="s">
        <v>294</v>
      </c>
      <c r="B208" s="37">
        <v>1648593.25</v>
      </c>
      <c r="C208" s="37">
        <v>4974.68</v>
      </c>
      <c r="D208" s="37">
        <v>0</v>
      </c>
      <c r="E208" s="37">
        <v>0</v>
      </c>
      <c r="F208" s="37">
        <v>0</v>
      </c>
      <c r="G208" s="37">
        <v>0</v>
      </c>
      <c r="H208" s="37">
        <v>0</v>
      </c>
      <c r="I208" s="37">
        <v>0</v>
      </c>
      <c r="J208" s="80"/>
    </row>
    <row r="209" spans="1:10" hidden="1" outlineLevel="1">
      <c r="A209" s="283" t="s">
        <v>295</v>
      </c>
      <c r="B209" s="37">
        <v>1797022.32</v>
      </c>
      <c r="C209" s="37">
        <v>92202.96</v>
      </c>
      <c r="D209" s="37">
        <v>92.17</v>
      </c>
      <c r="E209" s="37">
        <v>0</v>
      </c>
      <c r="F209" s="37">
        <v>0</v>
      </c>
      <c r="G209" s="37">
        <v>0</v>
      </c>
      <c r="H209" s="37">
        <v>0</v>
      </c>
      <c r="I209" s="37">
        <v>0</v>
      </c>
      <c r="J209" s="80"/>
    </row>
    <row r="210" spans="1:10" hidden="1" outlineLevel="1">
      <c r="A210" s="283" t="s">
        <v>296</v>
      </c>
      <c r="B210" s="37">
        <v>940559.59</v>
      </c>
      <c r="C210" s="37">
        <v>181182.05000000002</v>
      </c>
      <c r="D210" s="37">
        <v>0</v>
      </c>
      <c r="E210" s="37">
        <v>0</v>
      </c>
      <c r="F210" s="37">
        <v>0</v>
      </c>
      <c r="G210" s="37">
        <v>0</v>
      </c>
      <c r="H210" s="37">
        <v>0</v>
      </c>
      <c r="I210" s="37">
        <v>16853.849999999999</v>
      </c>
      <c r="J210" s="80"/>
    </row>
    <row r="211" spans="1:10" hidden="1" outlineLevel="1">
      <c r="A211" s="283" t="s">
        <v>297</v>
      </c>
      <c r="B211" s="37">
        <v>457663.7</v>
      </c>
      <c r="C211" s="37">
        <v>10376.94</v>
      </c>
      <c r="D211" s="37">
        <v>0</v>
      </c>
      <c r="E211" s="37">
        <v>0</v>
      </c>
      <c r="F211" s="37">
        <v>0</v>
      </c>
      <c r="G211" s="37">
        <v>0</v>
      </c>
      <c r="H211" s="37">
        <v>0</v>
      </c>
      <c r="I211" s="37">
        <v>0</v>
      </c>
      <c r="J211" s="80"/>
    </row>
    <row r="212" spans="1:10" hidden="1" outlineLevel="1">
      <c r="A212" s="283" t="s">
        <v>298</v>
      </c>
      <c r="B212" s="37">
        <v>664645.73</v>
      </c>
      <c r="C212" s="37">
        <v>9521.34</v>
      </c>
      <c r="D212" s="37">
        <v>0</v>
      </c>
      <c r="E212" s="37">
        <v>0</v>
      </c>
      <c r="F212" s="37">
        <v>0</v>
      </c>
      <c r="G212" s="37">
        <v>0</v>
      </c>
      <c r="H212" s="37">
        <v>0</v>
      </c>
      <c r="I212" s="37">
        <v>0</v>
      </c>
      <c r="J212" s="80"/>
    </row>
    <row r="213" spans="1:10" hidden="1" outlineLevel="1">
      <c r="A213" s="283" t="s">
        <v>299</v>
      </c>
      <c r="B213" s="37">
        <v>3572894.67</v>
      </c>
      <c r="C213" s="37">
        <v>236815.25</v>
      </c>
      <c r="D213" s="37">
        <v>1715.71</v>
      </c>
      <c r="E213" s="37">
        <v>0</v>
      </c>
      <c r="F213" s="37">
        <v>0</v>
      </c>
      <c r="G213" s="37">
        <v>0</v>
      </c>
      <c r="H213" s="37">
        <v>11979</v>
      </c>
      <c r="I213" s="37">
        <v>4.3899999999999997</v>
      </c>
      <c r="J213" s="80"/>
    </row>
    <row r="214" spans="1:10" hidden="1" outlineLevel="1">
      <c r="A214" s="283" t="s">
        <v>300</v>
      </c>
      <c r="B214" s="37">
        <v>25264417.379999999</v>
      </c>
      <c r="C214" s="37">
        <v>8830834.8699999992</v>
      </c>
      <c r="D214" s="37">
        <v>219.29</v>
      </c>
      <c r="E214" s="37">
        <v>204147.66</v>
      </c>
      <c r="F214" s="37">
        <v>0</v>
      </c>
      <c r="G214" s="37">
        <v>55650</v>
      </c>
      <c r="H214" s="37">
        <v>0</v>
      </c>
      <c r="I214" s="37">
        <v>135810.31</v>
      </c>
      <c r="J214" s="80"/>
    </row>
    <row r="215" spans="1:10" hidden="1" outlineLevel="1">
      <c r="A215" s="283" t="s">
        <v>301</v>
      </c>
      <c r="B215" s="37">
        <v>9157860.9900000002</v>
      </c>
      <c r="C215" s="37">
        <v>2135014.2599999998</v>
      </c>
      <c r="D215" s="37">
        <v>334.31</v>
      </c>
      <c r="E215" s="37">
        <v>0</v>
      </c>
      <c r="F215" s="37">
        <v>0</v>
      </c>
      <c r="G215" s="37">
        <v>0</v>
      </c>
      <c r="H215" s="37">
        <v>0</v>
      </c>
      <c r="I215" s="37">
        <v>331524.03000000003</v>
      </c>
      <c r="J215" s="80"/>
    </row>
    <row r="216" spans="1:10" hidden="1" outlineLevel="1">
      <c r="A216" s="283" t="s">
        <v>302</v>
      </c>
      <c r="B216" s="37">
        <v>1951902.3</v>
      </c>
      <c r="C216" s="37">
        <v>117154.68</v>
      </c>
      <c r="D216" s="37">
        <v>173.22</v>
      </c>
      <c r="E216" s="37">
        <v>0</v>
      </c>
      <c r="F216" s="37">
        <v>0</v>
      </c>
      <c r="G216" s="37">
        <v>0</v>
      </c>
      <c r="H216" s="37">
        <v>0</v>
      </c>
      <c r="I216" s="37">
        <v>13.86</v>
      </c>
      <c r="J216" s="80"/>
    </row>
    <row r="217" spans="1:10" hidden="1" outlineLevel="1">
      <c r="A217" s="283" t="s">
        <v>303</v>
      </c>
      <c r="B217" s="37">
        <v>2389118.4499999997</v>
      </c>
      <c r="C217" s="37">
        <v>82560.149999999994</v>
      </c>
      <c r="D217" s="37">
        <v>1208.19</v>
      </c>
      <c r="E217" s="37">
        <v>0</v>
      </c>
      <c r="F217" s="37">
        <v>0</v>
      </c>
      <c r="G217" s="37">
        <v>0</v>
      </c>
      <c r="H217" s="37">
        <v>0</v>
      </c>
      <c r="I217" s="37">
        <v>1385.59</v>
      </c>
      <c r="J217" s="80"/>
    </row>
    <row r="218" spans="1:10" hidden="1" outlineLevel="1">
      <c r="A218" s="283" t="s">
        <v>304</v>
      </c>
      <c r="B218" s="37">
        <v>14296889.49</v>
      </c>
      <c r="C218" s="37">
        <v>4583305.6300000008</v>
      </c>
      <c r="D218" s="37">
        <v>98.02</v>
      </c>
      <c r="E218" s="37">
        <v>360737.74</v>
      </c>
      <c r="F218" s="37">
        <v>0</v>
      </c>
      <c r="G218" s="37">
        <v>0</v>
      </c>
      <c r="H218" s="37">
        <v>0</v>
      </c>
      <c r="I218" s="37">
        <v>97559.81</v>
      </c>
      <c r="J218" s="80"/>
    </row>
    <row r="219" spans="1:10" hidden="1" outlineLevel="1">
      <c r="A219" s="283" t="s">
        <v>305</v>
      </c>
      <c r="B219" s="37">
        <v>10009986.580000002</v>
      </c>
      <c r="C219" s="37">
        <v>3515849.88</v>
      </c>
      <c r="D219" s="37">
        <v>0</v>
      </c>
      <c r="E219" s="37">
        <v>0</v>
      </c>
      <c r="F219" s="37">
        <v>0</v>
      </c>
      <c r="G219" s="37">
        <v>0</v>
      </c>
      <c r="H219" s="37">
        <v>0</v>
      </c>
      <c r="I219" s="37">
        <v>1262155.92</v>
      </c>
      <c r="J219" s="80"/>
    </row>
    <row r="220" spans="1:10" hidden="1" outlineLevel="1">
      <c r="A220" s="283" t="s">
        <v>306</v>
      </c>
      <c r="B220" s="37">
        <v>2640938.04</v>
      </c>
      <c r="C220" s="37">
        <v>2072563.5999999999</v>
      </c>
      <c r="D220" s="37">
        <v>298.04000000000002</v>
      </c>
      <c r="E220" s="37">
        <v>24062.35</v>
      </c>
      <c r="F220" s="37">
        <v>0</v>
      </c>
      <c r="G220" s="37">
        <v>0</v>
      </c>
      <c r="H220" s="37">
        <v>0</v>
      </c>
      <c r="I220" s="37">
        <v>0</v>
      </c>
      <c r="J220" s="80"/>
    </row>
    <row r="221" spans="1:10" hidden="1" outlineLevel="1">
      <c r="A221" s="283" t="s">
        <v>307</v>
      </c>
      <c r="B221" s="37">
        <v>20486.240000000002</v>
      </c>
      <c r="C221" s="37">
        <v>0</v>
      </c>
      <c r="D221" s="37">
        <v>0</v>
      </c>
      <c r="E221" s="37">
        <v>0</v>
      </c>
      <c r="F221" s="37">
        <v>0</v>
      </c>
      <c r="G221" s="37">
        <v>0</v>
      </c>
      <c r="H221" s="37">
        <v>0</v>
      </c>
      <c r="I221" s="37">
        <v>0</v>
      </c>
      <c r="J221" s="80"/>
    </row>
    <row r="222" spans="1:10" hidden="1" outlineLevel="1">
      <c r="A222" s="283" t="s">
        <v>308</v>
      </c>
      <c r="B222" s="37">
        <v>231886.25</v>
      </c>
      <c r="C222" s="37">
        <v>0</v>
      </c>
      <c r="D222" s="37">
        <v>0</v>
      </c>
      <c r="E222" s="37">
        <v>0</v>
      </c>
      <c r="F222" s="37">
        <v>0</v>
      </c>
      <c r="G222" s="37">
        <v>0</v>
      </c>
      <c r="H222" s="37">
        <v>0</v>
      </c>
      <c r="I222" s="37">
        <v>0</v>
      </c>
      <c r="J222" s="80"/>
    </row>
    <row r="223" spans="1:10" hidden="1" outlineLevel="1">
      <c r="A223" s="283" t="s">
        <v>309</v>
      </c>
      <c r="B223" s="37">
        <v>2496.36</v>
      </c>
      <c r="C223" s="37">
        <v>0</v>
      </c>
      <c r="D223" s="37">
        <v>0</v>
      </c>
      <c r="E223" s="37">
        <v>0</v>
      </c>
      <c r="F223" s="37">
        <v>0</v>
      </c>
      <c r="G223" s="37">
        <v>0</v>
      </c>
      <c r="H223" s="37">
        <v>0</v>
      </c>
      <c r="I223" s="37">
        <v>0</v>
      </c>
      <c r="J223" s="80"/>
    </row>
    <row r="224" spans="1:10" hidden="1" outlineLevel="1">
      <c r="A224" s="283" t="s">
        <v>310</v>
      </c>
      <c r="B224" s="37">
        <v>52995</v>
      </c>
      <c r="C224" s="37">
        <v>12124</v>
      </c>
      <c r="D224" s="37">
        <v>0</v>
      </c>
      <c r="E224" s="37">
        <v>0</v>
      </c>
      <c r="F224" s="37">
        <v>0</v>
      </c>
      <c r="G224" s="37">
        <v>0</v>
      </c>
      <c r="H224" s="37">
        <v>0</v>
      </c>
      <c r="I224" s="37">
        <v>0</v>
      </c>
      <c r="J224" s="80"/>
    </row>
    <row r="225" spans="1:10" hidden="1" outlineLevel="1">
      <c r="A225" s="283" t="s">
        <v>311</v>
      </c>
      <c r="B225" s="37">
        <v>2517666.8000000003</v>
      </c>
      <c r="C225" s="37">
        <v>16402.59</v>
      </c>
      <c r="D225" s="37">
        <v>1225.79</v>
      </c>
      <c r="E225" s="37">
        <v>0</v>
      </c>
      <c r="F225" s="37">
        <v>0</v>
      </c>
      <c r="G225" s="37">
        <v>0</v>
      </c>
      <c r="H225" s="37">
        <v>0</v>
      </c>
      <c r="I225" s="37">
        <v>9006.39</v>
      </c>
      <c r="J225" s="80"/>
    </row>
    <row r="226" spans="1:10" hidden="1" outlineLevel="1">
      <c r="A226" s="283" t="s">
        <v>312</v>
      </c>
      <c r="B226" s="37">
        <v>612710.19999999995</v>
      </c>
      <c r="C226" s="37">
        <v>0</v>
      </c>
      <c r="D226" s="37">
        <v>114.21</v>
      </c>
      <c r="E226" s="37">
        <v>0</v>
      </c>
      <c r="F226" s="37">
        <v>0</v>
      </c>
      <c r="G226" s="37">
        <v>0</v>
      </c>
      <c r="H226" s="37">
        <v>0</v>
      </c>
      <c r="I226" s="37">
        <v>0</v>
      </c>
      <c r="J226" s="80"/>
    </row>
    <row r="227" spans="1:10" hidden="1" outlineLevel="1">
      <c r="A227" s="283" t="s">
        <v>313</v>
      </c>
      <c r="B227" s="37">
        <v>3961599.17</v>
      </c>
      <c r="C227" s="37">
        <v>487957.37</v>
      </c>
      <c r="D227" s="37">
        <v>270.67</v>
      </c>
      <c r="E227" s="37">
        <v>0</v>
      </c>
      <c r="F227" s="37">
        <v>0</v>
      </c>
      <c r="G227" s="37">
        <v>0</v>
      </c>
      <c r="H227" s="37">
        <v>2171.3000000000002</v>
      </c>
      <c r="I227" s="37">
        <v>154234.79</v>
      </c>
      <c r="J227" s="80"/>
    </row>
    <row r="228" spans="1:10" hidden="1" outlineLevel="1">
      <c r="A228" s="283" t="s">
        <v>314</v>
      </c>
      <c r="B228" s="37">
        <v>1491109.97</v>
      </c>
      <c r="C228" s="37">
        <v>13234.46</v>
      </c>
      <c r="D228" s="37">
        <v>1030.48</v>
      </c>
      <c r="E228" s="37">
        <v>0</v>
      </c>
      <c r="F228" s="37">
        <v>0</v>
      </c>
      <c r="G228" s="37">
        <v>0</v>
      </c>
      <c r="H228" s="37">
        <v>0</v>
      </c>
      <c r="I228" s="37">
        <v>0</v>
      </c>
      <c r="J228" s="80"/>
    </row>
    <row r="229" spans="1:10" hidden="1" outlineLevel="1">
      <c r="A229" s="283" t="s">
        <v>315</v>
      </c>
      <c r="B229" s="37">
        <v>5639059.9399999985</v>
      </c>
      <c r="C229" s="37">
        <v>2533507.46</v>
      </c>
      <c r="D229" s="37">
        <v>116.31</v>
      </c>
      <c r="E229" s="37">
        <v>41976.05</v>
      </c>
      <c r="F229" s="37">
        <v>0</v>
      </c>
      <c r="G229" s="37">
        <v>0</v>
      </c>
      <c r="H229" s="37">
        <v>0</v>
      </c>
      <c r="I229" s="37">
        <v>49372.58</v>
      </c>
      <c r="J229" s="80"/>
    </row>
    <row r="230" spans="1:10" hidden="1" outlineLevel="1">
      <c r="A230" s="283" t="s">
        <v>316</v>
      </c>
      <c r="B230" s="37">
        <v>8920725.0700000003</v>
      </c>
      <c r="C230" s="37">
        <v>13054200.690000001</v>
      </c>
      <c r="D230" s="37">
        <v>0</v>
      </c>
      <c r="E230" s="37">
        <v>911990.81</v>
      </c>
      <c r="F230" s="37">
        <v>0</v>
      </c>
      <c r="G230" s="37">
        <v>0</v>
      </c>
      <c r="H230" s="37">
        <v>0</v>
      </c>
      <c r="I230" s="37">
        <v>479999.99</v>
      </c>
      <c r="J230" s="80"/>
    </row>
    <row r="231" spans="1:10" hidden="1" outlineLevel="1">
      <c r="A231" s="283" t="s">
        <v>317</v>
      </c>
      <c r="B231" s="37">
        <v>435474917.52999997</v>
      </c>
      <c r="C231" s="37">
        <v>189931508.55999997</v>
      </c>
      <c r="D231" s="37">
        <v>210.98</v>
      </c>
      <c r="E231" s="37">
        <v>9475584.3599999994</v>
      </c>
      <c r="F231" s="37">
        <v>47838.21</v>
      </c>
      <c r="G231" s="37">
        <v>0</v>
      </c>
      <c r="H231" s="37">
        <v>1682892.86</v>
      </c>
      <c r="I231" s="37">
        <v>6226995.4299999997</v>
      </c>
      <c r="J231" s="80"/>
    </row>
    <row r="232" spans="1:10" hidden="1" outlineLevel="1">
      <c r="A232" s="283" t="s">
        <v>318</v>
      </c>
      <c r="B232" s="37">
        <v>0</v>
      </c>
      <c r="C232" s="37">
        <v>242194.44</v>
      </c>
      <c r="D232" s="37">
        <v>0</v>
      </c>
      <c r="E232" s="37">
        <v>0</v>
      </c>
      <c r="F232" s="37">
        <v>0</v>
      </c>
      <c r="G232" s="37">
        <v>0</v>
      </c>
      <c r="H232" s="37">
        <v>0</v>
      </c>
      <c r="I232" s="37">
        <v>0</v>
      </c>
      <c r="J232" s="80"/>
    </row>
    <row r="233" spans="1:10" hidden="1" outlineLevel="1">
      <c r="A233" s="283" t="s">
        <v>319</v>
      </c>
      <c r="B233" s="37">
        <v>2352593.1500000004</v>
      </c>
      <c r="C233" s="37">
        <v>393818.5</v>
      </c>
      <c r="D233" s="37">
        <v>744.91</v>
      </c>
      <c r="E233" s="37">
        <v>16520.05</v>
      </c>
      <c r="F233" s="37">
        <v>0</v>
      </c>
      <c r="G233" s="37">
        <v>0</v>
      </c>
      <c r="H233" s="37">
        <v>0</v>
      </c>
      <c r="I233" s="37">
        <v>18413.129999999997</v>
      </c>
      <c r="J233" s="80"/>
    </row>
    <row r="234" spans="1:10" hidden="1" outlineLevel="1">
      <c r="A234" s="283" t="s">
        <v>320</v>
      </c>
      <c r="B234" s="37">
        <v>5242001.6100000003</v>
      </c>
      <c r="C234" s="37">
        <v>1808913.7800000003</v>
      </c>
      <c r="D234" s="37">
        <v>51.27</v>
      </c>
      <c r="E234" s="37">
        <v>30837.09</v>
      </c>
      <c r="F234" s="37">
        <v>0</v>
      </c>
      <c r="G234" s="37">
        <v>0</v>
      </c>
      <c r="H234" s="37">
        <v>0</v>
      </c>
      <c r="I234" s="37">
        <v>50081.520000000004</v>
      </c>
      <c r="J234" s="80"/>
    </row>
    <row r="235" spans="1:10" hidden="1" outlineLevel="1">
      <c r="A235" s="283" t="s">
        <v>321</v>
      </c>
      <c r="B235" s="37">
        <v>7687571.6500000004</v>
      </c>
      <c r="C235" s="37">
        <v>8327782.71</v>
      </c>
      <c r="D235" s="37">
        <v>130.16</v>
      </c>
      <c r="E235" s="37">
        <v>706627.68</v>
      </c>
      <c r="F235" s="37">
        <v>0</v>
      </c>
      <c r="G235" s="37">
        <v>0</v>
      </c>
      <c r="H235" s="37">
        <v>11807</v>
      </c>
      <c r="I235" s="37">
        <v>419095.13</v>
      </c>
      <c r="J235" s="80"/>
    </row>
    <row r="236" spans="1:10" hidden="1" outlineLevel="1">
      <c r="A236" s="283" t="s">
        <v>322</v>
      </c>
      <c r="B236" s="37">
        <v>3238874.71</v>
      </c>
      <c r="C236" s="37">
        <v>4051225.29</v>
      </c>
      <c r="D236" s="37">
        <v>1523.11</v>
      </c>
      <c r="E236" s="37">
        <v>101804.33</v>
      </c>
      <c r="F236" s="37">
        <v>0</v>
      </c>
      <c r="G236" s="37">
        <v>0</v>
      </c>
      <c r="H236" s="37">
        <v>308.8</v>
      </c>
      <c r="I236" s="37">
        <v>608664.93999999994</v>
      </c>
      <c r="J236" s="80"/>
    </row>
    <row r="237" spans="1:10" hidden="1" outlineLevel="1">
      <c r="A237" s="283" t="s">
        <v>323</v>
      </c>
      <c r="B237" s="37">
        <v>91.53</v>
      </c>
      <c r="C237" s="37">
        <v>0</v>
      </c>
      <c r="D237" s="37">
        <v>0</v>
      </c>
      <c r="E237" s="37">
        <v>0</v>
      </c>
      <c r="F237" s="37">
        <v>0</v>
      </c>
      <c r="G237" s="37">
        <v>0</v>
      </c>
      <c r="H237" s="37">
        <v>0</v>
      </c>
      <c r="I237" s="37">
        <v>0</v>
      </c>
      <c r="J237" s="80"/>
    </row>
    <row r="238" spans="1:10" hidden="1" outlineLevel="1">
      <c r="A238" s="283" t="s">
        <v>324</v>
      </c>
      <c r="B238" s="37">
        <v>734808.41</v>
      </c>
      <c r="C238" s="37">
        <v>1519955.77</v>
      </c>
      <c r="D238" s="37">
        <v>0</v>
      </c>
      <c r="E238" s="37">
        <v>0</v>
      </c>
      <c r="F238" s="37">
        <v>0</v>
      </c>
      <c r="G238" s="37">
        <v>0</v>
      </c>
      <c r="H238" s="37">
        <v>0</v>
      </c>
      <c r="I238" s="37">
        <v>62451.15</v>
      </c>
      <c r="J238" s="80"/>
    </row>
    <row r="239" spans="1:10" hidden="1" outlineLevel="1">
      <c r="A239" s="283" t="s">
        <v>325</v>
      </c>
      <c r="B239" s="37">
        <v>41550404.130000003</v>
      </c>
      <c r="C239" s="37">
        <v>8885147.1799999997</v>
      </c>
      <c r="D239" s="37">
        <v>3077.7</v>
      </c>
      <c r="E239" s="37">
        <v>333263.71999999997</v>
      </c>
      <c r="F239" s="37">
        <v>13315.98</v>
      </c>
      <c r="G239" s="37">
        <v>0</v>
      </c>
      <c r="H239" s="37">
        <v>0</v>
      </c>
      <c r="I239" s="37">
        <v>472069.7</v>
      </c>
      <c r="J239" s="80"/>
    </row>
    <row r="240" spans="1:10" hidden="1" outlineLevel="1">
      <c r="A240" s="283" t="s">
        <v>326</v>
      </c>
      <c r="B240" s="37">
        <v>4179062.74</v>
      </c>
      <c r="C240" s="37">
        <v>782005.76000000001</v>
      </c>
      <c r="D240" s="37">
        <v>22.25</v>
      </c>
      <c r="E240" s="37">
        <v>47976.13</v>
      </c>
      <c r="F240" s="37">
        <v>0</v>
      </c>
      <c r="G240" s="37">
        <v>0</v>
      </c>
      <c r="H240" s="37">
        <v>0</v>
      </c>
      <c r="I240" s="37">
        <v>55500.07</v>
      </c>
      <c r="J240" s="80"/>
    </row>
    <row r="241" spans="1:10" hidden="1" outlineLevel="1">
      <c r="A241" s="283" t="s">
        <v>327</v>
      </c>
      <c r="B241" s="37">
        <v>523614.7</v>
      </c>
      <c r="C241" s="37">
        <v>0</v>
      </c>
      <c r="D241" s="37">
        <v>93.24</v>
      </c>
      <c r="E241" s="37">
        <v>0</v>
      </c>
      <c r="F241" s="37">
        <v>0</v>
      </c>
      <c r="G241" s="37">
        <v>0</v>
      </c>
      <c r="H241" s="37">
        <v>0</v>
      </c>
      <c r="I241" s="37">
        <v>0</v>
      </c>
      <c r="J241" s="80"/>
    </row>
    <row r="242" spans="1:10" hidden="1" outlineLevel="1">
      <c r="A242" s="283" t="s">
        <v>328</v>
      </c>
      <c r="B242" s="37">
        <v>414240.22</v>
      </c>
      <c r="C242" s="37">
        <v>757831.86</v>
      </c>
      <c r="D242" s="37">
        <v>0</v>
      </c>
      <c r="E242" s="37">
        <v>0</v>
      </c>
      <c r="F242" s="37">
        <v>0</v>
      </c>
      <c r="G242" s="37">
        <v>0</v>
      </c>
      <c r="H242" s="37">
        <v>0</v>
      </c>
      <c r="I242" s="37">
        <v>1963229.54</v>
      </c>
      <c r="J242" s="80"/>
    </row>
    <row r="243" spans="1:10" hidden="1" outlineLevel="1">
      <c r="A243" s="283" t="s">
        <v>329</v>
      </c>
      <c r="B243" s="37">
        <v>2615848.0699999998</v>
      </c>
      <c r="C243" s="37">
        <v>0</v>
      </c>
      <c r="D243" s="37">
        <v>0</v>
      </c>
      <c r="E243" s="37">
        <v>0</v>
      </c>
      <c r="F243" s="37">
        <v>0</v>
      </c>
      <c r="G243" s="37">
        <v>0</v>
      </c>
      <c r="H243" s="37">
        <v>0</v>
      </c>
      <c r="I243" s="37">
        <v>0</v>
      </c>
      <c r="J243" s="80"/>
    </row>
    <row r="244" spans="1:10" hidden="1" outlineLevel="1">
      <c r="A244" s="283" t="s">
        <v>330</v>
      </c>
      <c r="B244" s="37">
        <v>924679.57</v>
      </c>
      <c r="C244" s="37">
        <v>124737.34</v>
      </c>
      <c r="D244" s="37">
        <v>0</v>
      </c>
      <c r="E244" s="37">
        <v>0</v>
      </c>
      <c r="F244" s="37">
        <v>0</v>
      </c>
      <c r="G244" s="37">
        <v>0</v>
      </c>
      <c r="H244" s="37">
        <v>0</v>
      </c>
      <c r="I244" s="37">
        <v>12175.6</v>
      </c>
      <c r="J244" s="80"/>
    </row>
    <row r="245" spans="1:10" hidden="1" outlineLevel="1">
      <c r="A245" s="283" t="s">
        <v>331</v>
      </c>
      <c r="B245" s="37">
        <v>3199460.86</v>
      </c>
      <c r="C245" s="37">
        <v>401208.02</v>
      </c>
      <c r="D245" s="37">
        <v>65.41</v>
      </c>
      <c r="E245" s="37">
        <v>0</v>
      </c>
      <c r="F245" s="37">
        <v>0</v>
      </c>
      <c r="G245" s="37">
        <v>0</v>
      </c>
      <c r="H245" s="37">
        <v>0</v>
      </c>
      <c r="I245" s="37">
        <v>0</v>
      </c>
      <c r="J245" s="80"/>
    </row>
    <row r="246" spans="1:10" hidden="1" outlineLevel="1">
      <c r="A246" s="283" t="s">
        <v>332</v>
      </c>
      <c r="B246" s="37">
        <v>1206130.04</v>
      </c>
      <c r="C246" s="37">
        <v>151721.97</v>
      </c>
      <c r="D246" s="37">
        <v>99.68</v>
      </c>
      <c r="E246" s="37">
        <v>0</v>
      </c>
      <c r="F246" s="37">
        <v>0</v>
      </c>
      <c r="G246" s="37">
        <v>0</v>
      </c>
      <c r="H246" s="37">
        <v>103</v>
      </c>
      <c r="I246" s="37">
        <v>0</v>
      </c>
      <c r="J246" s="80"/>
    </row>
    <row r="247" spans="1:10" hidden="1" outlineLevel="1">
      <c r="A247" s="283" t="s">
        <v>333</v>
      </c>
      <c r="B247" s="37">
        <v>47654748.840000004</v>
      </c>
      <c r="C247" s="37">
        <v>21970947.809999999</v>
      </c>
      <c r="D247" s="37">
        <v>498.02</v>
      </c>
      <c r="E247" s="37">
        <v>171704.04</v>
      </c>
      <c r="F247" s="37">
        <v>20885.84</v>
      </c>
      <c r="G247" s="37">
        <v>0</v>
      </c>
      <c r="H247" s="37">
        <v>1898.4</v>
      </c>
      <c r="I247" s="37">
        <v>241543.77</v>
      </c>
      <c r="J247" s="80"/>
    </row>
    <row r="248" spans="1:10" hidden="1" outlineLevel="1">
      <c r="A248" s="283" t="s">
        <v>334</v>
      </c>
      <c r="B248" s="37">
        <v>7434725.5899999999</v>
      </c>
      <c r="C248" s="37">
        <v>956274.88</v>
      </c>
      <c r="D248" s="37">
        <v>256.54000000000002</v>
      </c>
      <c r="E248" s="37">
        <v>0</v>
      </c>
      <c r="F248" s="37">
        <v>0</v>
      </c>
      <c r="G248" s="37">
        <v>0</v>
      </c>
      <c r="H248" s="37">
        <v>0</v>
      </c>
      <c r="I248" s="37">
        <v>25209.66</v>
      </c>
      <c r="J248" s="80"/>
    </row>
    <row r="249" spans="1:10" hidden="1" outlineLevel="1">
      <c r="A249" s="283" t="s">
        <v>335</v>
      </c>
      <c r="B249" s="37">
        <v>2492825.35</v>
      </c>
      <c r="C249" s="37">
        <v>1092700.6299999999</v>
      </c>
      <c r="D249" s="37">
        <v>74.430000000000007</v>
      </c>
      <c r="E249" s="37">
        <v>0</v>
      </c>
      <c r="F249" s="37">
        <v>0</v>
      </c>
      <c r="G249" s="37">
        <v>0</v>
      </c>
      <c r="H249" s="37">
        <v>0</v>
      </c>
      <c r="I249" s="37">
        <v>112970.88</v>
      </c>
      <c r="J249" s="80"/>
    </row>
    <row r="250" spans="1:10" hidden="1" outlineLevel="1">
      <c r="A250" s="283" t="s">
        <v>336</v>
      </c>
      <c r="B250" s="37">
        <v>646495.63</v>
      </c>
      <c r="C250" s="37">
        <v>0</v>
      </c>
      <c r="D250" s="37">
        <v>0</v>
      </c>
      <c r="E250" s="37">
        <v>0</v>
      </c>
      <c r="F250" s="37">
        <v>0</v>
      </c>
      <c r="G250" s="37">
        <v>0</v>
      </c>
      <c r="H250" s="37">
        <v>0</v>
      </c>
      <c r="I250" s="37">
        <v>0</v>
      </c>
      <c r="J250" s="80"/>
    </row>
    <row r="251" spans="1:10" hidden="1" outlineLevel="1">
      <c r="A251" s="283" t="s">
        <v>337</v>
      </c>
      <c r="B251" s="37">
        <v>14375564.130000001</v>
      </c>
      <c r="C251" s="37">
        <v>6667044.6399999987</v>
      </c>
      <c r="D251" s="37">
        <v>0</v>
      </c>
      <c r="E251" s="37">
        <v>311662.17</v>
      </c>
      <c r="F251" s="37">
        <v>0</v>
      </c>
      <c r="G251" s="37">
        <v>65205</v>
      </c>
      <c r="H251" s="37">
        <v>0</v>
      </c>
      <c r="I251" s="37">
        <v>395631.5</v>
      </c>
      <c r="J251" s="80"/>
    </row>
    <row r="252" spans="1:10" hidden="1" outlineLevel="1">
      <c r="A252" s="283" t="s">
        <v>338</v>
      </c>
      <c r="B252" s="37">
        <v>8540679.7300000004</v>
      </c>
      <c r="C252" s="37">
        <v>1953395.04</v>
      </c>
      <c r="D252" s="37">
        <v>2256.37</v>
      </c>
      <c r="E252" s="37">
        <v>81460.460000000006</v>
      </c>
      <c r="F252" s="37">
        <v>0</v>
      </c>
      <c r="G252" s="37">
        <v>80605</v>
      </c>
      <c r="H252" s="37">
        <v>0</v>
      </c>
      <c r="I252" s="37">
        <v>64798.83</v>
      </c>
      <c r="J252" s="80"/>
    </row>
    <row r="253" spans="1:10" hidden="1" outlineLevel="1">
      <c r="A253" s="283" t="s">
        <v>339</v>
      </c>
      <c r="B253" s="37">
        <v>2499012.7999999998</v>
      </c>
      <c r="C253" s="37">
        <v>725064.54</v>
      </c>
      <c r="D253" s="37">
        <v>382.59</v>
      </c>
      <c r="E253" s="37">
        <v>44320.79</v>
      </c>
      <c r="F253" s="37">
        <v>0</v>
      </c>
      <c r="G253" s="37">
        <v>0</v>
      </c>
      <c r="H253" s="37">
        <v>0</v>
      </c>
      <c r="I253" s="37">
        <v>31271.71</v>
      </c>
      <c r="J253" s="80"/>
    </row>
    <row r="254" spans="1:10" hidden="1" outlineLevel="1">
      <c r="A254" s="283" t="s">
        <v>340</v>
      </c>
      <c r="B254" s="37">
        <v>2254621.7400000002</v>
      </c>
      <c r="C254" s="37">
        <v>522197.96</v>
      </c>
      <c r="D254" s="37">
        <v>2493.09</v>
      </c>
      <c r="E254" s="37">
        <v>17647.060000000001</v>
      </c>
      <c r="F254" s="37">
        <v>0</v>
      </c>
      <c r="G254" s="37">
        <v>0</v>
      </c>
      <c r="H254" s="37">
        <v>0</v>
      </c>
      <c r="I254" s="37">
        <v>3480.94</v>
      </c>
      <c r="J254" s="80"/>
    </row>
    <row r="255" spans="1:10" hidden="1" outlineLevel="1">
      <c r="A255" s="283" t="s">
        <v>341</v>
      </c>
      <c r="B255" s="37">
        <v>5679301.96</v>
      </c>
      <c r="C255" s="37">
        <v>1492136.62</v>
      </c>
      <c r="D255" s="37">
        <v>455</v>
      </c>
      <c r="E255" s="37">
        <v>0</v>
      </c>
      <c r="F255" s="37">
        <v>0</v>
      </c>
      <c r="G255" s="37">
        <v>0</v>
      </c>
      <c r="H255" s="37">
        <v>0</v>
      </c>
      <c r="I255" s="37">
        <v>106370.13</v>
      </c>
      <c r="J255" s="80"/>
    </row>
    <row r="256" spans="1:10" hidden="1" outlineLevel="1">
      <c r="A256" s="283" t="s">
        <v>342</v>
      </c>
      <c r="B256" s="37">
        <v>5680159.1200000001</v>
      </c>
      <c r="C256" s="37">
        <v>1384112.92</v>
      </c>
      <c r="D256" s="37">
        <v>0</v>
      </c>
      <c r="E256" s="37">
        <v>216516.22</v>
      </c>
      <c r="F256" s="37">
        <v>4945.87</v>
      </c>
      <c r="G256" s="37">
        <v>0</v>
      </c>
      <c r="H256" s="37">
        <v>3608</v>
      </c>
      <c r="I256" s="37">
        <v>55364.6</v>
      </c>
      <c r="J256" s="80"/>
    </row>
    <row r="257" spans="1:10" hidden="1" outlineLevel="1">
      <c r="A257" s="283" t="s">
        <v>343</v>
      </c>
      <c r="B257" s="37">
        <v>478661.59</v>
      </c>
      <c r="C257" s="37">
        <v>0</v>
      </c>
      <c r="D257" s="37">
        <v>0</v>
      </c>
      <c r="E257" s="37">
        <v>0</v>
      </c>
      <c r="F257" s="37">
        <v>0</v>
      </c>
      <c r="G257" s="37">
        <v>0</v>
      </c>
      <c r="H257" s="37">
        <v>0</v>
      </c>
      <c r="I257" s="37">
        <v>0</v>
      </c>
      <c r="J257" s="80"/>
    </row>
    <row r="258" spans="1:10" hidden="1" outlineLevel="1">
      <c r="A258" s="283" t="s">
        <v>344</v>
      </c>
      <c r="B258" s="37">
        <v>5659061.9400000004</v>
      </c>
      <c r="C258" s="37">
        <v>267469.38</v>
      </c>
      <c r="D258" s="37">
        <v>1215.4100000000001</v>
      </c>
      <c r="E258" s="37">
        <v>0</v>
      </c>
      <c r="F258" s="37">
        <v>0</v>
      </c>
      <c r="G258" s="37">
        <v>0</v>
      </c>
      <c r="H258" s="37">
        <v>0</v>
      </c>
      <c r="I258" s="37">
        <v>143258.51999999999</v>
      </c>
      <c r="J258" s="80"/>
    </row>
    <row r="259" spans="1:10" hidden="1" outlineLevel="1">
      <c r="A259" s="283" t="s">
        <v>345</v>
      </c>
      <c r="B259" s="37">
        <v>4792021.95</v>
      </c>
      <c r="C259" s="37">
        <v>1720771.31</v>
      </c>
      <c r="D259" s="37">
        <v>1814.4</v>
      </c>
      <c r="E259" s="37">
        <v>24149.99</v>
      </c>
      <c r="F259" s="37">
        <v>0</v>
      </c>
      <c r="G259" s="37">
        <v>0</v>
      </c>
      <c r="H259" s="37">
        <v>22637.42</v>
      </c>
      <c r="I259" s="37">
        <v>133510.18</v>
      </c>
      <c r="J259" s="80"/>
    </row>
    <row r="260" spans="1:10" hidden="1" outlineLevel="1">
      <c r="A260" s="283" t="s">
        <v>346</v>
      </c>
      <c r="B260" s="37">
        <v>1326518.42</v>
      </c>
      <c r="C260" s="37">
        <v>233.72</v>
      </c>
      <c r="D260" s="37">
        <v>602.65</v>
      </c>
      <c r="E260" s="37">
        <v>0</v>
      </c>
      <c r="F260" s="37">
        <v>0</v>
      </c>
      <c r="G260" s="37">
        <v>0</v>
      </c>
      <c r="H260" s="37">
        <v>268.8</v>
      </c>
      <c r="I260" s="37">
        <v>0</v>
      </c>
      <c r="J260" s="80"/>
    </row>
    <row r="261" spans="1:10" hidden="1" outlineLevel="1">
      <c r="A261" s="283" t="s">
        <v>347</v>
      </c>
      <c r="B261" s="37">
        <v>2819634.8</v>
      </c>
      <c r="C261" s="37">
        <v>958358.16999999993</v>
      </c>
      <c r="D261" s="37">
        <v>198.04</v>
      </c>
      <c r="E261" s="37">
        <v>0</v>
      </c>
      <c r="F261" s="37">
        <v>0</v>
      </c>
      <c r="G261" s="37">
        <v>0</v>
      </c>
      <c r="H261" s="37">
        <v>2384.8000000000002</v>
      </c>
      <c r="I261" s="37">
        <v>31213.29</v>
      </c>
      <c r="J261" s="80"/>
    </row>
    <row r="262" spans="1:10" hidden="1" outlineLevel="1">
      <c r="A262" s="283" t="s">
        <v>348</v>
      </c>
      <c r="B262" s="37">
        <v>6707372.9100000001</v>
      </c>
      <c r="C262" s="37">
        <v>3039558.66</v>
      </c>
      <c r="D262" s="37">
        <v>0</v>
      </c>
      <c r="E262" s="37">
        <v>47248.53</v>
      </c>
      <c r="F262" s="37">
        <v>0</v>
      </c>
      <c r="G262" s="37">
        <v>0</v>
      </c>
      <c r="H262" s="37">
        <v>0</v>
      </c>
      <c r="I262" s="37">
        <v>107191.97</v>
      </c>
      <c r="J262" s="80"/>
    </row>
    <row r="263" spans="1:10" hidden="1" outlineLevel="1">
      <c r="A263" s="283" t="s">
        <v>349</v>
      </c>
      <c r="B263" s="37">
        <v>3659364.39</v>
      </c>
      <c r="C263" s="37">
        <v>727792.72000000009</v>
      </c>
      <c r="D263" s="37">
        <v>0</v>
      </c>
      <c r="E263" s="37">
        <v>23492.25</v>
      </c>
      <c r="F263" s="37">
        <v>0</v>
      </c>
      <c r="G263" s="37">
        <v>0</v>
      </c>
      <c r="H263" s="37">
        <v>0</v>
      </c>
      <c r="I263" s="37">
        <v>40796.949999999997</v>
      </c>
      <c r="J263" s="80"/>
    </row>
    <row r="264" spans="1:10" hidden="1" outlineLevel="1">
      <c r="A264" s="283" t="s">
        <v>350</v>
      </c>
      <c r="B264" s="37">
        <v>6633515.9199999999</v>
      </c>
      <c r="C264" s="37">
        <v>593107.59</v>
      </c>
      <c r="D264" s="37">
        <v>0</v>
      </c>
      <c r="E264" s="37">
        <v>0</v>
      </c>
      <c r="F264" s="37">
        <v>0</v>
      </c>
      <c r="G264" s="37">
        <v>0</v>
      </c>
      <c r="H264" s="37">
        <v>0</v>
      </c>
      <c r="I264" s="37">
        <v>11391.76</v>
      </c>
      <c r="J264" s="80"/>
    </row>
    <row r="265" spans="1:10" hidden="1" outlineLevel="1">
      <c r="A265" s="283" t="s">
        <v>351</v>
      </c>
      <c r="B265" s="37">
        <v>1518686.3</v>
      </c>
      <c r="C265" s="37">
        <v>0</v>
      </c>
      <c r="D265" s="37">
        <v>0</v>
      </c>
      <c r="E265" s="37">
        <v>0</v>
      </c>
      <c r="F265" s="37">
        <v>0</v>
      </c>
      <c r="G265" s="37">
        <v>0</v>
      </c>
      <c r="H265" s="37">
        <v>0</v>
      </c>
      <c r="I265" s="37">
        <v>0</v>
      </c>
      <c r="J265" s="80"/>
    </row>
    <row r="266" spans="1:10" hidden="1" outlineLevel="1">
      <c r="A266" s="283" t="s">
        <v>352</v>
      </c>
      <c r="B266" s="37">
        <v>3683270.8899999997</v>
      </c>
      <c r="C266" s="37">
        <v>4093214.24</v>
      </c>
      <c r="D266" s="37">
        <v>1577.5</v>
      </c>
      <c r="E266" s="37">
        <v>128109.08</v>
      </c>
      <c r="F266" s="37">
        <v>0</v>
      </c>
      <c r="G266" s="37">
        <v>0</v>
      </c>
      <c r="H266" s="37">
        <v>0</v>
      </c>
      <c r="I266" s="37">
        <v>62865.279999999999</v>
      </c>
      <c r="J266" s="80"/>
    </row>
    <row r="267" spans="1:10" hidden="1" outlineLevel="1">
      <c r="A267" s="283" t="s">
        <v>353</v>
      </c>
      <c r="B267" s="37">
        <v>4997727.1800000006</v>
      </c>
      <c r="C267" s="37">
        <v>726482.13</v>
      </c>
      <c r="D267" s="37">
        <v>0</v>
      </c>
      <c r="E267" s="37">
        <v>0</v>
      </c>
      <c r="F267" s="37">
        <v>0</v>
      </c>
      <c r="G267" s="37">
        <v>0</v>
      </c>
      <c r="H267" s="37">
        <v>23.76</v>
      </c>
      <c r="I267" s="37">
        <v>73851.899999999994</v>
      </c>
      <c r="J267" s="80"/>
    </row>
    <row r="268" spans="1:10" hidden="1" outlineLevel="1">
      <c r="A268" s="283" t="s">
        <v>354</v>
      </c>
      <c r="B268" s="37">
        <v>1622931.26</v>
      </c>
      <c r="C268" s="37">
        <v>39491.61</v>
      </c>
      <c r="D268" s="37">
        <v>0</v>
      </c>
      <c r="E268" s="37">
        <v>13171.25</v>
      </c>
      <c r="F268" s="37">
        <v>0</v>
      </c>
      <c r="G268" s="37">
        <v>0</v>
      </c>
      <c r="H268" s="37">
        <v>741.67</v>
      </c>
      <c r="I268" s="37">
        <v>20131.689999999999</v>
      </c>
      <c r="J268" s="80"/>
    </row>
    <row r="269" spans="1:10" hidden="1" outlineLevel="1">
      <c r="A269" s="283" t="s">
        <v>355</v>
      </c>
      <c r="B269" s="37">
        <v>554275.09</v>
      </c>
      <c r="C269" s="37">
        <v>21771.61</v>
      </c>
      <c r="D269" s="37">
        <v>0</v>
      </c>
      <c r="E269" s="37">
        <v>0</v>
      </c>
      <c r="F269" s="37">
        <v>0</v>
      </c>
      <c r="G269" s="37">
        <v>0</v>
      </c>
      <c r="H269" s="37">
        <v>0</v>
      </c>
      <c r="I269" s="37">
        <v>163.68</v>
      </c>
      <c r="J269" s="80"/>
    </row>
    <row r="270" spans="1:10" hidden="1" outlineLevel="1">
      <c r="A270" s="283" t="s">
        <v>356</v>
      </c>
      <c r="B270" s="37">
        <v>2296776.2599999998</v>
      </c>
      <c r="C270" s="37">
        <v>501245.79</v>
      </c>
      <c r="D270" s="37">
        <v>0</v>
      </c>
      <c r="E270" s="37">
        <v>0</v>
      </c>
      <c r="F270" s="37">
        <v>0</v>
      </c>
      <c r="G270" s="37">
        <v>0</v>
      </c>
      <c r="H270" s="37">
        <v>2124.6</v>
      </c>
      <c r="I270" s="37">
        <v>0</v>
      </c>
      <c r="J270" s="80"/>
    </row>
    <row r="271" spans="1:10" hidden="1" outlineLevel="1">
      <c r="A271" s="283" t="s">
        <v>357</v>
      </c>
      <c r="B271" s="37">
        <v>823843.37</v>
      </c>
      <c r="C271" s="37">
        <v>434089.93</v>
      </c>
      <c r="D271" s="37">
        <v>0</v>
      </c>
      <c r="E271" s="37">
        <v>0</v>
      </c>
      <c r="F271" s="37">
        <v>0</v>
      </c>
      <c r="G271" s="37">
        <v>0</v>
      </c>
      <c r="H271" s="37">
        <v>0</v>
      </c>
      <c r="I271" s="37">
        <v>0</v>
      </c>
      <c r="J271" s="80"/>
    </row>
    <row r="272" spans="1:10" hidden="1" outlineLevel="1">
      <c r="A272" s="283" t="s">
        <v>358</v>
      </c>
      <c r="B272" s="37">
        <v>4876306.51</v>
      </c>
      <c r="C272" s="37">
        <v>2174909.5699999998</v>
      </c>
      <c r="D272" s="37">
        <v>0</v>
      </c>
      <c r="E272" s="37">
        <v>77805</v>
      </c>
      <c r="F272" s="37">
        <v>0</v>
      </c>
      <c r="G272" s="37">
        <v>0</v>
      </c>
      <c r="H272" s="37">
        <v>2660</v>
      </c>
      <c r="I272" s="37">
        <v>18408.87</v>
      </c>
      <c r="J272" s="80"/>
    </row>
    <row r="273" spans="1:10" hidden="1" outlineLevel="1">
      <c r="A273" s="283" t="s">
        <v>359</v>
      </c>
      <c r="B273" s="37">
        <v>2512053.0300000003</v>
      </c>
      <c r="C273" s="37">
        <v>637038.24</v>
      </c>
      <c r="D273" s="37">
        <v>242.84</v>
      </c>
      <c r="E273" s="37">
        <v>0</v>
      </c>
      <c r="F273" s="37">
        <v>0</v>
      </c>
      <c r="G273" s="37">
        <v>0</v>
      </c>
      <c r="H273" s="37">
        <v>0</v>
      </c>
      <c r="I273" s="37">
        <v>56359.22</v>
      </c>
      <c r="J273" s="80"/>
    </row>
    <row r="274" spans="1:10" hidden="1" outlineLevel="1">
      <c r="A274" s="283" t="s">
        <v>360</v>
      </c>
      <c r="B274" s="37">
        <v>1529000.4500000002</v>
      </c>
      <c r="C274" s="37">
        <v>56355.81</v>
      </c>
      <c r="D274" s="37">
        <v>0</v>
      </c>
      <c r="E274" s="37">
        <v>0</v>
      </c>
      <c r="F274" s="37">
        <v>0</v>
      </c>
      <c r="G274" s="37">
        <v>0</v>
      </c>
      <c r="H274" s="37">
        <v>98.4</v>
      </c>
      <c r="I274" s="37">
        <v>289.76</v>
      </c>
      <c r="J274" s="80"/>
    </row>
    <row r="275" spans="1:10" hidden="1" outlineLevel="1">
      <c r="A275" s="283" t="s">
        <v>361</v>
      </c>
      <c r="B275" s="37">
        <v>388338.2</v>
      </c>
      <c r="C275" s="37">
        <v>0</v>
      </c>
      <c r="D275" s="37">
        <v>0</v>
      </c>
      <c r="E275" s="37">
        <v>0</v>
      </c>
      <c r="F275" s="37">
        <v>0</v>
      </c>
      <c r="G275" s="37">
        <v>0</v>
      </c>
      <c r="H275" s="37">
        <v>0</v>
      </c>
      <c r="I275" s="37">
        <v>0</v>
      </c>
      <c r="J275" s="80"/>
    </row>
    <row r="276" spans="1:10" hidden="1" outlineLevel="1">
      <c r="A276" s="283" t="s">
        <v>362</v>
      </c>
      <c r="B276" s="37">
        <v>772991.09</v>
      </c>
      <c r="C276" s="37">
        <v>243294.63999999998</v>
      </c>
      <c r="D276" s="37">
        <v>1906.78</v>
      </c>
      <c r="E276" s="37">
        <v>0</v>
      </c>
      <c r="F276" s="37">
        <v>0</v>
      </c>
      <c r="G276" s="37">
        <v>0</v>
      </c>
      <c r="H276" s="37">
        <v>86.66</v>
      </c>
      <c r="I276" s="37">
        <v>9921.67</v>
      </c>
      <c r="J276" s="80"/>
    </row>
    <row r="277" spans="1:10" hidden="1" outlineLevel="1">
      <c r="A277" s="283" t="s">
        <v>363</v>
      </c>
      <c r="B277" s="37">
        <v>32972.559999999998</v>
      </c>
      <c r="C277" s="37">
        <v>0</v>
      </c>
      <c r="D277" s="37">
        <v>0</v>
      </c>
      <c r="E277" s="37">
        <v>0</v>
      </c>
      <c r="F277" s="37">
        <v>0</v>
      </c>
      <c r="G277" s="37">
        <v>0</v>
      </c>
      <c r="H277" s="37">
        <v>0</v>
      </c>
      <c r="I277" s="37">
        <v>0</v>
      </c>
      <c r="J277" s="80"/>
    </row>
    <row r="278" spans="1:10" hidden="1" outlineLevel="1">
      <c r="A278" s="283" t="s">
        <v>364</v>
      </c>
      <c r="B278" s="37">
        <v>331583.81</v>
      </c>
      <c r="C278" s="37">
        <v>0</v>
      </c>
      <c r="D278" s="37">
        <v>106.89</v>
      </c>
      <c r="E278" s="37">
        <v>0</v>
      </c>
      <c r="F278" s="37">
        <v>0</v>
      </c>
      <c r="G278" s="37">
        <v>0</v>
      </c>
      <c r="H278" s="37">
        <v>117.09</v>
      </c>
      <c r="I278" s="37">
        <v>0</v>
      </c>
      <c r="J278" s="80"/>
    </row>
    <row r="279" spans="1:10" hidden="1" outlineLevel="1">
      <c r="A279" s="283" t="s">
        <v>365</v>
      </c>
      <c r="B279" s="37">
        <v>2255522.9700000002</v>
      </c>
      <c r="C279" s="37">
        <v>642626.88</v>
      </c>
      <c r="D279" s="37">
        <v>352.04</v>
      </c>
      <c r="E279" s="37">
        <v>0</v>
      </c>
      <c r="F279" s="37">
        <v>0</v>
      </c>
      <c r="G279" s="37">
        <v>0</v>
      </c>
      <c r="H279" s="37">
        <v>0</v>
      </c>
      <c r="I279" s="37">
        <v>0</v>
      </c>
      <c r="J279" s="80"/>
    </row>
    <row r="280" spans="1:10" hidden="1" outlineLevel="1">
      <c r="A280" s="283" t="s">
        <v>366</v>
      </c>
      <c r="B280" s="37">
        <v>2581658.67</v>
      </c>
      <c r="C280" s="37">
        <v>23405.599999999999</v>
      </c>
      <c r="D280" s="37">
        <v>0</v>
      </c>
      <c r="E280" s="37">
        <v>0</v>
      </c>
      <c r="F280" s="37">
        <v>0</v>
      </c>
      <c r="G280" s="37">
        <v>0</v>
      </c>
      <c r="H280" s="37">
        <v>0</v>
      </c>
      <c r="I280" s="37">
        <v>0</v>
      </c>
      <c r="J280" s="80"/>
    </row>
    <row r="281" spans="1:10" hidden="1" outlineLevel="1">
      <c r="A281" s="283" t="s">
        <v>367</v>
      </c>
      <c r="B281" s="37">
        <v>473605.84</v>
      </c>
      <c r="C281" s="37">
        <v>85156.540000000008</v>
      </c>
      <c r="D281" s="37">
        <v>0</v>
      </c>
      <c r="E281" s="37">
        <v>0</v>
      </c>
      <c r="F281" s="37">
        <v>0</v>
      </c>
      <c r="G281" s="37">
        <v>0</v>
      </c>
      <c r="H281" s="37">
        <v>0</v>
      </c>
      <c r="I281" s="37">
        <v>1166.5899999999999</v>
      </c>
      <c r="J281" s="80"/>
    </row>
    <row r="282" spans="1:10" hidden="1" outlineLevel="1">
      <c r="A282" s="283" t="s">
        <v>368</v>
      </c>
      <c r="B282" s="37">
        <v>948759.46</v>
      </c>
      <c r="C282" s="37">
        <v>683337</v>
      </c>
      <c r="D282" s="37">
        <v>409.67</v>
      </c>
      <c r="E282" s="37">
        <v>0</v>
      </c>
      <c r="F282" s="37">
        <v>0</v>
      </c>
      <c r="G282" s="37">
        <v>0</v>
      </c>
      <c r="H282" s="37">
        <v>0</v>
      </c>
      <c r="I282" s="37">
        <v>109688.98</v>
      </c>
      <c r="J282" s="80"/>
    </row>
    <row r="283" spans="1:10" hidden="1" outlineLevel="1">
      <c r="A283" s="283" t="s">
        <v>369</v>
      </c>
      <c r="B283" s="37">
        <v>2792238.17</v>
      </c>
      <c r="C283" s="37">
        <v>553856.3600000001</v>
      </c>
      <c r="D283" s="37">
        <v>0</v>
      </c>
      <c r="E283" s="37">
        <v>0</v>
      </c>
      <c r="F283" s="37">
        <v>0</v>
      </c>
      <c r="G283" s="37">
        <v>0</v>
      </c>
      <c r="H283" s="37">
        <v>5151.6000000000004</v>
      </c>
      <c r="I283" s="37">
        <v>60288.58</v>
      </c>
      <c r="J283" s="80"/>
    </row>
    <row r="284" spans="1:10" hidden="1" outlineLevel="1">
      <c r="A284" s="283" t="s">
        <v>370</v>
      </c>
      <c r="B284" s="37">
        <v>22951392.770000003</v>
      </c>
      <c r="C284" s="37">
        <v>11198156.399999999</v>
      </c>
      <c r="D284" s="37">
        <v>2813.52</v>
      </c>
      <c r="E284" s="37">
        <v>45086.86</v>
      </c>
      <c r="F284" s="37">
        <v>33378.75</v>
      </c>
      <c r="G284" s="37">
        <v>0</v>
      </c>
      <c r="H284" s="37">
        <v>0</v>
      </c>
      <c r="I284" s="37">
        <v>0</v>
      </c>
      <c r="J284" s="80"/>
    </row>
    <row r="285" spans="1:10" hidden="1" outlineLevel="1">
      <c r="A285" s="283" t="s">
        <v>371</v>
      </c>
      <c r="B285" s="37">
        <v>713663.45</v>
      </c>
      <c r="C285" s="37">
        <v>628016.72</v>
      </c>
      <c r="D285" s="37">
        <v>0</v>
      </c>
      <c r="E285" s="37">
        <v>19903.13</v>
      </c>
      <c r="F285" s="37">
        <v>0</v>
      </c>
      <c r="G285" s="37">
        <v>0</v>
      </c>
      <c r="H285" s="37">
        <v>0</v>
      </c>
      <c r="I285" s="37">
        <v>24119.77</v>
      </c>
      <c r="J285" s="80"/>
    </row>
    <row r="286" spans="1:10" hidden="1" outlineLevel="1">
      <c r="A286" s="283" t="s">
        <v>372</v>
      </c>
      <c r="B286" s="37">
        <v>2458333.92</v>
      </c>
      <c r="C286" s="37">
        <v>530626.55000000005</v>
      </c>
      <c r="D286" s="37">
        <v>0</v>
      </c>
      <c r="E286" s="37">
        <v>159655.57999999999</v>
      </c>
      <c r="F286" s="37">
        <v>0</v>
      </c>
      <c r="G286" s="37">
        <v>0</v>
      </c>
      <c r="H286" s="37">
        <v>0</v>
      </c>
      <c r="I286" s="37">
        <v>15136.89</v>
      </c>
      <c r="J286" s="80"/>
    </row>
    <row r="287" spans="1:10" hidden="1" outlineLevel="1">
      <c r="A287" s="283" t="s">
        <v>373</v>
      </c>
      <c r="B287" s="37">
        <v>44734206.079999998</v>
      </c>
      <c r="C287" s="37">
        <v>19083545.369999997</v>
      </c>
      <c r="D287" s="37">
        <v>2063.46</v>
      </c>
      <c r="E287" s="37">
        <v>146187.45000000001</v>
      </c>
      <c r="F287" s="37">
        <v>3403.43</v>
      </c>
      <c r="G287" s="37">
        <v>0</v>
      </c>
      <c r="H287" s="37">
        <v>0</v>
      </c>
      <c r="I287" s="37">
        <v>17358.859999999997</v>
      </c>
      <c r="J287" s="80"/>
    </row>
    <row r="288" spans="1:10" hidden="1" outlineLevel="1">
      <c r="A288" s="283" t="s">
        <v>374</v>
      </c>
      <c r="B288" s="37">
        <v>22896212.34</v>
      </c>
      <c r="C288" s="37">
        <v>12047159.559999999</v>
      </c>
      <c r="D288" s="37">
        <v>377.49</v>
      </c>
      <c r="E288" s="37">
        <v>503598.17</v>
      </c>
      <c r="F288" s="37">
        <v>0</v>
      </c>
      <c r="G288" s="37">
        <v>0</v>
      </c>
      <c r="H288" s="37">
        <v>0</v>
      </c>
      <c r="I288" s="37">
        <v>560814.41</v>
      </c>
      <c r="J288" s="80"/>
    </row>
    <row r="289" spans="1:10" hidden="1" outlineLevel="1">
      <c r="A289" s="283" t="s">
        <v>375</v>
      </c>
      <c r="B289" s="37">
        <v>4413849.33</v>
      </c>
      <c r="C289" s="37">
        <v>1341618.5399999998</v>
      </c>
      <c r="D289" s="37">
        <v>75.97</v>
      </c>
      <c r="E289" s="37">
        <v>0</v>
      </c>
      <c r="F289" s="37">
        <v>0</v>
      </c>
      <c r="G289" s="37">
        <v>0</v>
      </c>
      <c r="H289" s="37">
        <v>0</v>
      </c>
      <c r="I289" s="37">
        <v>72329.91</v>
      </c>
      <c r="J289" s="80"/>
    </row>
    <row r="290" spans="1:10" hidden="1" outlineLevel="1">
      <c r="A290" s="283" t="s">
        <v>376</v>
      </c>
      <c r="B290" s="37">
        <v>2209203.2399999998</v>
      </c>
      <c r="C290" s="37">
        <v>99162.139999999985</v>
      </c>
      <c r="D290" s="37">
        <v>0</v>
      </c>
      <c r="E290" s="37">
        <v>8302.91</v>
      </c>
      <c r="F290" s="37">
        <v>0</v>
      </c>
      <c r="G290" s="37">
        <v>0</v>
      </c>
      <c r="H290" s="37">
        <v>0</v>
      </c>
      <c r="I290" s="37">
        <v>22970.1</v>
      </c>
      <c r="J290" s="80"/>
    </row>
    <row r="291" spans="1:10" hidden="1" outlineLevel="1">
      <c r="A291" s="283" t="s">
        <v>377</v>
      </c>
      <c r="B291" s="37">
        <v>695055934.75</v>
      </c>
      <c r="C291" s="37">
        <v>526653945.26999998</v>
      </c>
      <c r="D291" s="37">
        <v>22898.32</v>
      </c>
      <c r="E291" s="37">
        <v>16524756.300000001</v>
      </c>
      <c r="F291" s="37">
        <v>0</v>
      </c>
      <c r="G291" s="37">
        <v>72365.3</v>
      </c>
      <c r="H291" s="37">
        <v>2553534.15</v>
      </c>
      <c r="I291" s="37">
        <v>9067496.1400000006</v>
      </c>
      <c r="J291" s="80"/>
    </row>
    <row r="292" spans="1:10" hidden="1" outlineLevel="1">
      <c r="A292" s="283" t="s">
        <v>378</v>
      </c>
      <c r="B292" s="37">
        <v>231897.82</v>
      </c>
      <c r="C292" s="37">
        <v>0</v>
      </c>
      <c r="D292" s="37">
        <v>0</v>
      </c>
      <c r="E292" s="37">
        <v>0</v>
      </c>
      <c r="F292" s="37">
        <v>0</v>
      </c>
      <c r="G292" s="37">
        <v>0</v>
      </c>
      <c r="H292" s="37">
        <v>0</v>
      </c>
      <c r="I292" s="37">
        <v>0</v>
      </c>
      <c r="J292" s="80"/>
    </row>
    <row r="293" spans="1:10" hidden="1" outlineLevel="1">
      <c r="A293" s="283" t="s">
        <v>379</v>
      </c>
      <c r="B293" s="37">
        <v>3304773.94</v>
      </c>
      <c r="C293" s="37">
        <v>20390.669999999998</v>
      </c>
      <c r="D293" s="37">
        <v>0</v>
      </c>
      <c r="E293" s="37">
        <v>0</v>
      </c>
      <c r="F293" s="37">
        <v>0</v>
      </c>
      <c r="G293" s="37">
        <v>0</v>
      </c>
      <c r="H293" s="37">
        <v>0</v>
      </c>
      <c r="I293" s="37">
        <v>0</v>
      </c>
      <c r="J293" s="80"/>
    </row>
    <row r="294" spans="1:10" hidden="1" outlineLevel="1">
      <c r="A294" s="283" t="s">
        <v>380</v>
      </c>
      <c r="B294" s="37">
        <v>2173681.4000000004</v>
      </c>
      <c r="C294" s="37">
        <v>1897227.29</v>
      </c>
      <c r="D294" s="37">
        <v>279.54000000000002</v>
      </c>
      <c r="E294" s="37">
        <v>86830.13</v>
      </c>
      <c r="F294" s="37">
        <v>0</v>
      </c>
      <c r="G294" s="37">
        <v>0</v>
      </c>
      <c r="H294" s="37">
        <v>0</v>
      </c>
      <c r="I294" s="37">
        <v>214691.46</v>
      </c>
      <c r="J294" s="80"/>
    </row>
    <row r="295" spans="1:10" hidden="1" outlineLevel="1">
      <c r="A295" s="283" t="s">
        <v>381</v>
      </c>
      <c r="B295" s="37">
        <v>1702874.34</v>
      </c>
      <c r="C295" s="37">
        <v>2071.16</v>
      </c>
      <c r="D295" s="37">
        <v>0</v>
      </c>
      <c r="E295" s="37">
        <v>0</v>
      </c>
      <c r="F295" s="37">
        <v>0</v>
      </c>
      <c r="G295" s="37">
        <v>0</v>
      </c>
      <c r="H295" s="37">
        <v>0</v>
      </c>
      <c r="I295" s="37">
        <v>0</v>
      </c>
      <c r="J295" s="80"/>
    </row>
    <row r="296" spans="1:10" hidden="1" outlineLevel="1">
      <c r="A296" s="283" t="s">
        <v>382</v>
      </c>
      <c r="B296" s="37">
        <v>15817386.620000003</v>
      </c>
      <c r="C296" s="37">
        <v>6644170.2000000002</v>
      </c>
      <c r="D296" s="37">
        <v>583.94000000000005</v>
      </c>
      <c r="E296" s="37">
        <v>315617.25</v>
      </c>
      <c r="F296" s="37">
        <v>0</v>
      </c>
      <c r="G296" s="37">
        <v>0</v>
      </c>
      <c r="H296" s="37">
        <v>0</v>
      </c>
      <c r="I296" s="37">
        <v>265838.43</v>
      </c>
      <c r="J296" s="80"/>
    </row>
    <row r="297" spans="1:10" hidden="1" outlineLevel="1">
      <c r="A297" s="283" t="s">
        <v>383</v>
      </c>
      <c r="B297" s="37">
        <v>3037383.92</v>
      </c>
      <c r="C297" s="37">
        <v>370235.81</v>
      </c>
      <c r="D297" s="37">
        <v>4380.71</v>
      </c>
      <c r="E297" s="37">
        <v>0</v>
      </c>
      <c r="F297" s="37">
        <v>0</v>
      </c>
      <c r="G297" s="37">
        <v>0</v>
      </c>
      <c r="H297" s="37">
        <v>0</v>
      </c>
      <c r="I297" s="37">
        <v>0</v>
      </c>
      <c r="J297" s="80"/>
    </row>
    <row r="298" spans="1:10" hidden="1" outlineLevel="1">
      <c r="A298" s="283" t="s">
        <v>384</v>
      </c>
      <c r="B298" s="37">
        <v>9095749.3199999984</v>
      </c>
      <c r="C298" s="37">
        <v>849381.94</v>
      </c>
      <c r="D298" s="37">
        <v>430.1</v>
      </c>
      <c r="E298" s="37">
        <v>0</v>
      </c>
      <c r="F298" s="37">
        <v>0</v>
      </c>
      <c r="G298" s="37">
        <v>0</v>
      </c>
      <c r="H298" s="37">
        <v>0</v>
      </c>
      <c r="I298" s="37">
        <v>41276.99</v>
      </c>
      <c r="J298" s="80"/>
    </row>
    <row r="299" spans="1:10" hidden="1" outlineLevel="1">
      <c r="A299" s="283" t="s">
        <v>385</v>
      </c>
      <c r="B299" s="37">
        <v>10733069.629999999</v>
      </c>
      <c r="C299" s="37">
        <v>2790554.56</v>
      </c>
      <c r="D299" s="37">
        <v>158.11000000000001</v>
      </c>
      <c r="E299" s="37">
        <v>46967.3</v>
      </c>
      <c r="F299" s="37">
        <v>0</v>
      </c>
      <c r="G299" s="37">
        <v>0</v>
      </c>
      <c r="H299" s="37">
        <v>0</v>
      </c>
      <c r="I299" s="37">
        <v>76100.34</v>
      </c>
      <c r="J299" s="80"/>
    </row>
    <row r="300" spans="1:10" hidden="1" outlineLevel="1">
      <c r="A300" s="283" t="s">
        <v>386</v>
      </c>
      <c r="B300" s="37">
        <v>813848.14</v>
      </c>
      <c r="C300" s="37">
        <v>292185.62</v>
      </c>
      <c r="D300" s="37">
        <v>0</v>
      </c>
      <c r="E300" s="37">
        <v>0</v>
      </c>
      <c r="F300" s="37">
        <v>0</v>
      </c>
      <c r="G300" s="37">
        <v>0</v>
      </c>
      <c r="H300" s="37">
        <v>0</v>
      </c>
      <c r="I300" s="37">
        <v>4225.2299999999996</v>
      </c>
      <c r="J300" s="80"/>
    </row>
    <row r="301" spans="1:10" hidden="1" outlineLevel="1">
      <c r="A301" s="283" t="s">
        <v>387</v>
      </c>
      <c r="B301" s="37">
        <v>2682605.81</v>
      </c>
      <c r="C301" s="37">
        <v>1273005.1299999999</v>
      </c>
      <c r="D301" s="37">
        <v>0</v>
      </c>
      <c r="E301" s="37">
        <v>74176.78</v>
      </c>
      <c r="F301" s="37">
        <v>0</v>
      </c>
      <c r="G301" s="37">
        <v>0</v>
      </c>
      <c r="H301" s="37">
        <v>0</v>
      </c>
      <c r="I301" s="37">
        <v>70196.7</v>
      </c>
      <c r="J301" s="80"/>
    </row>
    <row r="302" spans="1:10" hidden="1" outlineLevel="1">
      <c r="A302" s="283" t="s">
        <v>388</v>
      </c>
      <c r="B302" s="37">
        <v>2030423.63</v>
      </c>
      <c r="C302" s="37">
        <v>63638.85</v>
      </c>
      <c r="D302" s="37">
        <v>267.06</v>
      </c>
      <c r="E302" s="37">
        <v>0</v>
      </c>
      <c r="F302" s="37">
        <v>0</v>
      </c>
      <c r="G302" s="37">
        <v>0</v>
      </c>
      <c r="H302" s="37">
        <v>0</v>
      </c>
      <c r="I302" s="37">
        <v>0</v>
      </c>
      <c r="J302" s="80"/>
    </row>
    <row r="303" spans="1:10" hidden="1" outlineLevel="1">
      <c r="A303" s="283" t="s">
        <v>389</v>
      </c>
      <c r="B303" s="37">
        <v>5072446.33</v>
      </c>
      <c r="C303" s="37">
        <v>1449921.1500000001</v>
      </c>
      <c r="D303" s="37">
        <v>855.5</v>
      </c>
      <c r="E303" s="37">
        <v>50050</v>
      </c>
      <c r="F303" s="37">
        <v>0</v>
      </c>
      <c r="G303" s="37">
        <v>0</v>
      </c>
      <c r="H303" s="37">
        <v>0</v>
      </c>
      <c r="I303" s="37">
        <v>19303.05</v>
      </c>
      <c r="J303" s="80"/>
    </row>
    <row r="304" spans="1:10" hidden="1" outlineLevel="1">
      <c r="A304" s="283" t="s">
        <v>390</v>
      </c>
      <c r="B304" s="37">
        <v>7056811.4500000002</v>
      </c>
      <c r="C304" s="37">
        <v>901619.56</v>
      </c>
      <c r="D304" s="37">
        <v>116.59</v>
      </c>
      <c r="E304" s="37">
        <v>0</v>
      </c>
      <c r="F304" s="37">
        <v>0</v>
      </c>
      <c r="G304" s="37">
        <v>0</v>
      </c>
      <c r="H304" s="37">
        <v>0</v>
      </c>
      <c r="I304" s="37">
        <v>35085.51</v>
      </c>
      <c r="J304" s="80"/>
    </row>
    <row r="305" spans="1:10" hidden="1" outlineLevel="1">
      <c r="A305" s="283" t="s">
        <v>391</v>
      </c>
      <c r="B305" s="37">
        <v>1662682.5899999999</v>
      </c>
      <c r="C305" s="37">
        <v>100816.94</v>
      </c>
      <c r="D305" s="37">
        <v>0</v>
      </c>
      <c r="E305" s="37">
        <v>0</v>
      </c>
      <c r="F305" s="37">
        <v>0</v>
      </c>
      <c r="G305" s="37">
        <v>0</v>
      </c>
      <c r="H305" s="37">
        <v>0</v>
      </c>
      <c r="I305" s="37">
        <v>52093.07</v>
      </c>
      <c r="J305" s="80"/>
    </row>
    <row r="306" spans="1:10" hidden="1" outlineLevel="1">
      <c r="A306" s="283" t="s">
        <v>392</v>
      </c>
      <c r="B306" s="37">
        <v>329982.7</v>
      </c>
      <c r="C306" s="37">
        <v>0</v>
      </c>
      <c r="D306" s="37">
        <v>0</v>
      </c>
      <c r="E306" s="37">
        <v>0</v>
      </c>
      <c r="F306" s="37">
        <v>0</v>
      </c>
      <c r="G306" s="37">
        <v>0</v>
      </c>
      <c r="H306" s="37">
        <v>0</v>
      </c>
      <c r="I306" s="37">
        <v>0</v>
      </c>
      <c r="J306" s="80"/>
    </row>
    <row r="307" spans="1:10" hidden="1" outlineLevel="1">
      <c r="A307" s="283" t="s">
        <v>393</v>
      </c>
      <c r="B307" s="37">
        <v>870525.5</v>
      </c>
      <c r="C307" s="37">
        <v>13599.39</v>
      </c>
      <c r="D307" s="37">
        <v>187.83</v>
      </c>
      <c r="E307" s="37">
        <v>0</v>
      </c>
      <c r="F307" s="37">
        <v>0</v>
      </c>
      <c r="G307" s="37">
        <v>0</v>
      </c>
      <c r="H307" s="37">
        <v>0</v>
      </c>
      <c r="I307" s="37">
        <v>0</v>
      </c>
      <c r="J307" s="80"/>
    </row>
    <row r="308" spans="1:10" hidden="1" outlineLevel="1">
      <c r="A308" s="283" t="s">
        <v>394</v>
      </c>
      <c r="B308" s="37">
        <v>2993737.41</v>
      </c>
      <c r="C308" s="37">
        <v>845297.23</v>
      </c>
      <c r="D308" s="37">
        <v>0</v>
      </c>
      <c r="E308" s="37">
        <v>0</v>
      </c>
      <c r="F308" s="37">
        <v>0</v>
      </c>
      <c r="G308" s="37">
        <v>0</v>
      </c>
      <c r="H308" s="37">
        <v>0</v>
      </c>
      <c r="I308" s="37">
        <v>8893.8799999999992</v>
      </c>
      <c r="J308" s="80"/>
    </row>
    <row r="309" spans="1:10" hidden="1" outlineLevel="1">
      <c r="A309" s="283" t="s">
        <v>395</v>
      </c>
      <c r="B309" s="37">
        <v>1880983.01</v>
      </c>
      <c r="C309" s="37">
        <v>17420.919999999998</v>
      </c>
      <c r="D309" s="37">
        <v>639.54</v>
      </c>
      <c r="E309" s="37">
        <v>0</v>
      </c>
      <c r="F309" s="37">
        <v>0</v>
      </c>
      <c r="G309" s="37">
        <v>0</v>
      </c>
      <c r="H309" s="37">
        <v>0</v>
      </c>
      <c r="I309" s="37">
        <v>41762</v>
      </c>
      <c r="J309" s="80"/>
    </row>
    <row r="310" spans="1:10" hidden="1" outlineLevel="1">
      <c r="A310" s="283" t="s">
        <v>396</v>
      </c>
      <c r="B310" s="37">
        <v>3944013.18</v>
      </c>
      <c r="C310" s="37">
        <v>616868.36</v>
      </c>
      <c r="D310" s="37">
        <v>0</v>
      </c>
      <c r="E310" s="37">
        <v>0</v>
      </c>
      <c r="F310" s="37">
        <v>0</v>
      </c>
      <c r="G310" s="37">
        <v>0</v>
      </c>
      <c r="H310" s="37">
        <v>0</v>
      </c>
      <c r="I310" s="37">
        <v>1436.03</v>
      </c>
      <c r="J310" s="80"/>
    </row>
    <row r="311" spans="1:10" hidden="1" outlineLevel="1">
      <c r="A311" s="283" t="s">
        <v>397</v>
      </c>
      <c r="B311" s="37">
        <v>935728.08000000007</v>
      </c>
      <c r="C311" s="37">
        <v>13865.26</v>
      </c>
      <c r="D311" s="37">
        <v>0</v>
      </c>
      <c r="E311" s="37">
        <v>0</v>
      </c>
      <c r="F311" s="37">
        <v>0</v>
      </c>
      <c r="G311" s="37">
        <v>0</v>
      </c>
      <c r="H311" s="37">
        <v>0</v>
      </c>
      <c r="I311" s="37">
        <v>317.16000000000003</v>
      </c>
      <c r="J311" s="80"/>
    </row>
    <row r="312" spans="1:10" hidden="1" outlineLevel="1">
      <c r="A312" s="283" t="s">
        <v>398</v>
      </c>
      <c r="B312" s="37">
        <v>3402563.85</v>
      </c>
      <c r="C312" s="37">
        <v>1336164.55</v>
      </c>
      <c r="D312" s="37">
        <v>0</v>
      </c>
      <c r="E312" s="37">
        <v>111619.5</v>
      </c>
      <c r="F312" s="37">
        <v>0</v>
      </c>
      <c r="G312" s="37">
        <v>0</v>
      </c>
      <c r="H312" s="37">
        <v>0</v>
      </c>
      <c r="I312" s="37">
        <v>140260.29999999999</v>
      </c>
      <c r="J312" s="80"/>
    </row>
    <row r="313" spans="1:10" hidden="1" outlineLevel="1">
      <c r="A313" s="283" t="s">
        <v>399</v>
      </c>
      <c r="B313" s="37">
        <v>1767981.74</v>
      </c>
      <c r="C313" s="37">
        <v>9433.5400000000009</v>
      </c>
      <c r="D313" s="37">
        <v>0</v>
      </c>
      <c r="E313" s="37">
        <v>0</v>
      </c>
      <c r="F313" s="37">
        <v>0</v>
      </c>
      <c r="G313" s="37">
        <v>0</v>
      </c>
      <c r="H313" s="37">
        <v>0</v>
      </c>
      <c r="I313" s="37">
        <v>0</v>
      </c>
      <c r="J313" s="80"/>
    </row>
    <row r="314" spans="1:10" hidden="1" outlineLevel="1">
      <c r="A314" s="283" t="s">
        <v>400</v>
      </c>
      <c r="B314" s="37">
        <v>411854.92</v>
      </c>
      <c r="C314" s="37">
        <v>1399.09</v>
      </c>
      <c r="D314" s="37">
        <v>0</v>
      </c>
      <c r="E314" s="37">
        <v>0</v>
      </c>
      <c r="F314" s="37">
        <v>0</v>
      </c>
      <c r="G314" s="37">
        <v>0</v>
      </c>
      <c r="H314" s="37">
        <v>0</v>
      </c>
      <c r="I314" s="37">
        <v>0</v>
      </c>
      <c r="J314" s="80"/>
    </row>
    <row r="315" spans="1:10" hidden="1" outlineLevel="1">
      <c r="A315" s="283" t="s">
        <v>401</v>
      </c>
      <c r="B315" s="37">
        <v>1484114.46</v>
      </c>
      <c r="C315" s="37">
        <v>65888.69</v>
      </c>
      <c r="D315" s="37">
        <v>0</v>
      </c>
      <c r="E315" s="37">
        <v>0</v>
      </c>
      <c r="F315" s="37">
        <v>0</v>
      </c>
      <c r="G315" s="37">
        <v>0</v>
      </c>
      <c r="H315" s="37">
        <v>0</v>
      </c>
      <c r="I315" s="37">
        <v>0</v>
      </c>
      <c r="J315" s="80"/>
    </row>
    <row r="316" spans="1:10" hidden="1" outlineLevel="1">
      <c r="A316" s="283" t="s">
        <v>402</v>
      </c>
      <c r="B316" s="37">
        <v>277448.03000000003</v>
      </c>
      <c r="C316" s="37">
        <v>41571.4</v>
      </c>
      <c r="D316" s="37">
        <v>387.89</v>
      </c>
      <c r="E316" s="37">
        <v>0</v>
      </c>
      <c r="F316" s="37">
        <v>0</v>
      </c>
      <c r="G316" s="37">
        <v>0</v>
      </c>
      <c r="H316" s="37">
        <v>0</v>
      </c>
      <c r="I316" s="37">
        <v>0</v>
      </c>
      <c r="J316" s="80"/>
    </row>
    <row r="317" spans="1:10" hidden="1" outlineLevel="1">
      <c r="A317" s="283" t="s">
        <v>403</v>
      </c>
      <c r="B317" s="37">
        <v>5587601.2599999998</v>
      </c>
      <c r="C317" s="37">
        <v>2400849.6800000002</v>
      </c>
      <c r="D317" s="37">
        <v>0</v>
      </c>
      <c r="E317" s="37">
        <v>218549.45</v>
      </c>
      <c r="F317" s="37">
        <v>7206.85</v>
      </c>
      <c r="G317" s="37">
        <v>0</v>
      </c>
      <c r="H317" s="37">
        <v>0</v>
      </c>
      <c r="I317" s="37">
        <v>735458.33</v>
      </c>
      <c r="J317" s="80"/>
    </row>
    <row r="318" spans="1:10" hidden="1" outlineLevel="1">
      <c r="A318" s="283" t="s">
        <v>404</v>
      </c>
      <c r="B318" s="37">
        <v>329493.59999999998</v>
      </c>
      <c r="C318" s="37">
        <v>0</v>
      </c>
      <c r="D318" s="37">
        <v>0</v>
      </c>
      <c r="E318" s="37">
        <v>0</v>
      </c>
      <c r="F318" s="37">
        <v>0</v>
      </c>
      <c r="G318" s="37">
        <v>0</v>
      </c>
      <c r="H318" s="37">
        <v>398</v>
      </c>
      <c r="I318" s="37">
        <v>0</v>
      </c>
      <c r="J318" s="80"/>
    </row>
    <row r="319" spans="1:10" hidden="1" outlineLevel="1">
      <c r="A319" s="283" t="s">
        <v>405</v>
      </c>
      <c r="B319" s="37">
        <v>6066653.7700000005</v>
      </c>
      <c r="C319" s="37">
        <v>4071498.2</v>
      </c>
      <c r="D319" s="37">
        <v>0</v>
      </c>
      <c r="E319" s="37">
        <v>216969.95</v>
      </c>
      <c r="F319" s="37">
        <v>0</v>
      </c>
      <c r="G319" s="37">
        <v>0</v>
      </c>
      <c r="H319" s="37">
        <v>12690.08</v>
      </c>
      <c r="I319" s="37">
        <v>180830.22</v>
      </c>
      <c r="J319" s="80"/>
    </row>
    <row r="320" spans="1:10" hidden="1" outlineLevel="1">
      <c r="A320" s="283" t="s">
        <v>406</v>
      </c>
      <c r="B320" s="37">
        <v>4624363.43</v>
      </c>
      <c r="C320" s="37">
        <v>2547980.2800000003</v>
      </c>
      <c r="D320" s="37">
        <v>0</v>
      </c>
      <c r="E320" s="37">
        <v>104316.69</v>
      </c>
      <c r="F320" s="37">
        <v>0</v>
      </c>
      <c r="G320" s="37">
        <v>0</v>
      </c>
      <c r="H320" s="37">
        <v>0</v>
      </c>
      <c r="I320" s="37">
        <v>147177.82</v>
      </c>
      <c r="J320" s="80"/>
    </row>
    <row r="321" spans="1:10" hidden="1" outlineLevel="1">
      <c r="A321" s="283" t="s">
        <v>407</v>
      </c>
      <c r="B321" s="37">
        <v>2812645.9299999997</v>
      </c>
      <c r="C321" s="37">
        <v>98377.84</v>
      </c>
      <c r="D321" s="37">
        <v>234.42</v>
      </c>
      <c r="E321" s="37">
        <v>0</v>
      </c>
      <c r="F321" s="37">
        <v>0</v>
      </c>
      <c r="G321" s="37">
        <v>0</v>
      </c>
      <c r="H321" s="37">
        <v>145326</v>
      </c>
      <c r="I321" s="37">
        <v>478.02</v>
      </c>
      <c r="J321" s="80"/>
    </row>
    <row r="322" spans="1:10" hidden="1" outlineLevel="1">
      <c r="A322" s="283" t="s">
        <v>408</v>
      </c>
      <c r="B322" s="37">
        <v>6248657.4500000002</v>
      </c>
      <c r="C322" s="37">
        <v>2664086.19</v>
      </c>
      <c r="D322" s="37">
        <v>0</v>
      </c>
      <c r="E322" s="37">
        <v>111407.92</v>
      </c>
      <c r="F322" s="37">
        <v>0</v>
      </c>
      <c r="G322" s="37">
        <v>0</v>
      </c>
      <c r="H322" s="37">
        <v>0</v>
      </c>
      <c r="I322" s="37">
        <v>176262.38</v>
      </c>
      <c r="J322" s="80"/>
    </row>
    <row r="323" spans="1:10" hidden="1" outlineLevel="1">
      <c r="A323" s="283" t="s">
        <v>409</v>
      </c>
      <c r="B323" s="37">
        <v>923437.93</v>
      </c>
      <c r="C323" s="37">
        <v>272.82</v>
      </c>
      <c r="D323" s="37">
        <v>0</v>
      </c>
      <c r="E323" s="37">
        <v>0</v>
      </c>
      <c r="F323" s="37">
        <v>0</v>
      </c>
      <c r="G323" s="37">
        <v>0</v>
      </c>
      <c r="H323" s="37">
        <v>0</v>
      </c>
      <c r="I323" s="37">
        <v>0</v>
      </c>
      <c r="J323" s="80"/>
    </row>
    <row r="324" spans="1:10" hidden="1" outlineLevel="1">
      <c r="A324" s="283" t="s">
        <v>410</v>
      </c>
      <c r="B324" s="37">
        <v>8982737.7000000011</v>
      </c>
      <c r="C324" s="37">
        <v>3724885.0300000003</v>
      </c>
      <c r="D324" s="37">
        <v>0</v>
      </c>
      <c r="E324" s="37">
        <v>11126.55</v>
      </c>
      <c r="F324" s="37">
        <v>0</v>
      </c>
      <c r="G324" s="37">
        <v>0</v>
      </c>
      <c r="H324" s="37">
        <v>0</v>
      </c>
      <c r="I324" s="37">
        <v>281384.87</v>
      </c>
      <c r="J324" s="80"/>
    </row>
    <row r="325" spans="1:10" hidden="1" outlineLevel="1">
      <c r="A325" s="283" t="s">
        <v>411</v>
      </c>
      <c r="B325" s="37">
        <v>746418.69</v>
      </c>
      <c r="C325" s="37">
        <v>0</v>
      </c>
      <c r="D325" s="37">
        <v>0</v>
      </c>
      <c r="E325" s="37">
        <v>0</v>
      </c>
      <c r="F325" s="37">
        <v>0</v>
      </c>
      <c r="G325" s="37">
        <v>0</v>
      </c>
      <c r="H325" s="37">
        <v>0</v>
      </c>
      <c r="I325" s="37">
        <v>0</v>
      </c>
      <c r="J325" s="80"/>
    </row>
    <row r="326" spans="1:10" hidden="1" outlineLevel="1">
      <c r="A326" s="283" t="s">
        <v>412</v>
      </c>
      <c r="B326" s="37">
        <v>7702673.0899999999</v>
      </c>
      <c r="C326" s="37">
        <v>3328943.0300000003</v>
      </c>
      <c r="D326" s="37">
        <v>174.82</v>
      </c>
      <c r="E326" s="37">
        <v>132101.69</v>
      </c>
      <c r="F326" s="37">
        <v>0</v>
      </c>
      <c r="G326" s="37">
        <v>0</v>
      </c>
      <c r="H326" s="37">
        <v>0</v>
      </c>
      <c r="I326" s="37">
        <v>109899.89</v>
      </c>
      <c r="J326" s="80"/>
    </row>
    <row r="327" spans="1:10" hidden="1" outlineLevel="1">
      <c r="A327" s="283" t="s">
        <v>413</v>
      </c>
      <c r="B327" s="37">
        <v>476357.17000000004</v>
      </c>
      <c r="C327" s="37">
        <v>23865.11</v>
      </c>
      <c r="D327" s="37">
        <v>0</v>
      </c>
      <c r="E327" s="37">
        <v>0</v>
      </c>
      <c r="F327" s="37">
        <v>0</v>
      </c>
      <c r="G327" s="37">
        <v>0</v>
      </c>
      <c r="H327" s="37">
        <v>0</v>
      </c>
      <c r="I327" s="37">
        <v>751.87</v>
      </c>
      <c r="J327" s="80"/>
    </row>
    <row r="328" spans="1:10" hidden="1" outlineLevel="1">
      <c r="A328" s="283" t="s">
        <v>414</v>
      </c>
      <c r="B328" s="37">
        <v>1371151.3</v>
      </c>
      <c r="C328" s="37">
        <v>327184.15999999997</v>
      </c>
      <c r="D328" s="37">
        <v>119.92</v>
      </c>
      <c r="E328" s="37">
        <v>0</v>
      </c>
      <c r="F328" s="37">
        <v>0</v>
      </c>
      <c r="G328" s="37">
        <v>0</v>
      </c>
      <c r="H328" s="37">
        <v>0</v>
      </c>
      <c r="I328" s="37">
        <v>0</v>
      </c>
      <c r="J328" s="80"/>
    </row>
    <row r="329" spans="1:10" hidden="1" outlineLevel="1">
      <c r="A329" s="283" t="s">
        <v>415</v>
      </c>
      <c r="B329" s="37">
        <v>17505444.829999998</v>
      </c>
      <c r="C329" s="37">
        <v>17586574.849999998</v>
      </c>
      <c r="D329" s="37">
        <v>1145.99</v>
      </c>
      <c r="E329" s="37">
        <v>725652.68</v>
      </c>
      <c r="F329" s="37">
        <v>0</v>
      </c>
      <c r="G329" s="37">
        <v>35035</v>
      </c>
      <c r="H329" s="37">
        <v>0</v>
      </c>
      <c r="I329" s="37">
        <v>771173.14</v>
      </c>
      <c r="J329" s="80"/>
    </row>
    <row r="330" spans="1:10" hidden="1" outlineLevel="1">
      <c r="A330" s="283" t="s">
        <v>416</v>
      </c>
      <c r="B330" s="37">
        <v>5119227.07</v>
      </c>
      <c r="C330" s="37">
        <v>12220.369999999999</v>
      </c>
      <c r="D330" s="37">
        <v>67.31</v>
      </c>
      <c r="E330" s="37">
        <v>0</v>
      </c>
      <c r="F330" s="37">
        <v>0</v>
      </c>
      <c r="G330" s="37">
        <v>0</v>
      </c>
      <c r="H330" s="37">
        <v>0</v>
      </c>
      <c r="I330" s="37">
        <v>81961.42</v>
      </c>
      <c r="J330" s="80"/>
    </row>
    <row r="331" spans="1:10" hidden="1" outlineLevel="1">
      <c r="A331" s="283" t="s">
        <v>417</v>
      </c>
      <c r="B331" s="37">
        <v>1564073.61</v>
      </c>
      <c r="C331" s="37">
        <v>667084.11</v>
      </c>
      <c r="D331" s="37">
        <v>0</v>
      </c>
      <c r="E331" s="37">
        <v>129870</v>
      </c>
      <c r="F331" s="37">
        <v>0</v>
      </c>
      <c r="G331" s="37">
        <v>0</v>
      </c>
      <c r="H331" s="37">
        <v>0</v>
      </c>
      <c r="I331" s="37">
        <v>64532.01</v>
      </c>
      <c r="J331" s="80"/>
    </row>
    <row r="332" spans="1:10" hidden="1" outlineLevel="1">
      <c r="A332" s="283" t="s">
        <v>418</v>
      </c>
      <c r="B332" s="37">
        <v>5759661.5999999996</v>
      </c>
      <c r="C332" s="37">
        <v>490414.31</v>
      </c>
      <c r="D332" s="37">
        <v>1034.52</v>
      </c>
      <c r="E332" s="37">
        <v>0</v>
      </c>
      <c r="F332" s="37">
        <v>0</v>
      </c>
      <c r="G332" s="37">
        <v>0</v>
      </c>
      <c r="H332" s="37">
        <v>4531</v>
      </c>
      <c r="I332" s="37">
        <v>99832.98</v>
      </c>
      <c r="J332" s="80"/>
    </row>
    <row r="333" spans="1:10" hidden="1" outlineLevel="1">
      <c r="A333" s="283" t="s">
        <v>419</v>
      </c>
      <c r="B333" s="37">
        <v>4565184.96</v>
      </c>
      <c r="C333" s="37">
        <v>2559207.7000000002</v>
      </c>
      <c r="D333" s="37">
        <v>0</v>
      </c>
      <c r="E333" s="37">
        <v>66857.83</v>
      </c>
      <c r="F333" s="37">
        <v>0</v>
      </c>
      <c r="G333" s="37">
        <v>0</v>
      </c>
      <c r="H333" s="37">
        <v>0</v>
      </c>
      <c r="I333" s="37">
        <v>10292.52</v>
      </c>
      <c r="J333" s="80"/>
    </row>
    <row r="334" spans="1:10" hidden="1" outlineLevel="1">
      <c r="A334" s="283" t="s">
        <v>420</v>
      </c>
      <c r="B334" s="37">
        <v>3210960.9</v>
      </c>
      <c r="C334" s="37">
        <v>672044.92</v>
      </c>
      <c r="D334" s="37">
        <v>602.58000000000004</v>
      </c>
      <c r="E334" s="37">
        <v>0</v>
      </c>
      <c r="F334" s="37">
        <v>0</v>
      </c>
      <c r="G334" s="37">
        <v>0</v>
      </c>
      <c r="H334" s="37">
        <v>0</v>
      </c>
      <c r="I334" s="37">
        <v>34098.379999999997</v>
      </c>
      <c r="J334" s="80"/>
    </row>
    <row r="335" spans="1:10" hidden="1" outlineLevel="1">
      <c r="A335" s="283" t="s">
        <v>421</v>
      </c>
      <c r="B335" s="37">
        <v>6232748.4199999999</v>
      </c>
      <c r="C335" s="37">
        <v>661416.84</v>
      </c>
      <c r="D335" s="37">
        <v>637.29</v>
      </c>
      <c r="E335" s="37">
        <v>0</v>
      </c>
      <c r="F335" s="37">
        <v>0</v>
      </c>
      <c r="G335" s="37">
        <v>0</v>
      </c>
      <c r="H335" s="37">
        <v>0</v>
      </c>
      <c r="I335" s="37">
        <v>39886.29</v>
      </c>
      <c r="J335" s="80"/>
    </row>
    <row r="336" spans="1:10" hidden="1" outlineLevel="1">
      <c r="A336" s="283" t="s">
        <v>422</v>
      </c>
      <c r="B336" s="37">
        <v>15228735.110000001</v>
      </c>
      <c r="C336" s="37">
        <v>8690496.7800000012</v>
      </c>
      <c r="D336" s="37">
        <v>0</v>
      </c>
      <c r="E336" s="37">
        <v>56142.98</v>
      </c>
      <c r="F336" s="37">
        <v>0</v>
      </c>
      <c r="G336" s="37">
        <v>0</v>
      </c>
      <c r="H336" s="37">
        <v>7498</v>
      </c>
      <c r="I336" s="37">
        <v>576700.81999999995</v>
      </c>
      <c r="J336" s="80"/>
    </row>
    <row r="337" spans="1:10" hidden="1" outlineLevel="1">
      <c r="A337" s="283" t="s">
        <v>423</v>
      </c>
      <c r="B337" s="37">
        <v>2382481.1800000002</v>
      </c>
      <c r="C337" s="37">
        <v>2210754.81</v>
      </c>
      <c r="D337" s="37">
        <v>0</v>
      </c>
      <c r="E337" s="37">
        <v>0</v>
      </c>
      <c r="F337" s="37">
        <v>0</v>
      </c>
      <c r="G337" s="37">
        <v>0</v>
      </c>
      <c r="H337" s="37">
        <v>0</v>
      </c>
      <c r="I337" s="37">
        <v>4983.88</v>
      </c>
      <c r="J337" s="80"/>
    </row>
    <row r="338" spans="1:10" hidden="1" outlineLevel="1">
      <c r="A338" s="283" t="s">
        <v>424</v>
      </c>
      <c r="B338" s="37">
        <v>1134890.0999999999</v>
      </c>
      <c r="C338" s="37">
        <v>425729.69</v>
      </c>
      <c r="D338" s="37">
        <v>0</v>
      </c>
      <c r="E338" s="37">
        <v>32542.67</v>
      </c>
      <c r="F338" s="37">
        <v>0</v>
      </c>
      <c r="G338" s="37">
        <v>0</v>
      </c>
      <c r="H338" s="37">
        <v>0</v>
      </c>
      <c r="I338" s="37">
        <v>50022.28</v>
      </c>
      <c r="J338" s="80"/>
    </row>
    <row r="339" spans="1:10" hidden="1" outlineLevel="1">
      <c r="A339" s="283" t="s">
        <v>425</v>
      </c>
      <c r="B339" s="37">
        <v>444744.66</v>
      </c>
      <c r="C339" s="37">
        <v>0</v>
      </c>
      <c r="D339" s="37">
        <v>0</v>
      </c>
      <c r="E339" s="37">
        <v>0</v>
      </c>
      <c r="F339" s="37">
        <v>0</v>
      </c>
      <c r="G339" s="37">
        <v>0</v>
      </c>
      <c r="H339" s="37">
        <v>459.2</v>
      </c>
      <c r="I339" s="37">
        <v>0</v>
      </c>
      <c r="J339" s="80"/>
    </row>
    <row r="340" spans="1:10" hidden="1" outlineLevel="1">
      <c r="A340" s="283" t="s">
        <v>426</v>
      </c>
      <c r="B340" s="37">
        <v>27732.07</v>
      </c>
      <c r="C340" s="37">
        <v>0</v>
      </c>
      <c r="D340" s="37">
        <v>0</v>
      </c>
      <c r="E340" s="37">
        <v>0</v>
      </c>
      <c r="F340" s="37">
        <v>0</v>
      </c>
      <c r="G340" s="37">
        <v>0</v>
      </c>
      <c r="H340" s="37">
        <v>0</v>
      </c>
      <c r="I340" s="37">
        <v>0</v>
      </c>
      <c r="J340" s="80"/>
    </row>
    <row r="341" spans="1:10" hidden="1" outlineLevel="1">
      <c r="A341" s="283" t="s">
        <v>96</v>
      </c>
      <c r="B341" s="37">
        <v>577373.18999999994</v>
      </c>
      <c r="C341" s="37">
        <v>0</v>
      </c>
      <c r="D341" s="37">
        <v>0</v>
      </c>
      <c r="E341" s="37">
        <v>0</v>
      </c>
      <c r="F341" s="37">
        <v>0</v>
      </c>
      <c r="G341" s="37">
        <v>0</v>
      </c>
      <c r="H341" s="37">
        <v>0</v>
      </c>
      <c r="I341" s="37">
        <v>0</v>
      </c>
      <c r="J341" s="80"/>
    </row>
    <row r="342" spans="1:10" hidden="1" outlineLevel="1">
      <c r="A342" s="283" t="s">
        <v>427</v>
      </c>
      <c r="B342" s="37">
        <v>3072420.21</v>
      </c>
      <c r="C342" s="37">
        <v>1174343.23</v>
      </c>
      <c r="D342" s="37">
        <v>0</v>
      </c>
      <c r="E342" s="37">
        <v>124030.35</v>
      </c>
      <c r="F342" s="37">
        <v>0</v>
      </c>
      <c r="G342" s="37">
        <v>0</v>
      </c>
      <c r="H342" s="37">
        <v>0</v>
      </c>
      <c r="I342" s="37">
        <v>44746.520000000004</v>
      </c>
      <c r="J342" s="80"/>
    </row>
    <row r="343" spans="1:10" hidden="1" outlineLevel="1">
      <c r="A343" s="283" t="s">
        <v>428</v>
      </c>
      <c r="B343" s="37">
        <v>5519955.6399999997</v>
      </c>
      <c r="C343" s="37">
        <v>3187854.33</v>
      </c>
      <c r="D343" s="37">
        <v>882.45</v>
      </c>
      <c r="E343" s="37">
        <v>74613.3</v>
      </c>
      <c r="F343" s="37">
        <v>0</v>
      </c>
      <c r="G343" s="37">
        <v>0</v>
      </c>
      <c r="H343" s="37">
        <v>0</v>
      </c>
      <c r="I343" s="37">
        <v>18572.310000000001</v>
      </c>
      <c r="J343" s="80"/>
    </row>
    <row r="344" spans="1:10" hidden="1" outlineLevel="1">
      <c r="A344" s="283" t="s">
        <v>429</v>
      </c>
      <c r="B344" s="37">
        <v>781889.55</v>
      </c>
      <c r="C344" s="37">
        <v>0</v>
      </c>
      <c r="D344" s="37">
        <v>0</v>
      </c>
      <c r="E344" s="37">
        <v>0</v>
      </c>
      <c r="F344" s="37">
        <v>0</v>
      </c>
      <c r="G344" s="37">
        <v>0</v>
      </c>
      <c r="H344" s="37">
        <v>0</v>
      </c>
      <c r="I344" s="37">
        <v>0</v>
      </c>
      <c r="J344" s="80"/>
    </row>
    <row r="345" spans="1:10" hidden="1" outlineLevel="1">
      <c r="A345" s="283" t="s">
        <v>430</v>
      </c>
      <c r="B345" s="37">
        <v>4381289.22</v>
      </c>
      <c r="C345" s="37">
        <v>2803939.5999999996</v>
      </c>
      <c r="D345" s="37">
        <v>5800.07</v>
      </c>
      <c r="E345" s="37">
        <v>0</v>
      </c>
      <c r="F345" s="37">
        <v>0</v>
      </c>
      <c r="G345" s="37">
        <v>0</v>
      </c>
      <c r="H345" s="37">
        <v>0</v>
      </c>
      <c r="I345" s="37">
        <v>343811.49</v>
      </c>
      <c r="J345" s="80"/>
    </row>
    <row r="346" spans="1:10" hidden="1" outlineLevel="1">
      <c r="A346" s="283" t="s">
        <v>431</v>
      </c>
      <c r="B346" s="37">
        <v>469134.63</v>
      </c>
      <c r="C346" s="37">
        <v>4208.68</v>
      </c>
      <c r="D346" s="37">
        <v>0</v>
      </c>
      <c r="E346" s="37">
        <v>0</v>
      </c>
      <c r="F346" s="37">
        <v>0</v>
      </c>
      <c r="G346" s="37">
        <v>0</v>
      </c>
      <c r="H346" s="37">
        <v>0</v>
      </c>
      <c r="I346" s="37">
        <v>0</v>
      </c>
      <c r="J346" s="80"/>
    </row>
    <row r="347" spans="1:10" hidden="1" outlineLevel="1">
      <c r="A347" s="283" t="s">
        <v>432</v>
      </c>
      <c r="B347" s="37">
        <v>9115918.4799999986</v>
      </c>
      <c r="C347" s="37">
        <v>4235497.91</v>
      </c>
      <c r="D347" s="37">
        <v>674.01</v>
      </c>
      <c r="E347" s="37">
        <v>181775.9</v>
      </c>
      <c r="F347" s="37">
        <v>0</v>
      </c>
      <c r="G347" s="37">
        <v>0</v>
      </c>
      <c r="H347" s="37">
        <v>15073.19</v>
      </c>
      <c r="I347" s="37">
        <v>130569.23</v>
      </c>
      <c r="J347" s="80"/>
    </row>
    <row r="348" spans="1:10" hidden="1" outlineLevel="1">
      <c r="A348" s="283" t="s">
        <v>433</v>
      </c>
      <c r="B348" s="37">
        <v>26834948.720000003</v>
      </c>
      <c r="C348" s="37">
        <v>9968164.7299999986</v>
      </c>
      <c r="D348" s="37">
        <v>324.16000000000003</v>
      </c>
      <c r="E348" s="37">
        <v>831583.51</v>
      </c>
      <c r="F348" s="37">
        <v>0</v>
      </c>
      <c r="G348" s="37">
        <v>0</v>
      </c>
      <c r="H348" s="37">
        <v>0</v>
      </c>
      <c r="I348" s="37">
        <v>81544.359999999986</v>
      </c>
      <c r="J348" s="80"/>
    </row>
    <row r="349" spans="1:10" hidden="1" outlineLevel="1">
      <c r="A349" s="283" t="s">
        <v>434</v>
      </c>
      <c r="B349" s="37">
        <v>4153156.11</v>
      </c>
      <c r="C349" s="37">
        <v>3557504</v>
      </c>
      <c r="D349" s="37">
        <v>505.26</v>
      </c>
      <c r="E349" s="37">
        <v>67932.179999999993</v>
      </c>
      <c r="F349" s="37">
        <v>33428.269999999997</v>
      </c>
      <c r="G349" s="37">
        <v>0</v>
      </c>
      <c r="H349" s="37">
        <v>0</v>
      </c>
      <c r="I349" s="37">
        <v>41845.49</v>
      </c>
      <c r="J349" s="80"/>
    </row>
    <row r="350" spans="1:10" hidden="1" outlineLevel="1">
      <c r="A350" s="283" t="s">
        <v>435</v>
      </c>
      <c r="B350" s="37">
        <v>2403385.2399999998</v>
      </c>
      <c r="C350" s="37">
        <v>4991.3500000000004</v>
      </c>
      <c r="D350" s="37">
        <v>517.77</v>
      </c>
      <c r="E350" s="37">
        <v>0</v>
      </c>
      <c r="F350" s="37">
        <v>0</v>
      </c>
      <c r="G350" s="37">
        <v>0</v>
      </c>
      <c r="H350" s="37">
        <v>0</v>
      </c>
      <c r="I350" s="37">
        <v>64022.5</v>
      </c>
      <c r="J350" s="80"/>
    </row>
    <row r="351" spans="1:10" hidden="1" outlineLevel="1">
      <c r="A351" s="283" t="s">
        <v>436</v>
      </c>
      <c r="B351" s="37">
        <v>1382861.29</v>
      </c>
      <c r="C351" s="37">
        <v>32899.11</v>
      </c>
      <c r="D351" s="37">
        <v>0</v>
      </c>
      <c r="E351" s="37">
        <v>0</v>
      </c>
      <c r="F351" s="37">
        <v>0</v>
      </c>
      <c r="G351" s="37">
        <v>0</v>
      </c>
      <c r="H351" s="37">
        <v>0</v>
      </c>
      <c r="I351" s="37">
        <v>0</v>
      </c>
      <c r="J351" s="80"/>
    </row>
    <row r="352" spans="1:10" hidden="1" outlineLevel="1">
      <c r="A352" s="283" t="s">
        <v>437</v>
      </c>
      <c r="B352" s="37">
        <v>7126031.75</v>
      </c>
      <c r="C352" s="37">
        <v>1999854.2599999998</v>
      </c>
      <c r="D352" s="37">
        <v>540.5</v>
      </c>
      <c r="E352" s="37">
        <v>67973.009999999995</v>
      </c>
      <c r="F352" s="37">
        <v>0</v>
      </c>
      <c r="G352" s="37">
        <v>0</v>
      </c>
      <c r="H352" s="37">
        <v>0</v>
      </c>
      <c r="I352" s="37">
        <v>171768.87</v>
      </c>
      <c r="J352" s="80"/>
    </row>
    <row r="353" spans="1:10" hidden="1" outlineLevel="1">
      <c r="A353" s="283" t="s">
        <v>438</v>
      </c>
      <c r="B353" s="37">
        <v>1156316.1999999997</v>
      </c>
      <c r="C353" s="37">
        <v>488.28</v>
      </c>
      <c r="D353" s="37">
        <v>0</v>
      </c>
      <c r="E353" s="37">
        <v>0</v>
      </c>
      <c r="F353" s="37">
        <v>0</v>
      </c>
      <c r="G353" s="37">
        <v>0</v>
      </c>
      <c r="H353" s="37">
        <v>0</v>
      </c>
      <c r="I353" s="37">
        <v>175.85999999999999</v>
      </c>
      <c r="J353" s="80"/>
    </row>
    <row r="354" spans="1:10" hidden="1" outlineLevel="1">
      <c r="A354" s="283" t="s">
        <v>439</v>
      </c>
      <c r="B354" s="37">
        <v>1475785.08</v>
      </c>
      <c r="C354" s="37">
        <v>103883.53</v>
      </c>
      <c r="D354" s="37">
        <v>0</v>
      </c>
      <c r="E354" s="37">
        <v>0</v>
      </c>
      <c r="F354" s="37">
        <v>0</v>
      </c>
      <c r="G354" s="37">
        <v>0</v>
      </c>
      <c r="H354" s="37">
        <v>15381.6</v>
      </c>
      <c r="I354" s="37">
        <v>73889.680000000008</v>
      </c>
      <c r="J354" s="80"/>
    </row>
    <row r="355" spans="1:10" hidden="1" outlineLevel="1">
      <c r="A355" s="283" t="s">
        <v>440</v>
      </c>
      <c r="B355" s="37">
        <v>584861.30000000005</v>
      </c>
      <c r="C355" s="37">
        <v>113926.43</v>
      </c>
      <c r="D355" s="37">
        <v>0</v>
      </c>
      <c r="E355" s="37">
        <v>0</v>
      </c>
      <c r="F355" s="37">
        <v>0</v>
      </c>
      <c r="G355" s="37">
        <v>0</v>
      </c>
      <c r="H355" s="37">
        <v>0</v>
      </c>
      <c r="I355" s="37">
        <v>0</v>
      </c>
      <c r="J355" s="80"/>
    </row>
    <row r="356" spans="1:10" hidden="1" outlineLevel="1">
      <c r="A356" s="283" t="s">
        <v>441</v>
      </c>
      <c r="B356" s="37">
        <v>3836936.63</v>
      </c>
      <c r="C356" s="37">
        <v>89591.25</v>
      </c>
      <c r="D356" s="37">
        <v>3329.97</v>
      </c>
      <c r="E356" s="37">
        <v>0</v>
      </c>
      <c r="F356" s="37">
        <v>0</v>
      </c>
      <c r="G356" s="37">
        <v>0</v>
      </c>
      <c r="H356" s="37">
        <v>0</v>
      </c>
      <c r="I356" s="37">
        <v>0</v>
      </c>
      <c r="J356" s="80"/>
    </row>
    <row r="357" spans="1:10" hidden="1" outlineLevel="1">
      <c r="A357" s="283" t="s">
        <v>442</v>
      </c>
      <c r="B357" s="37">
        <v>49558505.43</v>
      </c>
      <c r="C357" s="37">
        <v>14463527.850000001</v>
      </c>
      <c r="D357" s="37">
        <v>1147.52</v>
      </c>
      <c r="E357" s="37">
        <v>153716.76999999999</v>
      </c>
      <c r="F357" s="37">
        <v>98016.489999999991</v>
      </c>
      <c r="G357" s="37">
        <v>0</v>
      </c>
      <c r="H357" s="37">
        <v>212196.76</v>
      </c>
      <c r="I357" s="37">
        <v>181954.56999999998</v>
      </c>
      <c r="J357" s="80"/>
    </row>
    <row r="358" spans="1:10" hidden="1" outlineLevel="1">
      <c r="A358" s="283" t="s">
        <v>443</v>
      </c>
      <c r="B358" s="37">
        <v>1806291.09</v>
      </c>
      <c r="C358" s="37">
        <v>12184.34</v>
      </c>
      <c r="D358" s="37">
        <v>0</v>
      </c>
      <c r="E358" s="37">
        <v>0</v>
      </c>
      <c r="F358" s="37">
        <v>0</v>
      </c>
      <c r="G358" s="37">
        <v>0</v>
      </c>
      <c r="H358" s="37">
        <v>0</v>
      </c>
      <c r="I358" s="37">
        <v>4119.13</v>
      </c>
      <c r="J358" s="80"/>
    </row>
    <row r="359" spans="1:10" hidden="1" outlineLevel="1">
      <c r="A359" s="283" t="s">
        <v>444</v>
      </c>
      <c r="B359" s="37">
        <v>5746961.6500000004</v>
      </c>
      <c r="C359" s="37">
        <v>1585573.74</v>
      </c>
      <c r="D359" s="37">
        <v>362.22</v>
      </c>
      <c r="E359" s="37">
        <v>80898.490000000005</v>
      </c>
      <c r="F359" s="37">
        <v>0</v>
      </c>
      <c r="G359" s="37">
        <v>0</v>
      </c>
      <c r="H359" s="37">
        <v>1664.6</v>
      </c>
      <c r="I359" s="37">
        <v>169146.58000000002</v>
      </c>
      <c r="J359" s="80"/>
    </row>
    <row r="360" spans="1:10" hidden="1" outlineLevel="1">
      <c r="A360" s="283" t="s">
        <v>445</v>
      </c>
      <c r="B360" s="37">
        <v>4590233.5599999996</v>
      </c>
      <c r="C360" s="37">
        <v>890235.88000000012</v>
      </c>
      <c r="D360" s="37">
        <v>1295.8599999999999</v>
      </c>
      <c r="E360" s="37">
        <v>0</v>
      </c>
      <c r="F360" s="37">
        <v>0</v>
      </c>
      <c r="G360" s="37">
        <v>0</v>
      </c>
      <c r="H360" s="37">
        <v>0</v>
      </c>
      <c r="I360" s="37">
        <v>31934.57</v>
      </c>
      <c r="J360" s="80"/>
    </row>
    <row r="361" spans="1:10" hidden="1" outlineLevel="1">
      <c r="A361" s="283" t="s">
        <v>446</v>
      </c>
      <c r="B361" s="37">
        <v>41837337.609999999</v>
      </c>
      <c r="C361" s="37">
        <v>10666732.15</v>
      </c>
      <c r="D361" s="37">
        <v>1618.42</v>
      </c>
      <c r="E361" s="37">
        <v>606210</v>
      </c>
      <c r="F361" s="37">
        <v>0</v>
      </c>
      <c r="G361" s="37">
        <v>0</v>
      </c>
      <c r="H361" s="37">
        <v>412764.19</v>
      </c>
      <c r="I361" s="37">
        <v>907660.40999999992</v>
      </c>
      <c r="J361" s="80"/>
    </row>
    <row r="362" spans="1:10" hidden="1" outlineLevel="1">
      <c r="A362" s="283" t="s">
        <v>447</v>
      </c>
      <c r="B362" s="37">
        <v>929332.92</v>
      </c>
      <c r="C362" s="37">
        <v>306216.86000000004</v>
      </c>
      <c r="D362" s="37">
        <v>0</v>
      </c>
      <c r="E362" s="37">
        <v>0</v>
      </c>
      <c r="F362" s="37">
        <v>0</v>
      </c>
      <c r="G362" s="37">
        <v>0</v>
      </c>
      <c r="H362" s="37">
        <v>0</v>
      </c>
      <c r="I362" s="37">
        <v>79587.850000000006</v>
      </c>
      <c r="J362" s="80"/>
    </row>
    <row r="363" spans="1:10" hidden="1" outlineLevel="1">
      <c r="A363" s="283" t="s">
        <v>448</v>
      </c>
      <c r="B363" s="37">
        <v>16857.669999999998</v>
      </c>
      <c r="C363" s="37">
        <v>0</v>
      </c>
      <c r="D363" s="37">
        <v>0</v>
      </c>
      <c r="E363" s="37">
        <v>0</v>
      </c>
      <c r="F363" s="37">
        <v>0</v>
      </c>
      <c r="G363" s="37">
        <v>0</v>
      </c>
      <c r="H363" s="37">
        <v>0</v>
      </c>
      <c r="I363" s="37">
        <v>0</v>
      </c>
      <c r="J363" s="80"/>
    </row>
    <row r="364" spans="1:10" hidden="1" outlineLevel="1">
      <c r="A364" s="283" t="s">
        <v>449</v>
      </c>
      <c r="B364" s="37">
        <v>2280917.02</v>
      </c>
      <c r="C364" s="37">
        <v>1008394.89</v>
      </c>
      <c r="D364" s="37">
        <v>1448.91</v>
      </c>
      <c r="E364" s="37">
        <v>0</v>
      </c>
      <c r="F364" s="37">
        <v>0</v>
      </c>
      <c r="G364" s="37">
        <v>0</v>
      </c>
      <c r="H364" s="37">
        <v>0</v>
      </c>
      <c r="I364" s="37">
        <v>0</v>
      </c>
      <c r="J364" s="80"/>
    </row>
    <row r="365" spans="1:10" hidden="1" outlineLevel="1">
      <c r="A365" s="283" t="s">
        <v>450</v>
      </c>
      <c r="B365" s="37">
        <v>5139416.01</v>
      </c>
      <c r="C365" s="37">
        <v>177038.58</v>
      </c>
      <c r="D365" s="37">
        <v>0</v>
      </c>
      <c r="E365" s="37">
        <v>0</v>
      </c>
      <c r="F365" s="37">
        <v>0</v>
      </c>
      <c r="G365" s="37">
        <v>0</v>
      </c>
      <c r="H365" s="37">
        <v>0</v>
      </c>
      <c r="I365" s="37">
        <v>0</v>
      </c>
      <c r="J365" s="80"/>
    </row>
    <row r="366" spans="1:10" hidden="1" outlineLevel="1">
      <c r="A366" s="283" t="s">
        <v>451</v>
      </c>
      <c r="B366" s="37">
        <v>7628258.6400000006</v>
      </c>
      <c r="C366" s="37">
        <v>1941737.1999999997</v>
      </c>
      <c r="D366" s="37">
        <v>2014.3</v>
      </c>
      <c r="E366" s="37">
        <v>0</v>
      </c>
      <c r="F366" s="37">
        <v>0</v>
      </c>
      <c r="G366" s="37">
        <v>0</v>
      </c>
      <c r="H366" s="37">
        <v>0</v>
      </c>
      <c r="I366" s="37">
        <v>139572.35999999999</v>
      </c>
      <c r="J366" s="80"/>
    </row>
    <row r="367" spans="1:10" hidden="1" outlineLevel="1">
      <c r="A367" s="283" t="s">
        <v>452</v>
      </c>
      <c r="B367" s="37">
        <v>619424.61</v>
      </c>
      <c r="C367" s="37">
        <v>2393.15</v>
      </c>
      <c r="D367" s="37">
        <v>0</v>
      </c>
      <c r="E367" s="37">
        <v>0</v>
      </c>
      <c r="F367" s="37">
        <v>0</v>
      </c>
      <c r="G367" s="37">
        <v>0</v>
      </c>
      <c r="H367" s="37">
        <v>0</v>
      </c>
      <c r="I367" s="37">
        <v>0.41</v>
      </c>
      <c r="J367" s="80"/>
    </row>
    <row r="368" spans="1:10" hidden="1" outlineLevel="1">
      <c r="A368" s="283" t="s">
        <v>453</v>
      </c>
      <c r="B368" s="37">
        <v>3196564.26</v>
      </c>
      <c r="C368" s="37">
        <v>658575.52</v>
      </c>
      <c r="D368" s="37">
        <v>0</v>
      </c>
      <c r="E368" s="37">
        <v>0</v>
      </c>
      <c r="F368" s="37">
        <v>0</v>
      </c>
      <c r="G368" s="37">
        <v>0</v>
      </c>
      <c r="H368" s="37">
        <v>0</v>
      </c>
      <c r="I368" s="37">
        <v>72654.95</v>
      </c>
      <c r="J368" s="80"/>
    </row>
    <row r="369" spans="1:10" hidden="1" outlineLevel="1">
      <c r="A369" s="283" t="s">
        <v>454</v>
      </c>
      <c r="B369" s="37">
        <v>964019.59</v>
      </c>
      <c r="C369" s="37">
        <v>235.13</v>
      </c>
      <c r="D369" s="37">
        <v>28.75</v>
      </c>
      <c r="E369" s="37">
        <v>0</v>
      </c>
      <c r="F369" s="37">
        <v>0</v>
      </c>
      <c r="G369" s="37">
        <v>0</v>
      </c>
      <c r="H369" s="37">
        <v>0</v>
      </c>
      <c r="I369" s="37">
        <v>951.5</v>
      </c>
      <c r="J369" s="80"/>
    </row>
    <row r="370" spans="1:10" hidden="1" outlineLevel="1">
      <c r="A370" s="283" t="s">
        <v>455</v>
      </c>
      <c r="B370" s="37">
        <v>2795589.66</v>
      </c>
      <c r="C370" s="37">
        <v>469325.58999999997</v>
      </c>
      <c r="D370" s="37">
        <v>0</v>
      </c>
      <c r="E370" s="37">
        <v>0</v>
      </c>
      <c r="F370" s="37">
        <v>0</v>
      </c>
      <c r="G370" s="37">
        <v>0</v>
      </c>
      <c r="H370" s="37">
        <v>0</v>
      </c>
      <c r="I370" s="37">
        <v>13314.81</v>
      </c>
      <c r="J370" s="80"/>
    </row>
    <row r="371" spans="1:10" hidden="1" outlineLevel="1">
      <c r="A371" s="283" t="s">
        <v>456</v>
      </c>
      <c r="B371" s="37">
        <v>3129930.34</v>
      </c>
      <c r="C371" s="37">
        <v>1409615.63</v>
      </c>
      <c r="D371" s="37">
        <v>0</v>
      </c>
      <c r="E371" s="37">
        <v>122906.75</v>
      </c>
      <c r="F371" s="37">
        <v>0</v>
      </c>
      <c r="G371" s="37">
        <v>106991</v>
      </c>
      <c r="H371" s="37">
        <v>0</v>
      </c>
      <c r="I371" s="37">
        <v>46961.54</v>
      </c>
      <c r="J371" s="80"/>
    </row>
    <row r="372" spans="1:10" hidden="1" outlineLevel="1">
      <c r="A372" s="283" t="s">
        <v>457</v>
      </c>
      <c r="B372" s="37">
        <v>11021159.860000001</v>
      </c>
      <c r="C372" s="37">
        <v>6205379.0499999998</v>
      </c>
      <c r="D372" s="37">
        <v>3825.63</v>
      </c>
      <c r="E372" s="37">
        <v>191410.66</v>
      </c>
      <c r="F372" s="37">
        <v>47540.9</v>
      </c>
      <c r="G372" s="37">
        <v>0</v>
      </c>
      <c r="H372" s="37">
        <v>0</v>
      </c>
      <c r="I372" s="37">
        <v>179489.77</v>
      </c>
      <c r="J372" s="80"/>
    </row>
    <row r="373" spans="1:10" hidden="1" outlineLevel="1">
      <c r="A373" s="283" t="s">
        <v>458</v>
      </c>
      <c r="B373" s="37">
        <v>1989515.3599999999</v>
      </c>
      <c r="C373" s="37">
        <v>174658.1</v>
      </c>
      <c r="D373" s="37">
        <v>0</v>
      </c>
      <c r="E373" s="37">
        <v>0</v>
      </c>
      <c r="F373" s="37">
        <v>0</v>
      </c>
      <c r="G373" s="37">
        <v>0</v>
      </c>
      <c r="H373" s="37">
        <v>0</v>
      </c>
      <c r="I373" s="37">
        <v>3603.62</v>
      </c>
      <c r="J373" s="80"/>
    </row>
    <row r="374" spans="1:10" hidden="1" outlineLevel="1">
      <c r="A374" s="283" t="s">
        <v>459</v>
      </c>
      <c r="B374" s="37">
        <v>642.57000000000005</v>
      </c>
      <c r="C374" s="37">
        <v>1329880.58</v>
      </c>
      <c r="D374" s="37">
        <v>0</v>
      </c>
      <c r="E374" s="37">
        <v>0</v>
      </c>
      <c r="F374" s="37">
        <v>0</v>
      </c>
      <c r="G374" s="37">
        <v>0</v>
      </c>
      <c r="H374" s="37">
        <v>58560</v>
      </c>
      <c r="I374" s="37">
        <v>0</v>
      </c>
      <c r="J374" s="80"/>
    </row>
    <row r="375" spans="1:10" hidden="1" outlineLevel="1">
      <c r="A375" s="283" t="s">
        <v>460</v>
      </c>
      <c r="B375" s="37">
        <v>5083041.4399999995</v>
      </c>
      <c r="C375" s="37">
        <v>1480583.2799999998</v>
      </c>
      <c r="D375" s="37">
        <v>0</v>
      </c>
      <c r="E375" s="37">
        <v>0</v>
      </c>
      <c r="F375" s="37">
        <v>0</v>
      </c>
      <c r="G375" s="37">
        <v>0</v>
      </c>
      <c r="H375" s="37">
        <v>5666.1</v>
      </c>
      <c r="I375" s="37">
        <v>21833.14</v>
      </c>
      <c r="J375" s="80"/>
    </row>
    <row r="376" spans="1:10" hidden="1" outlineLevel="1">
      <c r="A376" s="283" t="s">
        <v>461</v>
      </c>
      <c r="B376" s="37">
        <v>8584097.5999999996</v>
      </c>
      <c r="C376" s="37">
        <v>2253526.98</v>
      </c>
      <c r="D376" s="37">
        <v>1378.38</v>
      </c>
      <c r="E376" s="37">
        <v>0</v>
      </c>
      <c r="F376" s="37">
        <v>0</v>
      </c>
      <c r="G376" s="37">
        <v>0</v>
      </c>
      <c r="H376" s="37">
        <v>0</v>
      </c>
      <c r="I376" s="37">
        <v>143318.43</v>
      </c>
      <c r="J376" s="80"/>
    </row>
    <row r="377" spans="1:10" hidden="1" outlineLevel="1">
      <c r="A377" s="283" t="s">
        <v>462</v>
      </c>
      <c r="B377" s="37">
        <v>13983681.659999998</v>
      </c>
      <c r="C377" s="37">
        <v>5478440.6500000004</v>
      </c>
      <c r="D377" s="37">
        <v>551.22</v>
      </c>
      <c r="E377" s="37">
        <v>368742.74</v>
      </c>
      <c r="F377" s="37">
        <v>0</v>
      </c>
      <c r="G377" s="37">
        <v>0</v>
      </c>
      <c r="H377" s="37">
        <v>12939.12</v>
      </c>
      <c r="I377" s="37">
        <v>204700.35</v>
      </c>
      <c r="J377" s="80"/>
    </row>
    <row r="378" spans="1:10" hidden="1" outlineLevel="1">
      <c r="A378" s="283" t="s">
        <v>463</v>
      </c>
      <c r="B378" s="74">
        <v>11724098.91</v>
      </c>
      <c r="C378" s="37">
        <v>3184812.42</v>
      </c>
      <c r="D378" s="37">
        <v>96.07</v>
      </c>
      <c r="E378" s="37">
        <v>370824.39</v>
      </c>
      <c r="F378" s="37">
        <v>0</v>
      </c>
      <c r="G378" s="37">
        <v>0</v>
      </c>
      <c r="H378" s="37">
        <v>838.32</v>
      </c>
      <c r="I378" s="37">
        <v>143562.13999999998</v>
      </c>
      <c r="J378" s="80"/>
    </row>
    <row r="379" spans="1:10" hidden="1" outlineLevel="1">
      <c r="A379" s="24"/>
      <c r="B379" s="37"/>
      <c r="C379" s="37"/>
      <c r="D379" s="37"/>
      <c r="E379" s="37"/>
      <c r="F379" s="37"/>
      <c r="G379" s="37"/>
      <c r="H379" s="37"/>
      <c r="I379" s="37"/>
      <c r="J379" s="80"/>
    </row>
    <row r="380" spans="1:10" collapsed="1">
      <c r="A380" s="24" t="str">
        <f>'Anlage 1a'!A9</f>
        <v>TenneT</v>
      </c>
      <c r="B380" s="37">
        <f>'Anlage 1a'!$I20</f>
        <v>3977713455.8499999</v>
      </c>
      <c r="C380" s="37">
        <f>'Anlage 1b'!I10</f>
        <v>4470610756.6100006</v>
      </c>
      <c r="D380" s="37">
        <f>'Anlage 1c'!E9</f>
        <v>201135.73</v>
      </c>
      <c r="E380" s="37">
        <f>'Anlage 1c'!B18</f>
        <v>132407779.27</v>
      </c>
      <c r="F380" s="37">
        <f>'Anlage 1d'!D10</f>
        <v>531612.98</v>
      </c>
      <c r="G380" s="37">
        <f>'Anlage 1d'!B20</f>
        <v>758973.77</v>
      </c>
      <c r="H380" s="37">
        <f>'Anlage 1e'!I9</f>
        <v>6509669.6699999999</v>
      </c>
      <c r="I380" s="37">
        <f>'Anlage 1f'!I9</f>
        <v>121027895.27</v>
      </c>
      <c r="J380" s="80"/>
    </row>
    <row r="381" spans="1:10" hidden="1">
      <c r="A381" s="317" t="str">
        <f>CONCATENATE('Anlage 1a'!$A$9," (ÜNB)")</f>
        <v>TenneT (ÜNB)</v>
      </c>
      <c r="B381" s="320">
        <f t="shared" ref="B381:I381" si="2">SUM(B382:B742)</f>
        <v>3977713455.849999</v>
      </c>
      <c r="C381" s="318">
        <f t="shared" si="2"/>
        <v>4470610756.6100035</v>
      </c>
      <c r="D381" s="318">
        <f t="shared" si="2"/>
        <v>201135.7300000001</v>
      </c>
      <c r="E381" s="318">
        <f t="shared" si="2"/>
        <v>132407779.27000001</v>
      </c>
      <c r="F381" s="318">
        <f t="shared" si="2"/>
        <v>531612.98</v>
      </c>
      <c r="G381" s="318">
        <f t="shared" si="2"/>
        <v>758973.77</v>
      </c>
      <c r="H381" s="318">
        <f t="shared" si="2"/>
        <v>6509669.6700000018</v>
      </c>
      <c r="I381" s="318">
        <f t="shared" si="2"/>
        <v>121027895.27000001</v>
      </c>
      <c r="J381" s="80"/>
    </row>
    <row r="382" spans="1:10" hidden="1" outlineLevel="1">
      <c r="A382" s="283" t="s">
        <v>464</v>
      </c>
      <c r="B382" s="338">
        <v>1576714940</v>
      </c>
      <c r="C382" s="37">
        <v>652275432.94000006</v>
      </c>
      <c r="D382" s="37">
        <v>0.79</v>
      </c>
      <c r="E382" s="37">
        <v>28796294.289999999</v>
      </c>
      <c r="F382" s="37">
        <v>0</v>
      </c>
      <c r="G382" s="37">
        <v>0</v>
      </c>
      <c r="H382" s="37">
        <v>1074716.22</v>
      </c>
      <c r="I382" s="37">
        <v>25044714.199999999</v>
      </c>
      <c r="J382" s="80"/>
    </row>
    <row r="383" spans="1:10" hidden="1" outlineLevel="1">
      <c r="A383" s="283" t="s">
        <v>465</v>
      </c>
      <c r="B383" s="338">
        <v>21512112.280000001</v>
      </c>
      <c r="C383" s="37">
        <v>1608622835.55</v>
      </c>
      <c r="D383" s="37">
        <v>0</v>
      </c>
      <c r="E383" s="37">
        <v>0</v>
      </c>
      <c r="F383" s="37">
        <v>0</v>
      </c>
      <c r="G383" s="37">
        <v>0</v>
      </c>
      <c r="H383" s="37">
        <v>45600</v>
      </c>
      <c r="I383" s="37">
        <v>0</v>
      </c>
      <c r="J383" s="80"/>
    </row>
    <row r="384" spans="1:10" hidden="1" outlineLevel="1">
      <c r="A384" s="283" t="s">
        <v>466</v>
      </c>
      <c r="B384" s="338">
        <v>330222535.68000001</v>
      </c>
      <c r="C384" s="37">
        <v>488488986.91000003</v>
      </c>
      <c r="D384" s="37">
        <v>10610.85</v>
      </c>
      <c r="E384" s="37">
        <v>24048486.18</v>
      </c>
      <c r="F384" s="37">
        <v>0</v>
      </c>
      <c r="G384" s="37">
        <v>91548.62</v>
      </c>
      <c r="H384" s="37">
        <v>3705739.61</v>
      </c>
      <c r="I384" s="37">
        <v>14537806.380000001</v>
      </c>
      <c r="J384" s="80"/>
    </row>
    <row r="385" spans="1:10" hidden="1" outlineLevel="1">
      <c r="A385" s="283" t="s">
        <v>467</v>
      </c>
      <c r="B385" s="338">
        <v>284791320.60000002</v>
      </c>
      <c r="C385" s="37">
        <v>501863486.48000002</v>
      </c>
      <c r="D385" s="37">
        <v>9275.64</v>
      </c>
      <c r="E385" s="37">
        <v>18959761.59</v>
      </c>
      <c r="F385" s="37">
        <v>0</v>
      </c>
      <c r="G385" s="37">
        <v>0</v>
      </c>
      <c r="H385" s="37">
        <v>187762.22</v>
      </c>
      <c r="I385" s="37">
        <v>22722476.609999999</v>
      </c>
      <c r="J385" s="80"/>
    </row>
    <row r="386" spans="1:10" hidden="1" outlineLevel="1">
      <c r="A386" s="283" t="s">
        <v>468</v>
      </c>
      <c r="B386" s="338">
        <v>260446261.28</v>
      </c>
      <c r="C386" s="37">
        <v>155638004.81999999</v>
      </c>
      <c r="D386" s="37">
        <v>9785.64</v>
      </c>
      <c r="E386" s="37">
        <v>9698613.2599999998</v>
      </c>
      <c r="F386" s="37">
        <v>0</v>
      </c>
      <c r="G386" s="37">
        <v>0</v>
      </c>
      <c r="H386" s="37">
        <v>275829.89</v>
      </c>
      <c r="I386" s="37">
        <v>8733390.5099999998</v>
      </c>
      <c r="J386" s="80"/>
    </row>
    <row r="387" spans="1:10" hidden="1" outlineLevel="1">
      <c r="A387" s="283" t="s">
        <v>245</v>
      </c>
      <c r="B387" s="338">
        <v>109867790.92</v>
      </c>
      <c r="C387" s="37">
        <v>276979210.95999998</v>
      </c>
      <c r="D387" s="37">
        <v>7080.42</v>
      </c>
      <c r="E387" s="37">
        <v>8828424.3300000001</v>
      </c>
      <c r="F387" s="37">
        <v>0</v>
      </c>
      <c r="G387" s="37">
        <v>105000</v>
      </c>
      <c r="H387" s="37">
        <v>312228.13</v>
      </c>
      <c r="I387" s="37">
        <v>7329954.0099999998</v>
      </c>
      <c r="J387" s="80"/>
    </row>
    <row r="388" spans="1:10" hidden="1" outlineLevel="1">
      <c r="A388" s="283" t="s">
        <v>384</v>
      </c>
      <c r="B388" s="338">
        <v>164564859.84999999</v>
      </c>
      <c r="C388" s="37">
        <v>102545798.94</v>
      </c>
      <c r="D388" s="37">
        <v>2162.02</v>
      </c>
      <c r="E388" s="37">
        <v>3898317.54</v>
      </c>
      <c r="F388" s="37">
        <v>0</v>
      </c>
      <c r="G388" s="37">
        <v>0</v>
      </c>
      <c r="H388" s="37">
        <v>26395.54</v>
      </c>
      <c r="I388" s="37">
        <v>3291029.8</v>
      </c>
      <c r="J388" s="80"/>
    </row>
    <row r="389" spans="1:10" hidden="1" outlineLevel="1">
      <c r="A389" s="283" t="s">
        <v>320</v>
      </c>
      <c r="B389" s="338">
        <v>118196394.03</v>
      </c>
      <c r="C389" s="37">
        <v>76426021.829999998</v>
      </c>
      <c r="D389" s="37">
        <v>5769.73</v>
      </c>
      <c r="E389" s="37">
        <v>3220317.47</v>
      </c>
      <c r="F389" s="37">
        <v>0</v>
      </c>
      <c r="G389" s="37">
        <v>0</v>
      </c>
      <c r="H389" s="37">
        <v>266310.49</v>
      </c>
      <c r="I389" s="37">
        <v>1707298.92</v>
      </c>
      <c r="J389" s="80"/>
    </row>
    <row r="390" spans="1:10" hidden="1" outlineLevel="1">
      <c r="A390" s="283" t="s">
        <v>469</v>
      </c>
      <c r="B390" s="338">
        <v>22420263.510000002</v>
      </c>
      <c r="C390" s="37">
        <v>57849777.799999997</v>
      </c>
      <c r="D390" s="37">
        <v>2516.19</v>
      </c>
      <c r="E390" s="37">
        <v>4044122.36</v>
      </c>
      <c r="F390" s="37">
        <v>11530.06</v>
      </c>
      <c r="G390" s="37">
        <v>0</v>
      </c>
      <c r="H390" s="37">
        <v>0</v>
      </c>
      <c r="I390" s="37">
        <v>1214691.17</v>
      </c>
      <c r="J390" s="80"/>
    </row>
    <row r="391" spans="1:10" hidden="1" outlineLevel="1">
      <c r="A391" s="283" t="s">
        <v>470</v>
      </c>
      <c r="B391" s="338">
        <v>46708343.43</v>
      </c>
      <c r="C391" s="37">
        <v>19108717.690000001</v>
      </c>
      <c r="D391" s="37">
        <v>630.88</v>
      </c>
      <c r="E391" s="37">
        <v>510962.01</v>
      </c>
      <c r="F391" s="37">
        <v>14291.13</v>
      </c>
      <c r="G391" s="37">
        <v>0</v>
      </c>
      <c r="H391" s="37">
        <v>54514</v>
      </c>
      <c r="I391" s="37">
        <v>612496.57999999996</v>
      </c>
      <c r="J391" s="80"/>
    </row>
    <row r="392" spans="1:10" hidden="1" outlineLevel="1">
      <c r="A392" s="283" t="s">
        <v>149</v>
      </c>
      <c r="B392" s="338">
        <v>48116091</v>
      </c>
      <c r="C392" s="37">
        <v>10530284.359999999</v>
      </c>
      <c r="D392" s="37">
        <v>893.85</v>
      </c>
      <c r="E392" s="37">
        <v>173574.78</v>
      </c>
      <c r="F392" s="37">
        <v>0</v>
      </c>
      <c r="G392" s="37">
        <v>79674</v>
      </c>
      <c r="H392" s="37">
        <v>0</v>
      </c>
      <c r="I392" s="37">
        <v>672816.56</v>
      </c>
      <c r="J392" s="80"/>
    </row>
    <row r="393" spans="1:10" hidden="1" outlineLevel="1">
      <c r="A393" s="283" t="s">
        <v>471</v>
      </c>
      <c r="B393" s="338">
        <v>37652680.390000001</v>
      </c>
      <c r="C393" s="37">
        <v>18807518.960000001</v>
      </c>
      <c r="D393" s="37">
        <v>0</v>
      </c>
      <c r="E393" s="37">
        <v>978696.37</v>
      </c>
      <c r="F393" s="37">
        <v>4443.58</v>
      </c>
      <c r="G393" s="37">
        <v>0</v>
      </c>
      <c r="H393" s="37">
        <v>0</v>
      </c>
      <c r="I393" s="37">
        <v>557066.29</v>
      </c>
      <c r="J393" s="80"/>
    </row>
    <row r="394" spans="1:10" hidden="1" outlineLevel="1">
      <c r="A394" s="283" t="s">
        <v>472</v>
      </c>
      <c r="B394" s="338">
        <v>18226393.640000001</v>
      </c>
      <c r="C394" s="37">
        <v>37257775.899999999</v>
      </c>
      <c r="D394" s="37">
        <v>1487.4</v>
      </c>
      <c r="E394" s="37">
        <v>1908101.77</v>
      </c>
      <c r="F394" s="37">
        <v>0</v>
      </c>
      <c r="G394" s="37">
        <v>0</v>
      </c>
      <c r="H394" s="37">
        <v>21566.880000000001</v>
      </c>
      <c r="I394" s="37">
        <v>2780001.54</v>
      </c>
      <c r="J394" s="80"/>
    </row>
    <row r="395" spans="1:10" hidden="1" outlineLevel="1">
      <c r="A395" s="283" t="s">
        <v>473</v>
      </c>
      <c r="B395" s="338">
        <v>39815373.130000003</v>
      </c>
      <c r="C395" s="37">
        <v>13422600.439999999</v>
      </c>
      <c r="D395" s="37">
        <v>314.23</v>
      </c>
      <c r="E395" s="37">
        <v>848435.83</v>
      </c>
      <c r="F395" s="37">
        <v>0</v>
      </c>
      <c r="G395" s="37">
        <v>0</v>
      </c>
      <c r="H395" s="37">
        <v>0</v>
      </c>
      <c r="I395" s="37">
        <v>691355.55</v>
      </c>
      <c r="J395" s="80"/>
    </row>
    <row r="396" spans="1:10" hidden="1" outlineLevel="1">
      <c r="A396" s="283" t="s">
        <v>377</v>
      </c>
      <c r="B396" s="338">
        <v>9983436.6600000001</v>
      </c>
      <c r="C396" s="37">
        <v>28329086.16</v>
      </c>
      <c r="D396" s="37">
        <v>550.11</v>
      </c>
      <c r="E396" s="37">
        <v>2405582.81</v>
      </c>
      <c r="F396" s="37">
        <v>0</v>
      </c>
      <c r="G396" s="37">
        <v>0</v>
      </c>
      <c r="H396" s="37">
        <v>0</v>
      </c>
      <c r="I396" s="37">
        <v>688293.91</v>
      </c>
      <c r="J396" s="80"/>
    </row>
    <row r="397" spans="1:10" hidden="1" outlineLevel="1">
      <c r="A397" s="283" t="s">
        <v>474</v>
      </c>
      <c r="B397" s="338">
        <v>25313469.68</v>
      </c>
      <c r="C397" s="37">
        <v>2467474.65</v>
      </c>
      <c r="D397" s="37">
        <v>0</v>
      </c>
      <c r="E397" s="37">
        <v>42681.2</v>
      </c>
      <c r="F397" s="37">
        <v>16969.82</v>
      </c>
      <c r="G397" s="37">
        <v>0</v>
      </c>
      <c r="H397" s="37">
        <v>0</v>
      </c>
      <c r="I397" s="37">
        <v>390771.47</v>
      </c>
      <c r="J397" s="80"/>
    </row>
    <row r="398" spans="1:10" hidden="1" outlineLevel="1">
      <c r="A398" s="283" t="s">
        <v>475</v>
      </c>
      <c r="B398" s="338">
        <v>8978897.0099999998</v>
      </c>
      <c r="C398" s="37">
        <v>15082210.49</v>
      </c>
      <c r="D398" s="37">
        <v>0</v>
      </c>
      <c r="E398" s="37">
        <v>1610171.09</v>
      </c>
      <c r="F398" s="37">
        <v>0</v>
      </c>
      <c r="G398" s="37">
        <v>0</v>
      </c>
      <c r="H398" s="37">
        <v>52894.78</v>
      </c>
      <c r="I398" s="37">
        <v>587348.65</v>
      </c>
      <c r="J398" s="80"/>
    </row>
    <row r="399" spans="1:10" hidden="1" outlineLevel="1">
      <c r="A399" s="283" t="s">
        <v>476</v>
      </c>
      <c r="B399" s="338">
        <v>20517790.899999999</v>
      </c>
      <c r="C399" s="37">
        <v>4981844.1900000004</v>
      </c>
      <c r="D399" s="37">
        <v>19438.23</v>
      </c>
      <c r="E399" s="37">
        <v>63432.639999999999</v>
      </c>
      <c r="F399" s="37">
        <v>0</v>
      </c>
      <c r="G399" s="37">
        <v>0</v>
      </c>
      <c r="H399" s="37">
        <v>1820.4</v>
      </c>
      <c r="I399" s="37">
        <v>822963.16</v>
      </c>
      <c r="J399" s="80"/>
    </row>
    <row r="400" spans="1:10" hidden="1" outlineLevel="1">
      <c r="A400" s="283" t="s">
        <v>477</v>
      </c>
      <c r="B400" s="338">
        <v>9552475.2599999998</v>
      </c>
      <c r="C400" s="37">
        <v>15946078.279999999</v>
      </c>
      <c r="D400" s="37">
        <v>0</v>
      </c>
      <c r="E400" s="37">
        <v>207047.24</v>
      </c>
      <c r="F400" s="37">
        <v>47406.16</v>
      </c>
      <c r="G400" s="37">
        <v>0</v>
      </c>
      <c r="H400" s="37">
        <v>0</v>
      </c>
      <c r="I400" s="37">
        <v>1287776.27</v>
      </c>
      <c r="J400" s="80"/>
    </row>
    <row r="401" spans="1:10" hidden="1" outlineLevel="1">
      <c r="A401" s="283" t="s">
        <v>478</v>
      </c>
      <c r="B401" s="338">
        <v>16525137.73</v>
      </c>
      <c r="C401" s="37">
        <v>6737896.9299999997</v>
      </c>
      <c r="D401" s="37">
        <v>1861.56</v>
      </c>
      <c r="E401" s="37">
        <v>618702.23</v>
      </c>
      <c r="F401" s="37">
        <v>0</v>
      </c>
      <c r="G401" s="37">
        <v>0</v>
      </c>
      <c r="H401" s="37">
        <v>0</v>
      </c>
      <c r="I401" s="37">
        <v>616815.93000000005</v>
      </c>
      <c r="J401" s="80"/>
    </row>
    <row r="402" spans="1:10" hidden="1" outlineLevel="1">
      <c r="A402" s="283" t="s">
        <v>479</v>
      </c>
      <c r="B402" s="338">
        <v>17993436.809999999</v>
      </c>
      <c r="C402" s="37">
        <v>5406804.4000000004</v>
      </c>
      <c r="D402" s="37">
        <v>1810.05</v>
      </c>
      <c r="E402" s="37">
        <v>47302.080000000002</v>
      </c>
      <c r="F402" s="37">
        <v>0</v>
      </c>
      <c r="G402" s="37">
        <v>0</v>
      </c>
      <c r="H402" s="37">
        <v>112913.15</v>
      </c>
      <c r="I402" s="37">
        <v>507312.48</v>
      </c>
      <c r="J402" s="80"/>
    </row>
    <row r="403" spans="1:10" hidden="1" outlineLevel="1">
      <c r="A403" s="283" t="s">
        <v>480</v>
      </c>
      <c r="B403" s="338">
        <v>14115568.890000001</v>
      </c>
      <c r="C403" s="37">
        <v>8833425.1999999993</v>
      </c>
      <c r="D403" s="37">
        <v>7365.64</v>
      </c>
      <c r="E403" s="37">
        <v>373142.74</v>
      </c>
      <c r="F403" s="37">
        <v>0</v>
      </c>
      <c r="G403" s="37">
        <v>37439.15</v>
      </c>
      <c r="H403" s="37">
        <v>52910.78</v>
      </c>
      <c r="I403" s="37">
        <v>727790.35</v>
      </c>
      <c r="J403" s="80"/>
    </row>
    <row r="404" spans="1:10" hidden="1" outlineLevel="1">
      <c r="A404" s="283" t="s">
        <v>481</v>
      </c>
      <c r="B404" s="338">
        <v>14084347.82</v>
      </c>
      <c r="C404" s="37">
        <v>6843736.4800000004</v>
      </c>
      <c r="D404" s="37">
        <v>2067.37</v>
      </c>
      <c r="E404" s="37">
        <v>143464.79999999999</v>
      </c>
      <c r="F404" s="37">
        <v>9919.09</v>
      </c>
      <c r="G404" s="37">
        <v>0</v>
      </c>
      <c r="H404" s="37">
        <v>0</v>
      </c>
      <c r="I404" s="37">
        <v>248595.45</v>
      </c>
      <c r="J404" s="80"/>
    </row>
    <row r="405" spans="1:10" hidden="1" outlineLevel="1">
      <c r="A405" s="283" t="s">
        <v>482</v>
      </c>
      <c r="B405" s="338">
        <v>13031900.02</v>
      </c>
      <c r="C405" s="37">
        <v>7332215.46</v>
      </c>
      <c r="D405" s="37">
        <v>0</v>
      </c>
      <c r="E405" s="37">
        <v>715215.92</v>
      </c>
      <c r="F405" s="37">
        <v>872.52</v>
      </c>
      <c r="G405" s="37">
        <v>0</v>
      </c>
      <c r="H405" s="37">
        <v>0</v>
      </c>
      <c r="I405" s="37">
        <v>385857.5</v>
      </c>
      <c r="J405" s="80"/>
    </row>
    <row r="406" spans="1:10" hidden="1" outlineLevel="1">
      <c r="A406" s="283" t="s">
        <v>483</v>
      </c>
      <c r="B406" s="338">
        <v>18975359.649999999</v>
      </c>
      <c r="C406" s="37">
        <v>1398938.14</v>
      </c>
      <c r="D406" s="37">
        <v>1424.9</v>
      </c>
      <c r="E406" s="37">
        <v>0</v>
      </c>
      <c r="F406" s="37">
        <v>0</v>
      </c>
      <c r="G406" s="37">
        <v>0</v>
      </c>
      <c r="H406" s="37">
        <v>0</v>
      </c>
      <c r="I406" s="37">
        <v>18671.55</v>
      </c>
      <c r="J406" s="80"/>
    </row>
    <row r="407" spans="1:10" hidden="1" outlineLevel="1">
      <c r="A407" s="283" t="s">
        <v>484</v>
      </c>
      <c r="B407" s="338">
        <v>12082403.199999999</v>
      </c>
      <c r="C407" s="37">
        <v>8066164.6600000001</v>
      </c>
      <c r="D407" s="37">
        <v>0</v>
      </c>
      <c r="E407" s="37">
        <v>209001.87</v>
      </c>
      <c r="F407" s="37">
        <v>0</v>
      </c>
      <c r="G407" s="37">
        <v>0</v>
      </c>
      <c r="H407" s="37">
        <v>0</v>
      </c>
      <c r="I407" s="37">
        <v>589815.4</v>
      </c>
      <c r="J407" s="80"/>
    </row>
    <row r="408" spans="1:10" hidden="1" outlineLevel="1">
      <c r="A408" s="283" t="s">
        <v>485</v>
      </c>
      <c r="B408" s="338">
        <v>15343354.34</v>
      </c>
      <c r="C408" s="37">
        <v>4295101.6500000004</v>
      </c>
      <c r="D408" s="37">
        <v>210.45</v>
      </c>
      <c r="E408" s="37">
        <v>191798.04</v>
      </c>
      <c r="F408" s="37">
        <v>0</v>
      </c>
      <c r="G408" s="37">
        <v>0</v>
      </c>
      <c r="H408" s="37">
        <v>769.05</v>
      </c>
      <c r="I408" s="37">
        <v>157446.53</v>
      </c>
      <c r="J408" s="80"/>
    </row>
    <row r="409" spans="1:10" hidden="1" outlineLevel="1">
      <c r="A409" s="283" t="s">
        <v>157</v>
      </c>
      <c r="B409" s="338">
        <v>13074411.859999999</v>
      </c>
      <c r="C409" s="37">
        <v>6092245.1500000004</v>
      </c>
      <c r="D409" s="37">
        <v>0</v>
      </c>
      <c r="E409" s="37">
        <v>535615.11</v>
      </c>
      <c r="F409" s="37">
        <v>10867.02</v>
      </c>
      <c r="G409" s="37">
        <v>0</v>
      </c>
      <c r="H409" s="37">
        <v>0</v>
      </c>
      <c r="I409" s="37">
        <v>274378.46999999997</v>
      </c>
      <c r="J409" s="80"/>
    </row>
    <row r="410" spans="1:10" hidden="1" outlineLevel="1">
      <c r="A410" s="283" t="s">
        <v>486</v>
      </c>
      <c r="B410" s="338">
        <v>13683237.369999999</v>
      </c>
      <c r="C410" s="37">
        <v>4199179.88</v>
      </c>
      <c r="D410" s="37">
        <v>585.5</v>
      </c>
      <c r="E410" s="37">
        <v>444058.5</v>
      </c>
      <c r="F410" s="37">
        <v>1440.05</v>
      </c>
      <c r="G410" s="37">
        <v>0</v>
      </c>
      <c r="H410" s="37">
        <v>0</v>
      </c>
      <c r="I410" s="37">
        <v>419653.65</v>
      </c>
      <c r="J410" s="80"/>
    </row>
    <row r="411" spans="1:10" hidden="1" outlineLevel="1">
      <c r="A411" s="283" t="s">
        <v>487</v>
      </c>
      <c r="B411" s="338">
        <v>10272774.67</v>
      </c>
      <c r="C411" s="37">
        <v>6058893.6200000001</v>
      </c>
      <c r="D411" s="37">
        <v>1357.21</v>
      </c>
      <c r="E411" s="37">
        <v>165271.64000000001</v>
      </c>
      <c r="F411" s="37">
        <v>387607.93</v>
      </c>
      <c r="G411" s="37">
        <v>0</v>
      </c>
      <c r="H411" s="37">
        <v>0</v>
      </c>
      <c r="I411" s="37">
        <v>77423.149999999994</v>
      </c>
      <c r="J411" s="80"/>
    </row>
    <row r="412" spans="1:10" hidden="1" outlineLevel="1">
      <c r="A412" s="283" t="s">
        <v>488</v>
      </c>
      <c r="B412" s="338">
        <v>10845275.220000001</v>
      </c>
      <c r="C412" s="37">
        <v>4802025.8099999996</v>
      </c>
      <c r="D412" s="37">
        <v>0</v>
      </c>
      <c r="E412" s="37">
        <v>251866.93</v>
      </c>
      <c r="F412" s="37">
        <v>0</v>
      </c>
      <c r="G412" s="37">
        <v>0</v>
      </c>
      <c r="H412" s="37">
        <v>24000</v>
      </c>
      <c r="I412" s="37">
        <v>287599.62</v>
      </c>
      <c r="J412" s="80"/>
    </row>
    <row r="413" spans="1:10" hidden="1" outlineLevel="1">
      <c r="A413" s="283" t="s">
        <v>489</v>
      </c>
      <c r="B413" s="338">
        <v>9284165.8800000008</v>
      </c>
      <c r="C413" s="37">
        <v>4845130.5999999996</v>
      </c>
      <c r="D413" s="37">
        <v>4502.3</v>
      </c>
      <c r="E413" s="37">
        <v>508649.72</v>
      </c>
      <c r="F413" s="37">
        <v>13045.82</v>
      </c>
      <c r="G413" s="37">
        <v>0</v>
      </c>
      <c r="H413" s="37">
        <v>0</v>
      </c>
      <c r="I413" s="37">
        <v>365787.13</v>
      </c>
      <c r="J413" s="80"/>
    </row>
    <row r="414" spans="1:10" hidden="1" outlineLevel="1">
      <c r="A414" s="283" t="s">
        <v>490</v>
      </c>
      <c r="B414" s="338">
        <v>9625945.4100000001</v>
      </c>
      <c r="C414" s="37">
        <v>4171229.61</v>
      </c>
      <c r="D414" s="37">
        <v>0</v>
      </c>
      <c r="E414" s="37">
        <v>356612.45</v>
      </c>
      <c r="F414" s="37">
        <v>0</v>
      </c>
      <c r="G414" s="37">
        <v>0</v>
      </c>
      <c r="H414" s="37">
        <v>0</v>
      </c>
      <c r="I414" s="37">
        <v>284473.76</v>
      </c>
      <c r="J414" s="80"/>
    </row>
    <row r="415" spans="1:10" hidden="1" outlineLevel="1">
      <c r="A415" s="283" t="s">
        <v>491</v>
      </c>
      <c r="B415" s="338">
        <v>2354293.59</v>
      </c>
      <c r="C415" s="37">
        <v>11291101.93</v>
      </c>
      <c r="D415" s="37">
        <v>237.31</v>
      </c>
      <c r="E415" s="37">
        <v>908661.07</v>
      </c>
      <c r="F415" s="37">
        <v>0</v>
      </c>
      <c r="G415" s="37">
        <v>0</v>
      </c>
      <c r="H415" s="37">
        <v>0</v>
      </c>
      <c r="I415" s="37">
        <v>797272.49</v>
      </c>
      <c r="J415" s="80"/>
    </row>
    <row r="416" spans="1:10" hidden="1" outlineLevel="1">
      <c r="A416" s="283" t="s">
        <v>492</v>
      </c>
      <c r="B416" s="338">
        <v>10168781.75</v>
      </c>
      <c r="C416" s="37">
        <v>3126399.35</v>
      </c>
      <c r="D416" s="37">
        <v>0</v>
      </c>
      <c r="E416" s="37">
        <v>413274.42</v>
      </c>
      <c r="F416" s="37">
        <v>0</v>
      </c>
      <c r="G416" s="37">
        <v>0</v>
      </c>
      <c r="H416" s="37">
        <v>0</v>
      </c>
      <c r="I416" s="37">
        <v>159371.95000000001</v>
      </c>
      <c r="J416" s="80"/>
    </row>
    <row r="417" spans="1:10" hidden="1" outlineLevel="1">
      <c r="A417" s="283" t="s">
        <v>493</v>
      </c>
      <c r="B417" s="338">
        <v>8490106.3399999999</v>
      </c>
      <c r="C417" s="37">
        <v>4461025.49</v>
      </c>
      <c r="D417" s="37">
        <v>0</v>
      </c>
      <c r="E417" s="37">
        <v>360824.3</v>
      </c>
      <c r="F417" s="37">
        <v>0</v>
      </c>
      <c r="G417" s="37">
        <v>0</v>
      </c>
      <c r="H417" s="37">
        <v>1715.8</v>
      </c>
      <c r="I417" s="37">
        <v>453017.45</v>
      </c>
      <c r="J417" s="80"/>
    </row>
    <row r="418" spans="1:10" hidden="1" outlineLevel="1">
      <c r="A418" s="283" t="s">
        <v>494</v>
      </c>
      <c r="B418" s="338">
        <v>7871849.4100000001</v>
      </c>
      <c r="C418" s="37">
        <v>5046042.67</v>
      </c>
      <c r="D418" s="37">
        <v>0.08</v>
      </c>
      <c r="E418" s="37">
        <v>227961.69</v>
      </c>
      <c r="F418" s="37">
        <v>0</v>
      </c>
      <c r="G418" s="37">
        <v>0</v>
      </c>
      <c r="H418" s="37">
        <v>0</v>
      </c>
      <c r="I418" s="37">
        <v>387573.16</v>
      </c>
      <c r="J418" s="80"/>
    </row>
    <row r="419" spans="1:10" hidden="1" outlineLevel="1">
      <c r="A419" s="283" t="s">
        <v>495</v>
      </c>
      <c r="B419" s="338">
        <v>6136264.0499999998</v>
      </c>
      <c r="C419" s="37">
        <v>6703731.8700000001</v>
      </c>
      <c r="D419" s="37">
        <v>81.28</v>
      </c>
      <c r="E419" s="37">
        <v>256003.46</v>
      </c>
      <c r="F419" s="37">
        <v>0</v>
      </c>
      <c r="G419" s="37">
        <v>0</v>
      </c>
      <c r="H419" s="37">
        <v>0</v>
      </c>
      <c r="I419" s="37">
        <v>463393.63</v>
      </c>
      <c r="J419" s="80"/>
    </row>
    <row r="420" spans="1:10" hidden="1" outlineLevel="1">
      <c r="A420" s="283" t="s">
        <v>496</v>
      </c>
      <c r="B420" s="338">
        <v>11841014.15</v>
      </c>
      <c r="C420" s="37">
        <v>569675.92000000004</v>
      </c>
      <c r="D420" s="37">
        <v>233.21</v>
      </c>
      <c r="E420" s="37">
        <v>0</v>
      </c>
      <c r="F420" s="37">
        <v>0</v>
      </c>
      <c r="G420" s="37">
        <v>0</v>
      </c>
      <c r="H420" s="37">
        <v>0</v>
      </c>
      <c r="I420" s="37">
        <v>1188.6099999999999</v>
      </c>
      <c r="J420" s="80"/>
    </row>
    <row r="421" spans="1:10" hidden="1" outlineLevel="1">
      <c r="A421" s="283" t="s">
        <v>497</v>
      </c>
      <c r="B421" s="338">
        <v>5629937.8399999999</v>
      </c>
      <c r="C421" s="37">
        <v>4922241.75</v>
      </c>
      <c r="D421" s="37">
        <v>410.78</v>
      </c>
      <c r="E421" s="37">
        <v>0</v>
      </c>
      <c r="F421" s="37">
        <v>0</v>
      </c>
      <c r="G421" s="37">
        <v>323750</v>
      </c>
      <c r="H421" s="37">
        <v>126287.67</v>
      </c>
      <c r="I421" s="37">
        <v>104196.97</v>
      </c>
      <c r="J421" s="80"/>
    </row>
    <row r="422" spans="1:10" hidden="1" outlineLevel="1">
      <c r="A422" s="283" t="s">
        <v>498</v>
      </c>
      <c r="B422" s="338">
        <v>5784227.0800000001</v>
      </c>
      <c r="C422" s="37">
        <v>5646749.5499999998</v>
      </c>
      <c r="D422" s="37">
        <v>399.96</v>
      </c>
      <c r="E422" s="37">
        <v>473307.32</v>
      </c>
      <c r="F422" s="37">
        <v>0</v>
      </c>
      <c r="G422" s="37">
        <v>0</v>
      </c>
      <c r="H422" s="37">
        <v>0</v>
      </c>
      <c r="I422" s="37">
        <v>178405.41</v>
      </c>
      <c r="J422" s="80"/>
    </row>
    <row r="423" spans="1:10" hidden="1" outlineLevel="1">
      <c r="A423" s="283" t="s">
        <v>499</v>
      </c>
      <c r="B423" s="338">
        <v>10988918.34</v>
      </c>
      <c r="C423" s="37">
        <v>794430.67</v>
      </c>
      <c r="D423" s="37">
        <v>81.099999999999994</v>
      </c>
      <c r="E423" s="37">
        <v>25999.88</v>
      </c>
      <c r="F423" s="37">
        <v>0</v>
      </c>
      <c r="G423" s="37">
        <v>0</v>
      </c>
      <c r="H423" s="37">
        <v>0</v>
      </c>
      <c r="I423" s="37">
        <v>84589.19</v>
      </c>
      <c r="J423" s="80"/>
    </row>
    <row r="424" spans="1:10" hidden="1" outlineLevel="1">
      <c r="A424" s="283" t="s">
        <v>500</v>
      </c>
      <c r="B424" s="338">
        <v>7672192.7999999998</v>
      </c>
      <c r="C424" s="37">
        <v>3842648.3</v>
      </c>
      <c r="D424" s="37">
        <v>2039.46</v>
      </c>
      <c r="E424" s="37">
        <v>329047.5</v>
      </c>
      <c r="F424" s="37">
        <v>0</v>
      </c>
      <c r="G424" s="37">
        <v>0</v>
      </c>
      <c r="H424" s="37">
        <v>0</v>
      </c>
      <c r="I424" s="37">
        <v>154942.98000000001</v>
      </c>
      <c r="J424" s="80"/>
    </row>
    <row r="425" spans="1:10" hidden="1" outlineLevel="1">
      <c r="A425" s="283" t="s">
        <v>501</v>
      </c>
      <c r="B425" s="338">
        <v>5616161.3499999996</v>
      </c>
      <c r="C425" s="37">
        <v>6579136.4500000002</v>
      </c>
      <c r="D425" s="37">
        <v>172.67</v>
      </c>
      <c r="E425" s="37">
        <v>491399.79</v>
      </c>
      <c r="F425" s="37">
        <v>9239.93</v>
      </c>
      <c r="G425" s="37">
        <v>0</v>
      </c>
      <c r="H425" s="37">
        <v>0</v>
      </c>
      <c r="I425" s="37">
        <v>1026072.46</v>
      </c>
      <c r="J425" s="80"/>
    </row>
    <row r="426" spans="1:10" hidden="1" outlineLevel="1">
      <c r="A426" s="283" t="s">
        <v>502</v>
      </c>
      <c r="B426" s="338">
        <v>4692508.79</v>
      </c>
      <c r="C426" s="37">
        <v>6140592.9800000004</v>
      </c>
      <c r="D426" s="37">
        <v>0</v>
      </c>
      <c r="E426" s="37">
        <v>349119.86</v>
      </c>
      <c r="F426" s="37">
        <v>0</v>
      </c>
      <c r="G426" s="37">
        <v>0</v>
      </c>
      <c r="H426" s="37">
        <v>0</v>
      </c>
      <c r="I426" s="37">
        <v>294993.76</v>
      </c>
      <c r="J426" s="80"/>
    </row>
    <row r="427" spans="1:10" hidden="1" outlineLevel="1">
      <c r="A427" s="283" t="s">
        <v>503</v>
      </c>
      <c r="B427" s="338">
        <v>2541335.8199999998</v>
      </c>
      <c r="C427" s="37">
        <v>7955084.0899999999</v>
      </c>
      <c r="D427" s="37">
        <v>0</v>
      </c>
      <c r="E427" s="37">
        <v>767624.47</v>
      </c>
      <c r="F427" s="37">
        <v>0</v>
      </c>
      <c r="G427" s="37">
        <v>0</v>
      </c>
      <c r="H427" s="37">
        <v>0</v>
      </c>
      <c r="I427" s="37">
        <v>712386.84</v>
      </c>
      <c r="J427" s="80"/>
    </row>
    <row r="428" spans="1:10" hidden="1" outlineLevel="1">
      <c r="A428" s="283" t="s">
        <v>504</v>
      </c>
      <c r="B428" s="338">
        <v>9286095.3499999996</v>
      </c>
      <c r="C428" s="37">
        <v>1213445.98</v>
      </c>
      <c r="D428" s="37">
        <v>0</v>
      </c>
      <c r="E428" s="37">
        <v>90112.69</v>
      </c>
      <c r="F428" s="37">
        <v>0</v>
      </c>
      <c r="G428" s="37">
        <v>0</v>
      </c>
      <c r="H428" s="37">
        <v>23574.95</v>
      </c>
      <c r="I428" s="37">
        <v>51622.26</v>
      </c>
      <c r="J428" s="80"/>
    </row>
    <row r="429" spans="1:10" hidden="1" outlineLevel="1">
      <c r="A429" s="283" t="s">
        <v>505</v>
      </c>
      <c r="B429" s="338">
        <v>6946378.2000000002</v>
      </c>
      <c r="C429" s="37">
        <v>3648333.28</v>
      </c>
      <c r="D429" s="37">
        <v>11.85</v>
      </c>
      <c r="E429" s="37">
        <v>91996.98</v>
      </c>
      <c r="F429" s="37">
        <v>0</v>
      </c>
      <c r="G429" s="37">
        <v>0</v>
      </c>
      <c r="H429" s="37">
        <v>0</v>
      </c>
      <c r="I429" s="37">
        <v>395698.02</v>
      </c>
      <c r="J429" s="80"/>
    </row>
    <row r="430" spans="1:10" hidden="1" outlineLevel="1">
      <c r="A430" s="283" t="s">
        <v>506</v>
      </c>
      <c r="B430" s="338">
        <v>5371331.5099999998</v>
      </c>
      <c r="C430" s="37">
        <v>4629834.1900000004</v>
      </c>
      <c r="D430" s="37">
        <v>3223.53</v>
      </c>
      <c r="E430" s="37">
        <v>170664.31</v>
      </c>
      <c r="F430" s="37">
        <v>0</v>
      </c>
      <c r="G430" s="37">
        <v>0</v>
      </c>
      <c r="H430" s="37">
        <v>0</v>
      </c>
      <c r="I430" s="37">
        <v>304447.18</v>
      </c>
      <c r="J430" s="80"/>
    </row>
    <row r="431" spans="1:10" hidden="1" outlineLevel="1">
      <c r="A431" s="283" t="s">
        <v>507</v>
      </c>
      <c r="B431" s="338">
        <v>7454409.0999999996</v>
      </c>
      <c r="C431" s="37">
        <v>2346612.25</v>
      </c>
      <c r="D431" s="37">
        <v>18.260000000000002</v>
      </c>
      <c r="E431" s="37">
        <v>431015</v>
      </c>
      <c r="F431" s="37">
        <v>0</v>
      </c>
      <c r="G431" s="37">
        <v>0</v>
      </c>
      <c r="H431" s="37">
        <v>0</v>
      </c>
      <c r="I431" s="37">
        <v>460821.27</v>
      </c>
      <c r="J431" s="80"/>
    </row>
    <row r="432" spans="1:10" hidden="1" outlineLevel="1">
      <c r="A432" s="283" t="s">
        <v>508</v>
      </c>
      <c r="B432" s="338">
        <v>5105700.42</v>
      </c>
      <c r="C432" s="37">
        <v>4095207.32</v>
      </c>
      <c r="D432" s="37">
        <v>545.91999999999996</v>
      </c>
      <c r="E432" s="37">
        <v>209861.89</v>
      </c>
      <c r="F432" s="37">
        <v>0</v>
      </c>
      <c r="G432" s="37">
        <v>0</v>
      </c>
      <c r="H432" s="37">
        <v>0</v>
      </c>
      <c r="I432" s="37">
        <v>437951.22</v>
      </c>
      <c r="J432" s="80"/>
    </row>
    <row r="433" spans="1:10" hidden="1" outlineLevel="1">
      <c r="A433" s="283" t="s">
        <v>509</v>
      </c>
      <c r="B433" s="338">
        <v>7189883.1299999999</v>
      </c>
      <c r="C433" s="37">
        <v>1341424.3899999999</v>
      </c>
      <c r="D433" s="37">
        <v>855.84</v>
      </c>
      <c r="E433" s="37">
        <v>170495</v>
      </c>
      <c r="F433" s="37">
        <v>0</v>
      </c>
      <c r="G433" s="37">
        <v>0</v>
      </c>
      <c r="H433" s="37">
        <v>0</v>
      </c>
      <c r="I433" s="37">
        <v>97150.03</v>
      </c>
      <c r="J433" s="80"/>
    </row>
    <row r="434" spans="1:10" hidden="1" outlineLevel="1">
      <c r="A434" s="283" t="s">
        <v>510</v>
      </c>
      <c r="B434" s="338">
        <v>5114371.01</v>
      </c>
      <c r="C434" s="37">
        <v>2829346.26</v>
      </c>
      <c r="D434" s="37">
        <v>0</v>
      </c>
      <c r="E434" s="37">
        <v>484290.28</v>
      </c>
      <c r="F434" s="37">
        <v>0</v>
      </c>
      <c r="G434" s="37">
        <v>0</v>
      </c>
      <c r="H434" s="37">
        <v>0</v>
      </c>
      <c r="I434" s="37">
        <v>164352.60999999999</v>
      </c>
      <c r="J434" s="80"/>
    </row>
    <row r="435" spans="1:10" hidden="1" outlineLevel="1">
      <c r="A435" s="283" t="s">
        <v>374</v>
      </c>
      <c r="B435" s="338">
        <v>2706547.03</v>
      </c>
      <c r="C435" s="37">
        <v>5435945.7999999998</v>
      </c>
      <c r="D435" s="37">
        <v>0</v>
      </c>
      <c r="E435" s="37">
        <v>388632.25</v>
      </c>
      <c r="F435" s="37">
        <v>0</v>
      </c>
      <c r="G435" s="37">
        <v>0</v>
      </c>
      <c r="H435" s="37">
        <v>0</v>
      </c>
      <c r="I435" s="37">
        <v>454125.58</v>
      </c>
      <c r="J435" s="80"/>
    </row>
    <row r="436" spans="1:10" hidden="1" outlineLevel="1">
      <c r="A436" s="283" t="s">
        <v>511</v>
      </c>
      <c r="B436" s="338">
        <v>5503241.29</v>
      </c>
      <c r="C436" s="37">
        <v>2601687.85</v>
      </c>
      <c r="D436" s="37">
        <v>1620.9</v>
      </c>
      <c r="E436" s="37">
        <v>118865.68</v>
      </c>
      <c r="F436" s="37">
        <v>0</v>
      </c>
      <c r="G436" s="37">
        <v>0</v>
      </c>
      <c r="H436" s="37">
        <v>0</v>
      </c>
      <c r="I436" s="37">
        <v>247006.58</v>
      </c>
      <c r="J436" s="80"/>
    </row>
    <row r="437" spans="1:10" hidden="1" outlineLevel="1">
      <c r="A437" s="283" t="s">
        <v>512</v>
      </c>
      <c r="B437" s="338">
        <v>5940939.3899999997</v>
      </c>
      <c r="C437" s="37">
        <v>1962169.36</v>
      </c>
      <c r="D437" s="37">
        <v>239.92</v>
      </c>
      <c r="E437" s="37">
        <v>0</v>
      </c>
      <c r="F437" s="37">
        <v>0</v>
      </c>
      <c r="G437" s="37">
        <v>0</v>
      </c>
      <c r="H437" s="37">
        <v>0</v>
      </c>
      <c r="I437" s="37">
        <v>202.75</v>
      </c>
      <c r="J437" s="80"/>
    </row>
    <row r="438" spans="1:10" hidden="1" outlineLevel="1">
      <c r="A438" s="283" t="s">
        <v>513</v>
      </c>
      <c r="B438" s="338">
        <v>2848598.13</v>
      </c>
      <c r="C438" s="37">
        <v>5049433.92</v>
      </c>
      <c r="D438" s="37">
        <v>89.28</v>
      </c>
      <c r="E438" s="37">
        <v>249520.17</v>
      </c>
      <c r="F438" s="37">
        <v>0</v>
      </c>
      <c r="G438" s="37">
        <v>0</v>
      </c>
      <c r="H438" s="37">
        <v>0</v>
      </c>
      <c r="I438" s="37">
        <v>355582.76</v>
      </c>
      <c r="J438" s="80"/>
    </row>
    <row r="439" spans="1:10" hidden="1" outlineLevel="1">
      <c r="A439" s="283" t="s">
        <v>514</v>
      </c>
      <c r="B439" s="338">
        <v>7672827.25</v>
      </c>
      <c r="C439" s="37">
        <v>36312.230000000003</v>
      </c>
      <c r="D439" s="37">
        <v>0</v>
      </c>
      <c r="E439" s="37">
        <v>0</v>
      </c>
      <c r="F439" s="37">
        <v>0</v>
      </c>
      <c r="G439" s="37">
        <v>0</v>
      </c>
      <c r="H439" s="37">
        <v>0</v>
      </c>
      <c r="I439" s="37">
        <v>6084.97</v>
      </c>
      <c r="J439" s="80"/>
    </row>
    <row r="440" spans="1:10" hidden="1" outlineLevel="1">
      <c r="A440" s="283" t="s">
        <v>515</v>
      </c>
      <c r="B440" s="338">
        <v>6869064.1699999999</v>
      </c>
      <c r="C440" s="37">
        <v>1374686.68</v>
      </c>
      <c r="D440" s="37">
        <v>43746.29</v>
      </c>
      <c r="E440" s="37">
        <v>0</v>
      </c>
      <c r="F440" s="37">
        <v>0</v>
      </c>
      <c r="G440" s="37">
        <v>0</v>
      </c>
      <c r="H440" s="37">
        <v>0</v>
      </c>
      <c r="I440" s="37">
        <v>631465.31999999995</v>
      </c>
      <c r="J440" s="80"/>
    </row>
    <row r="441" spans="1:10" hidden="1" outlineLevel="1">
      <c r="A441" s="283" t="s">
        <v>516</v>
      </c>
      <c r="B441" s="338">
        <v>4612335.47</v>
      </c>
      <c r="C441" s="37">
        <v>3147627.4</v>
      </c>
      <c r="D441" s="37">
        <v>2835.94</v>
      </c>
      <c r="E441" s="37">
        <v>136695</v>
      </c>
      <c r="F441" s="37">
        <v>0</v>
      </c>
      <c r="G441" s="37">
        <v>0</v>
      </c>
      <c r="H441" s="37">
        <v>0</v>
      </c>
      <c r="I441" s="37">
        <v>277768.01</v>
      </c>
      <c r="J441" s="80"/>
    </row>
    <row r="442" spans="1:10" hidden="1" outlineLevel="1">
      <c r="A442" s="283" t="s">
        <v>517</v>
      </c>
      <c r="B442" s="338">
        <v>4514397.63</v>
      </c>
      <c r="C442" s="37">
        <v>3150633.74</v>
      </c>
      <c r="D442" s="37">
        <v>620.99</v>
      </c>
      <c r="E442" s="37">
        <v>14949.25</v>
      </c>
      <c r="F442" s="37">
        <v>0</v>
      </c>
      <c r="G442" s="37">
        <v>0</v>
      </c>
      <c r="H442" s="37">
        <v>0</v>
      </c>
      <c r="I442" s="37">
        <v>118049.7</v>
      </c>
      <c r="J442" s="80"/>
    </row>
    <row r="443" spans="1:10" hidden="1" outlineLevel="1">
      <c r="A443" s="283" t="s">
        <v>518</v>
      </c>
      <c r="B443" s="338">
        <v>1954234.12</v>
      </c>
      <c r="C443" s="37">
        <v>5683344.6799999997</v>
      </c>
      <c r="D443" s="37">
        <v>7.0000000000000007E-2</v>
      </c>
      <c r="E443" s="37">
        <v>293903.32</v>
      </c>
      <c r="F443" s="37">
        <v>0</v>
      </c>
      <c r="G443" s="37">
        <v>0</v>
      </c>
      <c r="H443" s="37">
        <v>0</v>
      </c>
      <c r="I443" s="37">
        <v>429954.91</v>
      </c>
      <c r="J443" s="80"/>
    </row>
    <row r="444" spans="1:10" hidden="1" outlineLevel="1">
      <c r="A444" s="283" t="s">
        <v>519</v>
      </c>
      <c r="B444" s="338">
        <v>6133355.4100000001</v>
      </c>
      <c r="C444" s="37">
        <v>1151723.24</v>
      </c>
      <c r="D444" s="37">
        <v>0</v>
      </c>
      <c r="E444" s="37">
        <v>0</v>
      </c>
      <c r="F444" s="37">
        <v>0</v>
      </c>
      <c r="G444" s="37">
        <v>0</v>
      </c>
      <c r="H444" s="37">
        <v>0</v>
      </c>
      <c r="I444" s="37">
        <v>12904.49</v>
      </c>
      <c r="J444" s="80"/>
    </row>
    <row r="445" spans="1:10" hidden="1" outlineLevel="1">
      <c r="A445" s="283" t="s">
        <v>520</v>
      </c>
      <c r="B445" s="338">
        <v>2947984.69</v>
      </c>
      <c r="C445" s="37">
        <v>4334104.75</v>
      </c>
      <c r="D445" s="37">
        <v>0</v>
      </c>
      <c r="E445" s="37">
        <v>148934.85999999999</v>
      </c>
      <c r="F445" s="37">
        <v>0</v>
      </c>
      <c r="G445" s="37">
        <v>0</v>
      </c>
      <c r="H445" s="37">
        <v>0</v>
      </c>
      <c r="I445" s="37">
        <v>236690.34</v>
      </c>
      <c r="J445" s="80"/>
    </row>
    <row r="446" spans="1:10" hidden="1" outlineLevel="1">
      <c r="A446" s="283" t="s">
        <v>521</v>
      </c>
      <c r="B446" s="338">
        <v>4239464.03</v>
      </c>
      <c r="C446" s="37">
        <v>2750788.51</v>
      </c>
      <c r="D446" s="37">
        <v>118.85</v>
      </c>
      <c r="E446" s="37">
        <v>315652.71999999997</v>
      </c>
      <c r="F446" s="37">
        <v>0</v>
      </c>
      <c r="G446" s="37">
        <v>0</v>
      </c>
      <c r="H446" s="37">
        <v>0</v>
      </c>
      <c r="I446" s="37">
        <v>160045.56</v>
      </c>
      <c r="J446" s="80"/>
    </row>
    <row r="447" spans="1:10" hidden="1" outlineLevel="1">
      <c r="A447" s="283" t="s">
        <v>522</v>
      </c>
      <c r="B447" s="338">
        <v>3456890.98</v>
      </c>
      <c r="C447" s="37">
        <v>3165813.59</v>
      </c>
      <c r="D447" s="37">
        <v>757.95</v>
      </c>
      <c r="E447" s="37">
        <v>578490.01</v>
      </c>
      <c r="F447" s="37">
        <v>0</v>
      </c>
      <c r="G447" s="37">
        <v>0</v>
      </c>
      <c r="H447" s="37">
        <v>0</v>
      </c>
      <c r="I447" s="37">
        <v>294252.7</v>
      </c>
      <c r="J447" s="80"/>
    </row>
    <row r="448" spans="1:10" hidden="1" outlineLevel="1">
      <c r="A448" s="283" t="s">
        <v>523</v>
      </c>
      <c r="B448" s="338">
        <v>2402573.87</v>
      </c>
      <c r="C448" s="37">
        <v>4340523.1100000003</v>
      </c>
      <c r="D448" s="37">
        <v>0</v>
      </c>
      <c r="E448" s="37">
        <v>353029.6</v>
      </c>
      <c r="F448" s="37">
        <v>0</v>
      </c>
      <c r="G448" s="37">
        <v>0</v>
      </c>
      <c r="H448" s="37">
        <v>0</v>
      </c>
      <c r="I448" s="37">
        <v>248465.23</v>
      </c>
      <c r="J448" s="80"/>
    </row>
    <row r="449" spans="1:10" hidden="1" outlineLevel="1">
      <c r="A449" s="283" t="s">
        <v>524</v>
      </c>
      <c r="B449" s="338">
        <v>5589664.2400000002</v>
      </c>
      <c r="C449" s="37">
        <v>1546819.07</v>
      </c>
      <c r="D449" s="37">
        <v>0</v>
      </c>
      <c r="E449" s="37">
        <v>0</v>
      </c>
      <c r="F449" s="37">
        <v>0</v>
      </c>
      <c r="G449" s="37">
        <v>0</v>
      </c>
      <c r="H449" s="37">
        <v>0</v>
      </c>
      <c r="I449" s="37">
        <v>209106.29</v>
      </c>
      <c r="J449" s="80"/>
    </row>
    <row r="450" spans="1:10" hidden="1" outlineLevel="1">
      <c r="A450" s="283" t="s">
        <v>525</v>
      </c>
      <c r="B450" s="338">
        <v>4659312.41</v>
      </c>
      <c r="C450" s="37">
        <v>2376785.69</v>
      </c>
      <c r="D450" s="37">
        <v>1198.4100000000001</v>
      </c>
      <c r="E450" s="37">
        <v>48543.54</v>
      </c>
      <c r="F450" s="37">
        <v>0</v>
      </c>
      <c r="G450" s="37">
        <v>0</v>
      </c>
      <c r="H450" s="37">
        <v>0</v>
      </c>
      <c r="I450" s="37">
        <v>359650.3</v>
      </c>
      <c r="J450" s="80"/>
    </row>
    <row r="451" spans="1:10" hidden="1" outlineLevel="1">
      <c r="A451" s="283" t="s">
        <v>526</v>
      </c>
      <c r="B451" s="338">
        <v>5960960.3200000003</v>
      </c>
      <c r="C451" s="37">
        <v>754473.5</v>
      </c>
      <c r="D451" s="37">
        <v>0</v>
      </c>
      <c r="E451" s="37">
        <v>42776.11</v>
      </c>
      <c r="F451" s="37">
        <v>0</v>
      </c>
      <c r="G451" s="37">
        <v>0</v>
      </c>
      <c r="H451" s="37">
        <v>0</v>
      </c>
      <c r="I451" s="37">
        <v>32205.119999999999</v>
      </c>
      <c r="J451" s="80"/>
    </row>
    <row r="452" spans="1:10" hidden="1" outlineLevel="1">
      <c r="A452" s="283" t="s">
        <v>527</v>
      </c>
      <c r="B452" s="338">
        <v>6265081.2300000004</v>
      </c>
      <c r="C452" s="37">
        <v>387866.75</v>
      </c>
      <c r="D452" s="37">
        <v>669.76</v>
      </c>
      <c r="E452" s="37">
        <v>0</v>
      </c>
      <c r="F452" s="37">
        <v>0</v>
      </c>
      <c r="G452" s="37">
        <v>0</v>
      </c>
      <c r="H452" s="37">
        <v>0</v>
      </c>
      <c r="I452" s="37">
        <v>11689.15</v>
      </c>
      <c r="J452" s="80"/>
    </row>
    <row r="453" spans="1:10" hidden="1" outlineLevel="1">
      <c r="A453" s="283" t="s">
        <v>528</v>
      </c>
      <c r="B453" s="338">
        <v>1501786.74</v>
      </c>
      <c r="C453" s="37">
        <v>4845359.71</v>
      </c>
      <c r="D453" s="37">
        <v>0</v>
      </c>
      <c r="E453" s="37">
        <v>585014.06999999995</v>
      </c>
      <c r="F453" s="37">
        <v>0</v>
      </c>
      <c r="G453" s="37">
        <v>0</v>
      </c>
      <c r="H453" s="37">
        <v>0</v>
      </c>
      <c r="I453" s="37">
        <v>352922.91</v>
      </c>
      <c r="J453" s="80"/>
    </row>
    <row r="454" spans="1:10" hidden="1" outlineLevel="1">
      <c r="A454" s="283" t="s">
        <v>529</v>
      </c>
      <c r="B454" s="338">
        <v>5771299.9100000001</v>
      </c>
      <c r="C454" s="37">
        <v>725897.39</v>
      </c>
      <c r="D454" s="37">
        <v>1158.3499999999999</v>
      </c>
      <c r="E454" s="37">
        <v>6435.01</v>
      </c>
      <c r="F454" s="37">
        <v>0</v>
      </c>
      <c r="G454" s="37">
        <v>0</v>
      </c>
      <c r="H454" s="37">
        <v>0</v>
      </c>
      <c r="I454" s="37">
        <v>10272</v>
      </c>
      <c r="J454" s="80"/>
    </row>
    <row r="455" spans="1:10" hidden="1" outlineLevel="1">
      <c r="A455" s="283" t="s">
        <v>530</v>
      </c>
      <c r="B455" s="338">
        <v>2701883.47</v>
      </c>
      <c r="C455" s="37">
        <v>3526383.27</v>
      </c>
      <c r="D455" s="37">
        <v>677.16</v>
      </c>
      <c r="E455" s="37">
        <v>284137.42</v>
      </c>
      <c r="F455" s="37">
        <v>0</v>
      </c>
      <c r="G455" s="37">
        <v>0</v>
      </c>
      <c r="H455" s="37">
        <v>0</v>
      </c>
      <c r="I455" s="37">
        <v>63193.69</v>
      </c>
      <c r="J455" s="80"/>
    </row>
    <row r="456" spans="1:10" hidden="1" outlineLevel="1">
      <c r="A456" s="283" t="s">
        <v>531</v>
      </c>
      <c r="B456" s="338">
        <v>1659872.96</v>
      </c>
      <c r="C456" s="37">
        <v>4792904.08</v>
      </c>
      <c r="D456" s="37">
        <v>64.78</v>
      </c>
      <c r="E456" s="37">
        <v>484950.68</v>
      </c>
      <c r="F456" s="37">
        <v>0</v>
      </c>
      <c r="G456" s="37">
        <v>0</v>
      </c>
      <c r="H456" s="37">
        <v>0</v>
      </c>
      <c r="I456" s="37">
        <v>584911.06999999995</v>
      </c>
      <c r="J456" s="80"/>
    </row>
    <row r="457" spans="1:10" hidden="1" outlineLevel="1">
      <c r="A457" s="283" t="s">
        <v>532</v>
      </c>
      <c r="B457" s="338">
        <v>4397359.24</v>
      </c>
      <c r="C457" s="37">
        <v>1992299.6</v>
      </c>
      <c r="D457" s="37">
        <v>189.52</v>
      </c>
      <c r="E457" s="37">
        <v>17601.54</v>
      </c>
      <c r="F457" s="37">
        <v>0</v>
      </c>
      <c r="G457" s="37">
        <v>0</v>
      </c>
      <c r="H457" s="37">
        <v>0</v>
      </c>
      <c r="I457" s="37">
        <v>152756.99</v>
      </c>
      <c r="J457" s="80"/>
    </row>
    <row r="458" spans="1:10" hidden="1" outlineLevel="1">
      <c r="A458" s="283" t="s">
        <v>533</v>
      </c>
      <c r="B458" s="338">
        <v>5952954.5599999996</v>
      </c>
      <c r="C458" s="37">
        <v>395028.61</v>
      </c>
      <c r="D458" s="37">
        <v>1370.08</v>
      </c>
      <c r="E458" s="37">
        <v>0</v>
      </c>
      <c r="F458" s="37">
        <v>0</v>
      </c>
      <c r="G458" s="37">
        <v>0</v>
      </c>
      <c r="H458" s="37">
        <v>8561.66</v>
      </c>
      <c r="I458" s="37">
        <v>91617.9</v>
      </c>
      <c r="J458" s="80"/>
    </row>
    <row r="459" spans="1:10" hidden="1" outlineLevel="1">
      <c r="A459" s="283" t="s">
        <v>534</v>
      </c>
      <c r="B459" s="338">
        <v>5648701.3499999996</v>
      </c>
      <c r="C459" s="37">
        <v>467449.19</v>
      </c>
      <c r="D459" s="37">
        <v>0</v>
      </c>
      <c r="E459" s="37">
        <v>54257.32</v>
      </c>
      <c r="F459" s="37">
        <v>0</v>
      </c>
      <c r="G459" s="37">
        <v>0</v>
      </c>
      <c r="H459" s="37">
        <v>0</v>
      </c>
      <c r="I459" s="37">
        <v>52329.56</v>
      </c>
      <c r="J459" s="80"/>
    </row>
    <row r="460" spans="1:10" hidden="1" outlineLevel="1">
      <c r="A460" s="283" t="s">
        <v>535</v>
      </c>
      <c r="B460" s="338">
        <v>5398658.3600000003</v>
      </c>
      <c r="C460" s="37">
        <v>781809.85</v>
      </c>
      <c r="D460" s="37">
        <v>1076.95</v>
      </c>
      <c r="E460" s="37">
        <v>0</v>
      </c>
      <c r="F460" s="37">
        <v>0</v>
      </c>
      <c r="G460" s="37">
        <v>0</v>
      </c>
      <c r="H460" s="37">
        <v>239.36</v>
      </c>
      <c r="I460" s="37">
        <v>125459.2</v>
      </c>
      <c r="J460" s="80"/>
    </row>
    <row r="461" spans="1:10" hidden="1" outlineLevel="1">
      <c r="A461" s="283" t="s">
        <v>536</v>
      </c>
      <c r="B461" s="338">
        <v>4885107.09</v>
      </c>
      <c r="C461" s="37">
        <v>1080288.99</v>
      </c>
      <c r="D461" s="37">
        <v>565.03</v>
      </c>
      <c r="E461" s="37">
        <v>33704.589999999997</v>
      </c>
      <c r="F461" s="37">
        <v>0</v>
      </c>
      <c r="G461" s="37">
        <v>55790</v>
      </c>
      <c r="H461" s="37">
        <v>44995.5</v>
      </c>
      <c r="I461" s="37">
        <v>8074.66</v>
      </c>
      <c r="J461" s="80"/>
    </row>
    <row r="462" spans="1:10" hidden="1" outlineLevel="1">
      <c r="A462" s="283" t="s">
        <v>537</v>
      </c>
      <c r="B462" s="338">
        <v>5220936.2699999996</v>
      </c>
      <c r="C462" s="37">
        <v>692378.51</v>
      </c>
      <c r="D462" s="37">
        <v>691.26</v>
      </c>
      <c r="E462" s="37">
        <v>21318.53</v>
      </c>
      <c r="F462" s="37">
        <v>0</v>
      </c>
      <c r="G462" s="37">
        <v>0</v>
      </c>
      <c r="H462" s="37">
        <v>0</v>
      </c>
      <c r="I462" s="37">
        <v>98527.64</v>
      </c>
      <c r="J462" s="80"/>
    </row>
    <row r="463" spans="1:10" hidden="1" outlineLevel="1">
      <c r="A463" s="283" t="s">
        <v>538</v>
      </c>
      <c r="B463" s="338">
        <v>3027985.15</v>
      </c>
      <c r="C463" s="37">
        <v>3179608.93</v>
      </c>
      <c r="D463" s="37">
        <v>0</v>
      </c>
      <c r="E463" s="37">
        <v>59295.77</v>
      </c>
      <c r="F463" s="37">
        <v>0</v>
      </c>
      <c r="G463" s="37">
        <v>0</v>
      </c>
      <c r="H463" s="37">
        <v>12396</v>
      </c>
      <c r="I463" s="37">
        <v>405709.11</v>
      </c>
      <c r="J463" s="80"/>
    </row>
    <row r="464" spans="1:10" hidden="1" outlineLevel="1">
      <c r="A464" s="283" t="s">
        <v>539</v>
      </c>
      <c r="B464" s="338">
        <v>2960039.74</v>
      </c>
      <c r="C464" s="37">
        <v>2845149.69</v>
      </c>
      <c r="D464" s="37">
        <v>0</v>
      </c>
      <c r="E464" s="37">
        <v>178879.6</v>
      </c>
      <c r="F464" s="37">
        <v>0</v>
      </c>
      <c r="G464" s="37">
        <v>0</v>
      </c>
      <c r="H464" s="37">
        <v>0</v>
      </c>
      <c r="I464" s="37">
        <v>137300.48000000001</v>
      </c>
      <c r="J464" s="80"/>
    </row>
    <row r="465" spans="1:10" hidden="1" outlineLevel="1">
      <c r="A465" s="283" t="s">
        <v>540</v>
      </c>
      <c r="B465" s="338">
        <v>4574533.6100000003</v>
      </c>
      <c r="C465" s="37">
        <v>1533048.5</v>
      </c>
      <c r="D465" s="37">
        <v>594.57000000000005</v>
      </c>
      <c r="E465" s="37">
        <v>0</v>
      </c>
      <c r="F465" s="37">
        <v>0</v>
      </c>
      <c r="G465" s="37">
        <v>0</v>
      </c>
      <c r="H465" s="37">
        <v>0</v>
      </c>
      <c r="I465" s="37">
        <v>301480.36</v>
      </c>
      <c r="J465" s="80"/>
    </row>
    <row r="466" spans="1:10" hidden="1" outlineLevel="1">
      <c r="A466" s="283" t="s">
        <v>541</v>
      </c>
      <c r="B466" s="338">
        <v>3369436.93</v>
      </c>
      <c r="C466" s="37">
        <v>2355170.09</v>
      </c>
      <c r="D466" s="37">
        <v>0</v>
      </c>
      <c r="E466" s="37">
        <v>65078</v>
      </c>
      <c r="F466" s="37">
        <v>0</v>
      </c>
      <c r="G466" s="37">
        <v>0</v>
      </c>
      <c r="H466" s="37">
        <v>0</v>
      </c>
      <c r="I466" s="37">
        <v>16722.86</v>
      </c>
      <c r="J466" s="80"/>
    </row>
    <row r="467" spans="1:10" hidden="1" outlineLevel="1">
      <c r="A467" s="283" t="s">
        <v>542</v>
      </c>
      <c r="B467" s="338">
        <v>4305966.47</v>
      </c>
      <c r="C467" s="37">
        <v>1346082.8</v>
      </c>
      <c r="D467" s="37">
        <v>39.340000000000003</v>
      </c>
      <c r="E467" s="37">
        <v>122206.46</v>
      </c>
      <c r="F467" s="37">
        <v>0</v>
      </c>
      <c r="G467" s="37">
        <v>0</v>
      </c>
      <c r="H467" s="37">
        <v>0</v>
      </c>
      <c r="I467" s="37">
        <v>4747.3900000000003</v>
      </c>
      <c r="J467" s="80"/>
    </row>
    <row r="468" spans="1:10" hidden="1" outlineLevel="1">
      <c r="A468" s="283" t="s">
        <v>543</v>
      </c>
      <c r="B468" s="338">
        <v>2350264.4900000002</v>
      </c>
      <c r="C468" s="37">
        <v>3311954.96</v>
      </c>
      <c r="D468" s="37">
        <v>0</v>
      </c>
      <c r="E468" s="37">
        <v>109849.25</v>
      </c>
      <c r="F468" s="37">
        <v>0</v>
      </c>
      <c r="G468" s="37">
        <v>0</v>
      </c>
      <c r="H468" s="37">
        <v>0</v>
      </c>
      <c r="I468" s="37">
        <v>57602.41</v>
      </c>
      <c r="J468" s="80"/>
    </row>
    <row r="469" spans="1:10" hidden="1" outlineLevel="1">
      <c r="A469" s="283" t="s">
        <v>544</v>
      </c>
      <c r="B469" s="338">
        <v>4784354.49</v>
      </c>
      <c r="C469" s="37">
        <v>749078.36</v>
      </c>
      <c r="D469" s="37">
        <v>3117.3</v>
      </c>
      <c r="E469" s="37">
        <v>18937.490000000002</v>
      </c>
      <c r="F469" s="37">
        <v>0</v>
      </c>
      <c r="G469" s="37">
        <v>0</v>
      </c>
      <c r="H469" s="37">
        <v>11948.76</v>
      </c>
      <c r="I469" s="37">
        <v>79451.149999999994</v>
      </c>
      <c r="J469" s="80"/>
    </row>
    <row r="470" spans="1:10" hidden="1" outlineLevel="1">
      <c r="A470" s="283" t="s">
        <v>545</v>
      </c>
      <c r="B470" s="338">
        <v>3793870.03</v>
      </c>
      <c r="C470" s="37">
        <v>1748326.93</v>
      </c>
      <c r="D470" s="37">
        <v>944.85</v>
      </c>
      <c r="E470" s="37">
        <v>56090.31</v>
      </c>
      <c r="F470" s="37">
        <v>0</v>
      </c>
      <c r="G470" s="37">
        <v>0</v>
      </c>
      <c r="H470" s="37">
        <v>0</v>
      </c>
      <c r="I470" s="37">
        <v>93142.17</v>
      </c>
      <c r="J470" s="80"/>
    </row>
    <row r="471" spans="1:10" hidden="1" outlineLevel="1">
      <c r="A471" s="283" t="s">
        <v>546</v>
      </c>
      <c r="B471" s="338">
        <v>1393722.19</v>
      </c>
      <c r="C471" s="37">
        <v>3816328.5</v>
      </c>
      <c r="D471" s="37">
        <v>0</v>
      </c>
      <c r="E471" s="37">
        <v>0</v>
      </c>
      <c r="F471" s="37">
        <v>0</v>
      </c>
      <c r="G471" s="37">
        <v>0</v>
      </c>
      <c r="H471" s="37">
        <v>237.12</v>
      </c>
      <c r="I471" s="37">
        <v>78254.7</v>
      </c>
      <c r="J471" s="80"/>
    </row>
    <row r="472" spans="1:10" hidden="1" outlineLevel="1">
      <c r="A472" s="283" t="s">
        <v>547</v>
      </c>
      <c r="B472" s="338">
        <v>4058534.05</v>
      </c>
      <c r="C472" s="37">
        <v>1284582.55</v>
      </c>
      <c r="D472" s="37">
        <v>156.9</v>
      </c>
      <c r="E472" s="37">
        <v>0</v>
      </c>
      <c r="F472" s="37">
        <v>0</v>
      </c>
      <c r="G472" s="37">
        <v>0</v>
      </c>
      <c r="H472" s="37">
        <v>0</v>
      </c>
      <c r="I472" s="37">
        <v>533.13</v>
      </c>
      <c r="J472" s="80"/>
    </row>
    <row r="473" spans="1:10" hidden="1" outlineLevel="1">
      <c r="A473" s="283" t="s">
        <v>548</v>
      </c>
      <c r="B473" s="338">
        <v>1592955.6</v>
      </c>
      <c r="C473" s="37">
        <v>3828067.88</v>
      </c>
      <c r="D473" s="37">
        <v>574.58000000000004</v>
      </c>
      <c r="E473" s="37">
        <v>77799.210000000006</v>
      </c>
      <c r="F473" s="37">
        <v>0</v>
      </c>
      <c r="G473" s="37">
        <v>0</v>
      </c>
      <c r="H473" s="37">
        <v>0</v>
      </c>
      <c r="I473" s="37">
        <v>221630.8</v>
      </c>
      <c r="J473" s="80"/>
    </row>
    <row r="474" spans="1:10" hidden="1" outlineLevel="1">
      <c r="A474" s="283" t="s">
        <v>549</v>
      </c>
      <c r="B474" s="338">
        <v>4063537.23</v>
      </c>
      <c r="C474" s="37">
        <v>1224327.8799999999</v>
      </c>
      <c r="D474" s="37">
        <v>459.78</v>
      </c>
      <c r="E474" s="37">
        <v>151956.89000000001</v>
      </c>
      <c r="F474" s="37">
        <v>1834.74</v>
      </c>
      <c r="G474" s="37">
        <v>0</v>
      </c>
      <c r="H474" s="37">
        <v>15198.75</v>
      </c>
      <c r="I474" s="37">
        <v>159942.32999999999</v>
      </c>
      <c r="J474" s="80"/>
    </row>
    <row r="475" spans="1:10" hidden="1" outlineLevel="1">
      <c r="A475" s="283" t="s">
        <v>550</v>
      </c>
      <c r="B475" s="338">
        <v>5182552.95</v>
      </c>
      <c r="C475" s="37">
        <v>69225.240000000005</v>
      </c>
      <c r="D475" s="37">
        <v>0</v>
      </c>
      <c r="E475" s="37">
        <v>0</v>
      </c>
      <c r="F475" s="37">
        <v>0</v>
      </c>
      <c r="G475" s="37">
        <v>0</v>
      </c>
      <c r="H475" s="37">
        <v>0</v>
      </c>
      <c r="I475" s="37">
        <v>0</v>
      </c>
      <c r="J475" s="80"/>
    </row>
    <row r="476" spans="1:10" hidden="1" outlineLevel="1">
      <c r="A476" s="283" t="s">
        <v>551</v>
      </c>
      <c r="B476" s="338">
        <v>3127199.58</v>
      </c>
      <c r="C476" s="37">
        <v>1954037.96</v>
      </c>
      <c r="D476" s="37">
        <v>0</v>
      </c>
      <c r="E476" s="37">
        <v>0</v>
      </c>
      <c r="F476" s="37">
        <v>0</v>
      </c>
      <c r="G476" s="37">
        <v>0</v>
      </c>
      <c r="H476" s="37">
        <v>0</v>
      </c>
      <c r="I476" s="37">
        <v>88220.44</v>
      </c>
      <c r="J476" s="80"/>
    </row>
    <row r="477" spans="1:10" hidden="1" outlineLevel="1">
      <c r="A477" s="283" t="s">
        <v>552</v>
      </c>
      <c r="B477" s="338">
        <v>838971.37</v>
      </c>
      <c r="C477" s="37">
        <v>4338190.08</v>
      </c>
      <c r="D477" s="37">
        <v>0</v>
      </c>
      <c r="E477" s="37">
        <v>215379.78</v>
      </c>
      <c r="F477" s="37">
        <v>0</v>
      </c>
      <c r="G477" s="37">
        <v>0</v>
      </c>
      <c r="H477" s="37">
        <v>0</v>
      </c>
      <c r="I477" s="37">
        <v>346453.72</v>
      </c>
      <c r="J477" s="80"/>
    </row>
    <row r="478" spans="1:10" hidden="1" outlineLevel="1">
      <c r="A478" s="283" t="s">
        <v>553</v>
      </c>
      <c r="B478" s="338">
        <v>4655313.2</v>
      </c>
      <c r="C478" s="37">
        <v>396633.58</v>
      </c>
      <c r="D478" s="37">
        <v>0</v>
      </c>
      <c r="E478" s="37">
        <v>0</v>
      </c>
      <c r="F478" s="37">
        <v>0</v>
      </c>
      <c r="G478" s="37">
        <v>0</v>
      </c>
      <c r="H478" s="37">
        <v>0</v>
      </c>
      <c r="I478" s="37">
        <v>24893.21</v>
      </c>
      <c r="J478" s="80"/>
    </row>
    <row r="479" spans="1:10" hidden="1" outlineLevel="1">
      <c r="A479" s="283" t="s">
        <v>554</v>
      </c>
      <c r="B479" s="338">
        <v>2336269.9</v>
      </c>
      <c r="C479" s="37">
        <v>2381962.75</v>
      </c>
      <c r="D479" s="37">
        <v>0</v>
      </c>
      <c r="E479" s="37">
        <v>344520.34</v>
      </c>
      <c r="F479" s="37">
        <v>0</v>
      </c>
      <c r="G479" s="37">
        <v>0</v>
      </c>
      <c r="H479" s="37">
        <v>0</v>
      </c>
      <c r="I479" s="37">
        <v>67637.84</v>
      </c>
      <c r="J479" s="80"/>
    </row>
    <row r="480" spans="1:10" hidden="1" outlineLevel="1">
      <c r="A480" s="283" t="s">
        <v>555</v>
      </c>
      <c r="B480" s="338">
        <v>3264728.45</v>
      </c>
      <c r="C480" s="37">
        <v>1732435.32</v>
      </c>
      <c r="D480" s="37">
        <v>189.38</v>
      </c>
      <c r="E480" s="37">
        <v>72946.19</v>
      </c>
      <c r="F480" s="37">
        <v>0</v>
      </c>
      <c r="G480" s="37">
        <v>0</v>
      </c>
      <c r="H480" s="37">
        <v>0</v>
      </c>
      <c r="I480" s="37">
        <v>93345.01</v>
      </c>
      <c r="J480" s="80"/>
    </row>
    <row r="481" spans="1:10" hidden="1" outlineLevel="1">
      <c r="A481" s="283" t="s">
        <v>556</v>
      </c>
      <c r="B481" s="338">
        <v>1795072.74</v>
      </c>
      <c r="C481" s="37">
        <v>3111849.05</v>
      </c>
      <c r="D481" s="37">
        <v>0</v>
      </c>
      <c r="E481" s="37">
        <v>236860</v>
      </c>
      <c r="F481" s="37">
        <v>0</v>
      </c>
      <c r="G481" s="37">
        <v>0</v>
      </c>
      <c r="H481" s="37">
        <v>0</v>
      </c>
      <c r="I481" s="37">
        <v>71203.16</v>
      </c>
      <c r="J481" s="80"/>
    </row>
    <row r="482" spans="1:10" hidden="1" outlineLevel="1">
      <c r="A482" s="283" t="s">
        <v>557</v>
      </c>
      <c r="B482" s="338">
        <v>3749541</v>
      </c>
      <c r="C482" s="37">
        <v>1145442.97</v>
      </c>
      <c r="D482" s="37">
        <v>952.47</v>
      </c>
      <c r="E482" s="37">
        <v>0</v>
      </c>
      <c r="F482" s="37">
        <v>0</v>
      </c>
      <c r="G482" s="37">
        <v>0</v>
      </c>
      <c r="H482" s="37">
        <v>0</v>
      </c>
      <c r="I482" s="37">
        <v>26240.09</v>
      </c>
      <c r="J482" s="80"/>
    </row>
    <row r="483" spans="1:10" hidden="1" outlineLevel="1">
      <c r="A483" s="283" t="s">
        <v>558</v>
      </c>
      <c r="B483" s="338">
        <v>2982429.72</v>
      </c>
      <c r="C483" s="37">
        <v>2016509.62</v>
      </c>
      <c r="D483" s="37">
        <v>156.91</v>
      </c>
      <c r="E483" s="37">
        <v>119659.42</v>
      </c>
      <c r="F483" s="37">
        <v>0</v>
      </c>
      <c r="G483" s="37">
        <v>0</v>
      </c>
      <c r="H483" s="37">
        <v>12075</v>
      </c>
      <c r="I483" s="37">
        <v>259584.09</v>
      </c>
      <c r="J483" s="80"/>
    </row>
    <row r="484" spans="1:10" hidden="1" outlineLevel="1">
      <c r="A484" s="283" t="s">
        <v>559</v>
      </c>
      <c r="B484" s="338">
        <v>1745749.13</v>
      </c>
      <c r="C484" s="37">
        <v>2025398.33</v>
      </c>
      <c r="D484" s="37">
        <v>608.79</v>
      </c>
      <c r="E484" s="37">
        <v>172575</v>
      </c>
      <c r="F484" s="37">
        <v>0</v>
      </c>
      <c r="G484" s="37">
        <v>0</v>
      </c>
      <c r="H484" s="37">
        <v>3997.36</v>
      </c>
      <c r="I484" s="37">
        <v>112723.81</v>
      </c>
      <c r="J484" s="80"/>
    </row>
    <row r="485" spans="1:10" hidden="1" outlineLevel="1">
      <c r="A485" s="283" t="s">
        <v>560</v>
      </c>
      <c r="B485" s="338">
        <v>2414069.0099999998</v>
      </c>
      <c r="C485" s="37">
        <v>2456598.87</v>
      </c>
      <c r="D485" s="37">
        <v>0</v>
      </c>
      <c r="E485" s="37">
        <v>204489.88</v>
      </c>
      <c r="F485" s="37">
        <v>0</v>
      </c>
      <c r="G485" s="37">
        <v>0</v>
      </c>
      <c r="H485" s="37">
        <v>0</v>
      </c>
      <c r="I485" s="37">
        <v>347322.85</v>
      </c>
      <c r="J485" s="80"/>
    </row>
    <row r="486" spans="1:10" hidden="1" outlineLevel="1">
      <c r="A486" s="283" t="s">
        <v>561</v>
      </c>
      <c r="B486" s="338">
        <v>4560582.99</v>
      </c>
      <c r="C486" s="37">
        <v>115067.32</v>
      </c>
      <c r="D486" s="37">
        <v>0</v>
      </c>
      <c r="E486" s="37">
        <v>0</v>
      </c>
      <c r="F486" s="37">
        <v>0</v>
      </c>
      <c r="G486" s="37">
        <v>0</v>
      </c>
      <c r="H486" s="37">
        <v>0</v>
      </c>
      <c r="I486" s="37">
        <v>16333.78</v>
      </c>
      <c r="J486" s="80"/>
    </row>
    <row r="487" spans="1:10" hidden="1" outlineLevel="1">
      <c r="A487" s="283" t="s">
        <v>562</v>
      </c>
      <c r="B487" s="338">
        <v>1041685.39</v>
      </c>
      <c r="C487" s="37">
        <v>3594419.02</v>
      </c>
      <c r="D487" s="37">
        <v>0</v>
      </c>
      <c r="E487" s="37">
        <v>245626.77</v>
      </c>
      <c r="F487" s="37">
        <v>0</v>
      </c>
      <c r="G487" s="37">
        <v>0</v>
      </c>
      <c r="H487" s="37">
        <v>0</v>
      </c>
      <c r="I487" s="37">
        <v>291201.84000000003</v>
      </c>
      <c r="J487" s="80"/>
    </row>
    <row r="488" spans="1:10" hidden="1" outlineLevel="1">
      <c r="A488" s="283" t="s">
        <v>563</v>
      </c>
      <c r="B488" s="338">
        <v>1545401.45</v>
      </c>
      <c r="C488" s="37">
        <v>3264526.56</v>
      </c>
      <c r="D488" s="37">
        <v>567.39</v>
      </c>
      <c r="E488" s="37">
        <v>141352.93</v>
      </c>
      <c r="F488" s="37">
        <v>0</v>
      </c>
      <c r="G488" s="37">
        <v>0</v>
      </c>
      <c r="H488" s="37">
        <v>0</v>
      </c>
      <c r="I488" s="37">
        <v>361335.29</v>
      </c>
      <c r="J488" s="80"/>
    </row>
    <row r="489" spans="1:10" hidden="1" outlineLevel="1">
      <c r="A489" s="283" t="s">
        <v>564</v>
      </c>
      <c r="B489" s="338">
        <v>1242991.3500000001</v>
      </c>
      <c r="C489" s="37">
        <v>3303465.21</v>
      </c>
      <c r="D489" s="37">
        <v>36.590000000000003</v>
      </c>
      <c r="E489" s="37">
        <v>0</v>
      </c>
      <c r="F489" s="37">
        <v>0</v>
      </c>
      <c r="G489" s="37">
        <v>0</v>
      </c>
      <c r="H489" s="37">
        <v>0</v>
      </c>
      <c r="I489" s="37">
        <v>155916.57999999999</v>
      </c>
      <c r="J489" s="80"/>
    </row>
    <row r="490" spans="1:10" hidden="1" outlineLevel="1">
      <c r="A490" s="283" t="s">
        <v>565</v>
      </c>
      <c r="B490" s="338">
        <v>4115013.27</v>
      </c>
      <c r="C490" s="37">
        <v>293051.94</v>
      </c>
      <c r="D490" s="37">
        <v>366.75</v>
      </c>
      <c r="E490" s="37">
        <v>0</v>
      </c>
      <c r="F490" s="37">
        <v>0</v>
      </c>
      <c r="G490" s="37">
        <v>0</v>
      </c>
      <c r="H490" s="37">
        <v>0</v>
      </c>
      <c r="I490" s="37">
        <v>29131.65</v>
      </c>
      <c r="J490" s="80"/>
    </row>
    <row r="491" spans="1:10" hidden="1" outlineLevel="1">
      <c r="A491" s="283" t="s">
        <v>566</v>
      </c>
      <c r="B491" s="338">
        <v>1350476.84</v>
      </c>
      <c r="C491" s="37">
        <v>3111225.47</v>
      </c>
      <c r="D491" s="37">
        <v>1396.75</v>
      </c>
      <c r="E491" s="37">
        <v>67938.91</v>
      </c>
      <c r="F491" s="37">
        <v>0</v>
      </c>
      <c r="G491" s="37">
        <v>0</v>
      </c>
      <c r="H491" s="37">
        <v>0</v>
      </c>
      <c r="I491" s="37">
        <v>180860.99</v>
      </c>
      <c r="J491" s="80"/>
    </row>
    <row r="492" spans="1:10" hidden="1" outlineLevel="1">
      <c r="A492" s="283" t="s">
        <v>567</v>
      </c>
      <c r="B492" s="338">
        <v>3502339.31</v>
      </c>
      <c r="C492" s="37">
        <v>791180.76</v>
      </c>
      <c r="D492" s="37">
        <v>0</v>
      </c>
      <c r="E492" s="37">
        <v>0</v>
      </c>
      <c r="F492" s="37">
        <v>0</v>
      </c>
      <c r="G492" s="37">
        <v>0</v>
      </c>
      <c r="H492" s="37">
        <v>0</v>
      </c>
      <c r="I492" s="37">
        <v>662.39</v>
      </c>
      <c r="J492" s="80"/>
    </row>
    <row r="493" spans="1:10" hidden="1" outlineLevel="1">
      <c r="A493" s="283" t="s">
        <v>568</v>
      </c>
      <c r="B493" s="338">
        <v>3686848.79</v>
      </c>
      <c r="C493" s="37">
        <v>579700.99</v>
      </c>
      <c r="D493" s="37">
        <v>349.93</v>
      </c>
      <c r="E493" s="37">
        <v>30745.27</v>
      </c>
      <c r="F493" s="37">
        <v>0</v>
      </c>
      <c r="G493" s="37">
        <v>0</v>
      </c>
      <c r="H493" s="37">
        <v>0</v>
      </c>
      <c r="I493" s="37">
        <v>26997.119999999999</v>
      </c>
      <c r="J493" s="80"/>
    </row>
    <row r="494" spans="1:10" hidden="1" outlineLevel="1">
      <c r="A494" s="283" t="s">
        <v>569</v>
      </c>
      <c r="B494" s="338">
        <v>1940881.82</v>
      </c>
      <c r="C494" s="37">
        <v>2002992.46</v>
      </c>
      <c r="D494" s="37">
        <v>0</v>
      </c>
      <c r="E494" s="37">
        <v>226037.6</v>
      </c>
      <c r="F494" s="37">
        <v>0</v>
      </c>
      <c r="G494" s="37">
        <v>0</v>
      </c>
      <c r="H494" s="37">
        <v>0</v>
      </c>
      <c r="I494" s="37">
        <v>0</v>
      </c>
      <c r="J494" s="80"/>
    </row>
    <row r="495" spans="1:10" hidden="1" outlineLevel="1">
      <c r="A495" s="283" t="s">
        <v>570</v>
      </c>
      <c r="B495" s="338">
        <v>2755268.03</v>
      </c>
      <c r="C495" s="37">
        <v>1468032.19</v>
      </c>
      <c r="D495" s="37">
        <v>0</v>
      </c>
      <c r="E495" s="37">
        <v>0</v>
      </c>
      <c r="F495" s="37">
        <v>0</v>
      </c>
      <c r="G495" s="37">
        <v>0</v>
      </c>
      <c r="H495" s="37">
        <v>0</v>
      </c>
      <c r="I495" s="37">
        <v>66753.990000000005</v>
      </c>
      <c r="J495" s="80"/>
    </row>
    <row r="496" spans="1:10" hidden="1" outlineLevel="1">
      <c r="A496" s="283" t="s">
        <v>571</v>
      </c>
      <c r="B496" s="338">
        <v>3607865.38</v>
      </c>
      <c r="C496" s="37">
        <v>556429.36</v>
      </c>
      <c r="D496" s="37">
        <v>637.91</v>
      </c>
      <c r="E496" s="37">
        <v>35475.440000000002</v>
      </c>
      <c r="F496" s="37">
        <v>0</v>
      </c>
      <c r="G496" s="37">
        <v>0</v>
      </c>
      <c r="H496" s="37">
        <v>0</v>
      </c>
      <c r="I496" s="37">
        <v>46914.22</v>
      </c>
      <c r="J496" s="80"/>
    </row>
    <row r="497" spans="1:10" hidden="1" outlineLevel="1">
      <c r="A497" s="283" t="s">
        <v>572</v>
      </c>
      <c r="B497" s="338">
        <v>1016652.2</v>
      </c>
      <c r="C497" s="37">
        <v>3177399.49</v>
      </c>
      <c r="D497" s="37">
        <v>364.4</v>
      </c>
      <c r="E497" s="37">
        <v>159878.48000000001</v>
      </c>
      <c r="F497" s="37">
        <v>0</v>
      </c>
      <c r="G497" s="37">
        <v>0</v>
      </c>
      <c r="H497" s="37">
        <v>1682.95</v>
      </c>
      <c r="I497" s="37">
        <v>232784.24</v>
      </c>
      <c r="J497" s="80"/>
    </row>
    <row r="498" spans="1:10" hidden="1" outlineLevel="1">
      <c r="A498" s="283" t="s">
        <v>573</v>
      </c>
      <c r="B498" s="338">
        <v>2941430.19</v>
      </c>
      <c r="C498" s="37">
        <v>962627.98</v>
      </c>
      <c r="D498" s="37">
        <v>9.66</v>
      </c>
      <c r="E498" s="37">
        <v>129598.2</v>
      </c>
      <c r="F498" s="37">
        <v>0</v>
      </c>
      <c r="G498" s="37">
        <v>0</v>
      </c>
      <c r="H498" s="37">
        <v>0</v>
      </c>
      <c r="I498" s="37">
        <v>51630.559999999998</v>
      </c>
      <c r="J498" s="80"/>
    </row>
    <row r="499" spans="1:10" hidden="1" outlineLevel="1">
      <c r="A499" s="283" t="s">
        <v>574</v>
      </c>
      <c r="B499" s="338">
        <v>3704988.32</v>
      </c>
      <c r="C499" s="37">
        <v>266189.38</v>
      </c>
      <c r="D499" s="37">
        <v>1977.87</v>
      </c>
      <c r="E499" s="37">
        <v>34440</v>
      </c>
      <c r="F499" s="37">
        <v>0</v>
      </c>
      <c r="G499" s="37">
        <v>0</v>
      </c>
      <c r="H499" s="37">
        <v>0</v>
      </c>
      <c r="I499" s="37">
        <v>78710.33</v>
      </c>
      <c r="J499" s="80"/>
    </row>
    <row r="500" spans="1:10" hidden="1" outlineLevel="1">
      <c r="A500" s="283" t="s">
        <v>575</v>
      </c>
      <c r="B500" s="338">
        <v>3241397.05</v>
      </c>
      <c r="C500" s="37">
        <v>627563.68000000005</v>
      </c>
      <c r="D500" s="37">
        <v>0</v>
      </c>
      <c r="E500" s="37">
        <v>30310.84</v>
      </c>
      <c r="F500" s="37">
        <v>0</v>
      </c>
      <c r="G500" s="37">
        <v>0</v>
      </c>
      <c r="H500" s="37">
        <v>0</v>
      </c>
      <c r="I500" s="37">
        <v>9216.86</v>
      </c>
      <c r="J500" s="80"/>
    </row>
    <row r="501" spans="1:10" hidden="1" outlineLevel="1">
      <c r="A501" s="283" t="s">
        <v>576</v>
      </c>
      <c r="B501" s="338">
        <v>2645923.09</v>
      </c>
      <c r="C501" s="37">
        <v>1181589.25</v>
      </c>
      <c r="D501" s="37">
        <v>0</v>
      </c>
      <c r="E501" s="37">
        <v>0</v>
      </c>
      <c r="F501" s="37">
        <v>0</v>
      </c>
      <c r="G501" s="37">
        <v>0</v>
      </c>
      <c r="H501" s="37">
        <v>0</v>
      </c>
      <c r="I501" s="37">
        <v>86094.38</v>
      </c>
      <c r="J501" s="80"/>
    </row>
    <row r="502" spans="1:10" hidden="1" outlineLevel="1">
      <c r="A502" s="283" t="s">
        <v>577</v>
      </c>
      <c r="B502" s="338">
        <v>2631038.46</v>
      </c>
      <c r="C502" s="37">
        <v>1032685.92</v>
      </c>
      <c r="D502" s="37">
        <v>244.58</v>
      </c>
      <c r="E502" s="37">
        <v>126100.07</v>
      </c>
      <c r="F502" s="37">
        <v>0</v>
      </c>
      <c r="G502" s="37">
        <v>0</v>
      </c>
      <c r="H502" s="37">
        <v>0</v>
      </c>
      <c r="I502" s="37">
        <v>63803.55</v>
      </c>
      <c r="J502" s="80"/>
    </row>
    <row r="503" spans="1:10" hidden="1" outlineLevel="1">
      <c r="A503" s="283" t="s">
        <v>578</v>
      </c>
      <c r="B503" s="338">
        <v>2134607.62</v>
      </c>
      <c r="C503" s="37">
        <v>1636662.27</v>
      </c>
      <c r="D503" s="37">
        <v>0</v>
      </c>
      <c r="E503" s="37">
        <v>0</v>
      </c>
      <c r="F503" s="37">
        <v>0</v>
      </c>
      <c r="G503" s="37">
        <v>0</v>
      </c>
      <c r="H503" s="37">
        <v>0</v>
      </c>
      <c r="I503" s="37">
        <v>120231.05</v>
      </c>
      <c r="J503" s="80"/>
    </row>
    <row r="504" spans="1:10" hidden="1" outlineLevel="1">
      <c r="A504" s="283" t="s">
        <v>579</v>
      </c>
      <c r="B504" s="338">
        <v>3103497</v>
      </c>
      <c r="C504" s="37">
        <v>521726.65</v>
      </c>
      <c r="D504" s="37">
        <v>0</v>
      </c>
      <c r="E504" s="37">
        <v>0</v>
      </c>
      <c r="F504" s="37">
        <v>0</v>
      </c>
      <c r="G504" s="37">
        <v>0</v>
      </c>
      <c r="H504" s="37">
        <v>0</v>
      </c>
      <c r="I504" s="37">
        <v>14450.21</v>
      </c>
      <c r="J504" s="80"/>
    </row>
    <row r="505" spans="1:10" hidden="1" outlineLevel="1">
      <c r="A505" s="283" t="s">
        <v>580</v>
      </c>
      <c r="B505" s="338">
        <v>2217228.9</v>
      </c>
      <c r="C505" s="37">
        <v>1405685.08</v>
      </c>
      <c r="D505" s="37">
        <v>0</v>
      </c>
      <c r="E505" s="37">
        <v>31019.279999999999</v>
      </c>
      <c r="F505" s="37">
        <v>0</v>
      </c>
      <c r="G505" s="37">
        <v>0</v>
      </c>
      <c r="H505" s="37">
        <v>1303.6600000000001</v>
      </c>
      <c r="I505" s="37">
        <v>58830.879999999997</v>
      </c>
      <c r="J505" s="80"/>
    </row>
    <row r="506" spans="1:10" hidden="1" outlineLevel="1">
      <c r="A506" s="283" t="s">
        <v>581</v>
      </c>
      <c r="B506" s="338">
        <v>2178322.2999999998</v>
      </c>
      <c r="C506" s="37">
        <v>1319307.23</v>
      </c>
      <c r="D506" s="37">
        <v>0</v>
      </c>
      <c r="E506" s="37">
        <v>157105.95000000001</v>
      </c>
      <c r="F506" s="37">
        <v>0</v>
      </c>
      <c r="G506" s="37">
        <v>0</v>
      </c>
      <c r="H506" s="37">
        <v>0</v>
      </c>
      <c r="I506" s="37">
        <v>73123.33</v>
      </c>
      <c r="J506" s="80"/>
    </row>
    <row r="507" spans="1:10" hidden="1" outlineLevel="1">
      <c r="A507" s="283" t="s">
        <v>582</v>
      </c>
      <c r="B507" s="338">
        <v>2036482</v>
      </c>
      <c r="C507" s="37">
        <v>1447503.44</v>
      </c>
      <c r="D507" s="37">
        <v>0</v>
      </c>
      <c r="E507" s="37">
        <v>180567.96</v>
      </c>
      <c r="F507" s="37">
        <v>0</v>
      </c>
      <c r="G507" s="37">
        <v>0</v>
      </c>
      <c r="H507" s="37">
        <v>0</v>
      </c>
      <c r="I507" s="37">
        <v>82374.75</v>
      </c>
      <c r="J507" s="80"/>
    </row>
    <row r="508" spans="1:10" hidden="1" outlineLevel="1">
      <c r="A508" s="283" t="s">
        <v>583</v>
      </c>
      <c r="B508" s="338">
        <v>2622744.5099999998</v>
      </c>
      <c r="C508" s="37">
        <v>945330.29</v>
      </c>
      <c r="D508" s="37">
        <v>0</v>
      </c>
      <c r="E508" s="37">
        <v>25467.599999999999</v>
      </c>
      <c r="F508" s="37">
        <v>0</v>
      </c>
      <c r="G508" s="37">
        <v>0</v>
      </c>
      <c r="H508" s="37">
        <v>0</v>
      </c>
      <c r="I508" s="37">
        <v>86161.36</v>
      </c>
      <c r="J508" s="80"/>
    </row>
    <row r="509" spans="1:10" hidden="1" outlineLevel="1">
      <c r="A509" s="283" t="s">
        <v>584</v>
      </c>
      <c r="B509" s="338">
        <v>2068075</v>
      </c>
      <c r="C509" s="37">
        <v>1447063.53</v>
      </c>
      <c r="D509" s="37">
        <v>153.07</v>
      </c>
      <c r="E509" s="37">
        <v>97500</v>
      </c>
      <c r="F509" s="37">
        <v>0</v>
      </c>
      <c r="G509" s="37">
        <v>0</v>
      </c>
      <c r="H509" s="37">
        <v>0</v>
      </c>
      <c r="I509" s="37">
        <v>117248.78</v>
      </c>
      <c r="J509" s="80"/>
    </row>
    <row r="510" spans="1:10" hidden="1" outlineLevel="1">
      <c r="A510" s="283" t="s">
        <v>585</v>
      </c>
      <c r="B510" s="338">
        <v>3001456.99</v>
      </c>
      <c r="C510" s="37">
        <v>475139.76</v>
      </c>
      <c r="D510" s="37">
        <v>0</v>
      </c>
      <c r="E510" s="37">
        <v>0</v>
      </c>
      <c r="F510" s="37">
        <v>0</v>
      </c>
      <c r="G510" s="37">
        <v>26082</v>
      </c>
      <c r="H510" s="37">
        <v>0</v>
      </c>
      <c r="I510" s="37">
        <v>20449.43</v>
      </c>
      <c r="J510" s="80"/>
    </row>
    <row r="511" spans="1:10" hidden="1" outlineLevel="1">
      <c r="A511" s="283" t="s">
        <v>586</v>
      </c>
      <c r="B511" s="338">
        <v>2787912.46</v>
      </c>
      <c r="C511" s="37">
        <v>600366.76</v>
      </c>
      <c r="D511" s="37">
        <v>0</v>
      </c>
      <c r="E511" s="37">
        <v>98540</v>
      </c>
      <c r="F511" s="37">
        <v>0</v>
      </c>
      <c r="G511" s="37">
        <v>0</v>
      </c>
      <c r="H511" s="37">
        <v>0</v>
      </c>
      <c r="I511" s="37">
        <v>36055.050000000003</v>
      </c>
      <c r="J511" s="80"/>
    </row>
    <row r="512" spans="1:10" hidden="1" outlineLevel="1">
      <c r="A512" s="283" t="s">
        <v>587</v>
      </c>
      <c r="B512" s="338">
        <v>2554440.02</v>
      </c>
      <c r="C512" s="37">
        <v>854668.12</v>
      </c>
      <c r="D512" s="37">
        <v>0</v>
      </c>
      <c r="E512" s="37">
        <v>22675.29</v>
      </c>
      <c r="F512" s="37">
        <v>0</v>
      </c>
      <c r="G512" s="37">
        <v>0</v>
      </c>
      <c r="H512" s="37">
        <v>0</v>
      </c>
      <c r="I512" s="37">
        <v>6240.79</v>
      </c>
      <c r="J512" s="80"/>
    </row>
    <row r="513" spans="1:10" hidden="1" outlineLevel="1">
      <c r="A513" s="283" t="s">
        <v>588</v>
      </c>
      <c r="B513" s="338">
        <v>2223932.73</v>
      </c>
      <c r="C513" s="37">
        <v>1155529.26</v>
      </c>
      <c r="D513" s="37">
        <v>0</v>
      </c>
      <c r="E513" s="37">
        <v>98410</v>
      </c>
      <c r="F513" s="37">
        <v>0</v>
      </c>
      <c r="G513" s="37">
        <v>0</v>
      </c>
      <c r="H513" s="37">
        <v>0</v>
      </c>
      <c r="I513" s="37">
        <v>53350.46</v>
      </c>
      <c r="J513" s="80"/>
    </row>
    <row r="514" spans="1:10" hidden="1" outlineLevel="1">
      <c r="A514" s="283" t="s">
        <v>589</v>
      </c>
      <c r="B514" s="338">
        <v>3133705.55</v>
      </c>
      <c r="C514" s="37">
        <v>281513.03999999998</v>
      </c>
      <c r="D514" s="37">
        <v>0</v>
      </c>
      <c r="E514" s="37">
        <v>16248.62</v>
      </c>
      <c r="F514" s="37">
        <v>0</v>
      </c>
      <c r="G514" s="37">
        <v>0</v>
      </c>
      <c r="H514" s="37">
        <v>0</v>
      </c>
      <c r="I514" s="37">
        <v>12112.29</v>
      </c>
      <c r="J514" s="80"/>
    </row>
    <row r="515" spans="1:10" hidden="1" outlineLevel="1">
      <c r="A515" s="283" t="s">
        <v>590</v>
      </c>
      <c r="B515" s="338">
        <v>3203254.5</v>
      </c>
      <c r="C515" s="37">
        <v>228169.87</v>
      </c>
      <c r="D515" s="37">
        <v>242.46</v>
      </c>
      <c r="E515" s="37">
        <v>13000.33</v>
      </c>
      <c r="F515" s="37">
        <v>0</v>
      </c>
      <c r="G515" s="37">
        <v>0</v>
      </c>
      <c r="H515" s="37">
        <v>0</v>
      </c>
      <c r="I515" s="37">
        <v>27181.55</v>
      </c>
      <c r="J515" s="80"/>
    </row>
    <row r="516" spans="1:10" hidden="1" outlineLevel="1">
      <c r="A516" s="283" t="s">
        <v>591</v>
      </c>
      <c r="B516" s="338">
        <v>1733649.25</v>
      </c>
      <c r="C516" s="37">
        <v>1623610.2</v>
      </c>
      <c r="D516" s="37">
        <v>0</v>
      </c>
      <c r="E516" s="37">
        <v>0</v>
      </c>
      <c r="F516" s="37">
        <v>0</v>
      </c>
      <c r="G516" s="37">
        <v>0</v>
      </c>
      <c r="H516" s="37">
        <v>0</v>
      </c>
      <c r="I516" s="37">
        <v>0</v>
      </c>
      <c r="J516" s="80"/>
    </row>
    <row r="517" spans="1:10" hidden="1" outlineLevel="1">
      <c r="A517" s="283" t="s">
        <v>592</v>
      </c>
      <c r="B517" s="338">
        <v>754590.04</v>
      </c>
      <c r="C517" s="37">
        <v>2421943.81</v>
      </c>
      <c r="D517" s="37">
        <v>769.67</v>
      </c>
      <c r="E517" s="37">
        <v>313430</v>
      </c>
      <c r="F517" s="37">
        <v>0</v>
      </c>
      <c r="G517" s="37">
        <v>0</v>
      </c>
      <c r="H517" s="37">
        <v>0</v>
      </c>
      <c r="I517" s="37">
        <v>167790.52</v>
      </c>
      <c r="J517" s="80"/>
    </row>
    <row r="518" spans="1:10" hidden="1" outlineLevel="1">
      <c r="A518" s="283" t="s">
        <v>593</v>
      </c>
      <c r="B518" s="338">
        <v>1953086.67</v>
      </c>
      <c r="C518" s="37">
        <v>1258817.1000000001</v>
      </c>
      <c r="D518" s="37">
        <v>0</v>
      </c>
      <c r="E518" s="37">
        <v>122200.02</v>
      </c>
      <c r="F518" s="37">
        <v>0</v>
      </c>
      <c r="G518" s="37">
        <v>0</v>
      </c>
      <c r="H518" s="37">
        <v>0</v>
      </c>
      <c r="I518" s="37">
        <v>76246.460000000006</v>
      </c>
      <c r="J518" s="80"/>
    </row>
    <row r="519" spans="1:10" hidden="1" outlineLevel="1">
      <c r="A519" s="283" t="s">
        <v>594</v>
      </c>
      <c r="B519" s="338">
        <v>1736816.76</v>
      </c>
      <c r="C519" s="37">
        <v>1387040.72</v>
      </c>
      <c r="D519" s="37">
        <v>0</v>
      </c>
      <c r="E519" s="37">
        <v>134225</v>
      </c>
      <c r="F519" s="37">
        <v>0</v>
      </c>
      <c r="G519" s="37">
        <v>0</v>
      </c>
      <c r="H519" s="37">
        <v>0</v>
      </c>
      <c r="I519" s="37">
        <v>41469.89</v>
      </c>
      <c r="J519" s="80"/>
    </row>
    <row r="520" spans="1:10" hidden="1" outlineLevel="1">
      <c r="A520" s="283" t="s">
        <v>595</v>
      </c>
      <c r="B520" s="338">
        <v>898487.68</v>
      </c>
      <c r="C520" s="37">
        <v>2167122.2400000002</v>
      </c>
      <c r="D520" s="37">
        <v>0</v>
      </c>
      <c r="E520" s="37">
        <v>180372.02</v>
      </c>
      <c r="F520" s="37">
        <v>0</v>
      </c>
      <c r="G520" s="37">
        <v>0</v>
      </c>
      <c r="H520" s="37">
        <v>0</v>
      </c>
      <c r="I520" s="37">
        <v>104740.14</v>
      </c>
      <c r="J520" s="80"/>
    </row>
    <row r="521" spans="1:10" hidden="1" outlineLevel="1">
      <c r="A521" s="283" t="s">
        <v>596</v>
      </c>
      <c r="B521" s="338">
        <v>3098792.05</v>
      </c>
      <c r="C521" s="37">
        <v>3842.98</v>
      </c>
      <c r="D521" s="37">
        <v>0</v>
      </c>
      <c r="E521" s="37">
        <v>0</v>
      </c>
      <c r="F521" s="37">
        <v>0</v>
      </c>
      <c r="G521" s="37">
        <v>0</v>
      </c>
      <c r="H521" s="37">
        <v>0</v>
      </c>
      <c r="I521" s="37">
        <v>7.03</v>
      </c>
      <c r="J521" s="80"/>
    </row>
    <row r="522" spans="1:10" hidden="1" outlineLevel="1">
      <c r="A522" s="283" t="s">
        <v>597</v>
      </c>
      <c r="B522" s="338">
        <v>1987763.77</v>
      </c>
      <c r="C522" s="37">
        <v>983496.31</v>
      </c>
      <c r="D522" s="37">
        <v>0</v>
      </c>
      <c r="E522" s="37">
        <v>188565</v>
      </c>
      <c r="F522" s="37">
        <v>0</v>
      </c>
      <c r="G522" s="37">
        <v>0</v>
      </c>
      <c r="H522" s="37">
        <v>0</v>
      </c>
      <c r="I522" s="37">
        <v>70770.41</v>
      </c>
      <c r="J522" s="80"/>
    </row>
    <row r="523" spans="1:10" hidden="1" outlineLevel="1">
      <c r="A523" s="283" t="s">
        <v>598</v>
      </c>
      <c r="B523" s="338">
        <v>2213736.96</v>
      </c>
      <c r="C523" s="37">
        <v>798062.65</v>
      </c>
      <c r="D523" s="37">
        <v>0</v>
      </c>
      <c r="E523" s="37">
        <v>94899.27</v>
      </c>
      <c r="F523" s="37">
        <v>0</v>
      </c>
      <c r="G523" s="37">
        <v>0</v>
      </c>
      <c r="H523" s="37">
        <v>0</v>
      </c>
      <c r="I523" s="37">
        <v>79229.81</v>
      </c>
      <c r="J523" s="80"/>
    </row>
    <row r="524" spans="1:10" hidden="1" outlineLevel="1">
      <c r="A524" s="283" t="s">
        <v>599</v>
      </c>
      <c r="B524" s="338">
        <v>2837519.71</v>
      </c>
      <c r="C524" s="37">
        <v>217225.35</v>
      </c>
      <c r="D524" s="37">
        <v>158.33000000000001</v>
      </c>
      <c r="E524" s="37">
        <v>0</v>
      </c>
      <c r="F524" s="37">
        <v>0</v>
      </c>
      <c r="G524" s="37">
        <v>0</v>
      </c>
      <c r="H524" s="37">
        <v>572.88</v>
      </c>
      <c r="I524" s="37">
        <v>80429.11</v>
      </c>
      <c r="J524" s="80"/>
    </row>
    <row r="525" spans="1:10" hidden="1" outlineLevel="1">
      <c r="A525" s="283" t="s">
        <v>600</v>
      </c>
      <c r="B525" s="338">
        <v>2732695.36</v>
      </c>
      <c r="C525" s="37">
        <v>255794</v>
      </c>
      <c r="D525" s="37">
        <v>0</v>
      </c>
      <c r="E525" s="37">
        <v>0</v>
      </c>
      <c r="F525" s="37">
        <v>0</v>
      </c>
      <c r="G525" s="37">
        <v>0</v>
      </c>
      <c r="H525" s="37">
        <v>0</v>
      </c>
      <c r="I525" s="37">
        <v>25258.39</v>
      </c>
      <c r="J525" s="80"/>
    </row>
    <row r="526" spans="1:10" hidden="1" outlineLevel="1">
      <c r="A526" s="283" t="s">
        <v>601</v>
      </c>
      <c r="B526" s="338">
        <v>1918946.59</v>
      </c>
      <c r="C526" s="37">
        <v>1067405.1000000001</v>
      </c>
      <c r="D526" s="37">
        <v>0</v>
      </c>
      <c r="E526" s="37">
        <v>0</v>
      </c>
      <c r="F526" s="37">
        <v>0</v>
      </c>
      <c r="G526" s="37">
        <v>0</v>
      </c>
      <c r="H526" s="37">
        <v>0</v>
      </c>
      <c r="I526" s="37">
        <v>28756.66</v>
      </c>
      <c r="J526" s="80"/>
    </row>
    <row r="527" spans="1:10" hidden="1" outlineLevel="1">
      <c r="A527" s="283" t="s">
        <v>602</v>
      </c>
      <c r="B527" s="338">
        <v>827042.46</v>
      </c>
      <c r="C527" s="37">
        <v>1788151.1</v>
      </c>
      <c r="D527" s="37">
        <v>0</v>
      </c>
      <c r="E527" s="37">
        <v>435694.87</v>
      </c>
      <c r="F527" s="37">
        <v>0</v>
      </c>
      <c r="G527" s="37">
        <v>0</v>
      </c>
      <c r="H527" s="37">
        <v>0</v>
      </c>
      <c r="I527" s="37">
        <v>100894.21</v>
      </c>
      <c r="J527" s="80"/>
    </row>
    <row r="528" spans="1:10" hidden="1" outlineLevel="1">
      <c r="A528" s="283" t="s">
        <v>603</v>
      </c>
      <c r="B528" s="338">
        <v>2852184.51</v>
      </c>
      <c r="C528" s="37">
        <v>60588.86</v>
      </c>
      <c r="D528" s="37">
        <v>2794.38</v>
      </c>
      <c r="E528" s="37">
        <v>0</v>
      </c>
      <c r="F528" s="37">
        <v>0</v>
      </c>
      <c r="G528" s="37">
        <v>0</v>
      </c>
      <c r="H528" s="37">
        <v>2599.02</v>
      </c>
      <c r="I528" s="37">
        <v>0</v>
      </c>
      <c r="J528" s="80"/>
    </row>
    <row r="529" spans="1:10" hidden="1" outlineLevel="1">
      <c r="A529" s="283" t="s">
        <v>604</v>
      </c>
      <c r="B529" s="338">
        <v>1668765.13</v>
      </c>
      <c r="C529" s="37">
        <v>1209034.3500000001</v>
      </c>
      <c r="D529" s="37">
        <v>0</v>
      </c>
      <c r="E529" s="37">
        <v>0</v>
      </c>
      <c r="F529" s="37">
        <v>0</v>
      </c>
      <c r="G529" s="37">
        <v>0</v>
      </c>
      <c r="H529" s="37">
        <v>0</v>
      </c>
      <c r="I529" s="37">
        <v>1782.35</v>
      </c>
      <c r="J529" s="80"/>
    </row>
    <row r="530" spans="1:10" hidden="1" outlineLevel="1">
      <c r="A530" s="283" t="s">
        <v>605</v>
      </c>
      <c r="B530" s="338">
        <v>1351291.07</v>
      </c>
      <c r="C530" s="37">
        <v>1577306.6</v>
      </c>
      <c r="D530" s="37">
        <v>6.23</v>
      </c>
      <c r="E530" s="37">
        <v>88509.85</v>
      </c>
      <c r="F530" s="37">
        <v>0</v>
      </c>
      <c r="G530" s="37">
        <v>0</v>
      </c>
      <c r="H530" s="37">
        <v>0</v>
      </c>
      <c r="I530" s="37">
        <v>142266.69</v>
      </c>
      <c r="J530" s="80"/>
    </row>
    <row r="531" spans="1:10" hidden="1" outlineLevel="1">
      <c r="A531" s="283" t="s">
        <v>606</v>
      </c>
      <c r="B531" s="338">
        <v>2723962.25</v>
      </c>
      <c r="C531" s="37">
        <v>312687.95</v>
      </c>
      <c r="D531" s="37">
        <v>390.15</v>
      </c>
      <c r="E531" s="37">
        <v>0</v>
      </c>
      <c r="F531" s="37">
        <v>0</v>
      </c>
      <c r="G531" s="37">
        <v>0</v>
      </c>
      <c r="H531" s="37">
        <v>2143.1999999999998</v>
      </c>
      <c r="I531" s="37">
        <v>178187.75</v>
      </c>
      <c r="J531" s="80"/>
    </row>
    <row r="532" spans="1:10" hidden="1" outlineLevel="1">
      <c r="A532" s="283" t="s">
        <v>607</v>
      </c>
      <c r="B532" s="338">
        <v>2573660.17</v>
      </c>
      <c r="C532" s="37">
        <v>260521.78</v>
      </c>
      <c r="D532" s="37">
        <v>92.8</v>
      </c>
      <c r="E532" s="37">
        <v>0</v>
      </c>
      <c r="F532" s="37">
        <v>2145.13</v>
      </c>
      <c r="G532" s="37">
        <v>0</v>
      </c>
      <c r="H532" s="37">
        <v>0</v>
      </c>
      <c r="I532" s="37">
        <v>9423.84</v>
      </c>
      <c r="J532" s="80"/>
    </row>
    <row r="533" spans="1:10" hidden="1" outlineLevel="1">
      <c r="A533" s="283" t="s">
        <v>608</v>
      </c>
      <c r="B533" s="338">
        <v>2786918.59</v>
      </c>
      <c r="C533" s="37">
        <v>23296.83</v>
      </c>
      <c r="D533" s="37">
        <v>0</v>
      </c>
      <c r="E533" s="37">
        <v>0</v>
      </c>
      <c r="F533" s="37">
        <v>0</v>
      </c>
      <c r="G533" s="37">
        <v>0</v>
      </c>
      <c r="H533" s="37">
        <v>0</v>
      </c>
      <c r="I533" s="37">
        <v>912.27</v>
      </c>
      <c r="J533" s="80"/>
    </row>
    <row r="534" spans="1:10" hidden="1" outlineLevel="1">
      <c r="A534" s="283" t="s">
        <v>609</v>
      </c>
      <c r="B534" s="338">
        <v>2647031.88</v>
      </c>
      <c r="C534" s="37">
        <v>122105.84</v>
      </c>
      <c r="D534" s="37">
        <v>114.97</v>
      </c>
      <c r="E534" s="37">
        <v>15320</v>
      </c>
      <c r="F534" s="37">
        <v>0</v>
      </c>
      <c r="G534" s="37">
        <v>0</v>
      </c>
      <c r="H534" s="37">
        <v>0</v>
      </c>
      <c r="I534" s="37">
        <v>12647.43</v>
      </c>
      <c r="J534" s="80"/>
    </row>
    <row r="535" spans="1:10" hidden="1" outlineLevel="1">
      <c r="A535" s="283" t="s">
        <v>610</v>
      </c>
      <c r="B535" s="338">
        <v>2426980.33</v>
      </c>
      <c r="C535" s="37">
        <v>229255.82</v>
      </c>
      <c r="D535" s="37">
        <v>0</v>
      </c>
      <c r="E535" s="37">
        <v>0</v>
      </c>
      <c r="F535" s="37">
        <v>0</v>
      </c>
      <c r="G535" s="37">
        <v>0</v>
      </c>
      <c r="H535" s="37">
        <v>0</v>
      </c>
      <c r="I535" s="37">
        <v>3737.32</v>
      </c>
      <c r="J535" s="80"/>
    </row>
    <row r="536" spans="1:10" hidden="1" outlineLevel="1">
      <c r="A536" s="283" t="s">
        <v>611</v>
      </c>
      <c r="B536" s="338">
        <v>1856654.07</v>
      </c>
      <c r="C536" s="37">
        <v>726962.57</v>
      </c>
      <c r="D536" s="37">
        <v>17.95</v>
      </c>
      <c r="E536" s="37">
        <v>71144.850000000006</v>
      </c>
      <c r="F536" s="37">
        <v>0</v>
      </c>
      <c r="G536" s="37">
        <v>0</v>
      </c>
      <c r="H536" s="37">
        <v>0</v>
      </c>
      <c r="I536" s="37">
        <v>21078.44</v>
      </c>
      <c r="J536" s="80"/>
    </row>
    <row r="537" spans="1:10" hidden="1" outlineLevel="1">
      <c r="A537" s="283" t="s">
        <v>612</v>
      </c>
      <c r="B537" s="338">
        <v>1775640.61</v>
      </c>
      <c r="C537" s="37">
        <v>882407.1</v>
      </c>
      <c r="D537" s="37">
        <v>0</v>
      </c>
      <c r="E537" s="37">
        <v>52198.99</v>
      </c>
      <c r="F537" s="37">
        <v>0</v>
      </c>
      <c r="G537" s="37">
        <v>0</v>
      </c>
      <c r="H537" s="37">
        <v>0</v>
      </c>
      <c r="I537" s="37">
        <v>89593.44</v>
      </c>
      <c r="J537" s="80"/>
    </row>
    <row r="538" spans="1:10" hidden="1" outlineLevel="1">
      <c r="A538" s="283" t="s">
        <v>349</v>
      </c>
      <c r="B538" s="338">
        <v>2342284.25</v>
      </c>
      <c r="C538" s="37">
        <v>253716.09</v>
      </c>
      <c r="D538" s="37">
        <v>0</v>
      </c>
      <c r="E538" s="37">
        <v>24872.62</v>
      </c>
      <c r="F538" s="37">
        <v>0</v>
      </c>
      <c r="G538" s="37">
        <v>0</v>
      </c>
      <c r="H538" s="37">
        <v>0</v>
      </c>
      <c r="I538" s="37">
        <v>23403.4</v>
      </c>
      <c r="J538" s="80"/>
    </row>
    <row r="539" spans="1:10" hidden="1" outlineLevel="1">
      <c r="A539" s="283" t="s">
        <v>613</v>
      </c>
      <c r="B539" s="338">
        <v>1264735</v>
      </c>
      <c r="C539" s="37">
        <v>1269508.31</v>
      </c>
      <c r="D539" s="37">
        <v>87.82</v>
      </c>
      <c r="E539" s="37">
        <v>126645.97</v>
      </c>
      <c r="F539" s="37">
        <v>0</v>
      </c>
      <c r="G539" s="37">
        <v>0</v>
      </c>
      <c r="H539" s="37">
        <v>0</v>
      </c>
      <c r="I539" s="37">
        <v>67012.240000000005</v>
      </c>
      <c r="J539" s="80"/>
    </row>
    <row r="540" spans="1:10" hidden="1" outlineLevel="1">
      <c r="A540" s="283" t="s">
        <v>614</v>
      </c>
      <c r="B540" s="338">
        <v>1546125.33</v>
      </c>
      <c r="C540" s="37">
        <v>1126716.7</v>
      </c>
      <c r="D540" s="37">
        <v>67.319999999999993</v>
      </c>
      <c r="E540" s="37">
        <v>0</v>
      </c>
      <c r="F540" s="37">
        <v>0</v>
      </c>
      <c r="G540" s="37">
        <v>0</v>
      </c>
      <c r="H540" s="37">
        <v>0</v>
      </c>
      <c r="I540" s="37">
        <v>137479.51999999999</v>
      </c>
      <c r="J540" s="80"/>
    </row>
    <row r="541" spans="1:10" hidden="1" outlineLevel="1">
      <c r="A541" s="283" t="s">
        <v>615</v>
      </c>
      <c r="B541" s="338">
        <v>2484903.56</v>
      </c>
      <c r="C541" s="37">
        <v>41693.269999999997</v>
      </c>
      <c r="D541" s="37">
        <v>0</v>
      </c>
      <c r="E541" s="37">
        <v>0</v>
      </c>
      <c r="F541" s="37">
        <v>0</v>
      </c>
      <c r="G541" s="37">
        <v>0</v>
      </c>
      <c r="H541" s="37">
        <v>0</v>
      </c>
      <c r="I541" s="37">
        <v>0</v>
      </c>
      <c r="J541" s="80"/>
    </row>
    <row r="542" spans="1:10" hidden="1" outlineLevel="1">
      <c r="A542" s="283" t="s">
        <v>616</v>
      </c>
      <c r="B542" s="338">
        <v>871504.99</v>
      </c>
      <c r="C542" s="37">
        <v>1786491.83</v>
      </c>
      <c r="D542" s="37">
        <v>345.42</v>
      </c>
      <c r="E542" s="37">
        <v>112531.79</v>
      </c>
      <c r="F542" s="37">
        <v>0</v>
      </c>
      <c r="G542" s="37">
        <v>0</v>
      </c>
      <c r="H542" s="37">
        <v>0</v>
      </c>
      <c r="I542" s="37">
        <v>293628.13</v>
      </c>
      <c r="J542" s="80"/>
    </row>
    <row r="543" spans="1:10" hidden="1" outlineLevel="1">
      <c r="A543" s="283" t="s">
        <v>617</v>
      </c>
      <c r="B543" s="338">
        <v>2138805.42</v>
      </c>
      <c r="C543" s="37">
        <v>327664.62</v>
      </c>
      <c r="D543" s="37">
        <v>1000.25</v>
      </c>
      <c r="E543" s="37">
        <v>0</v>
      </c>
      <c r="F543" s="37">
        <v>0</v>
      </c>
      <c r="G543" s="37">
        <v>0</v>
      </c>
      <c r="H543" s="37">
        <v>0</v>
      </c>
      <c r="I543" s="37">
        <v>12368.45</v>
      </c>
      <c r="J543" s="80"/>
    </row>
    <row r="544" spans="1:10" hidden="1" outlineLevel="1">
      <c r="A544" s="283" t="s">
        <v>618</v>
      </c>
      <c r="B544" s="338">
        <v>1866867.04</v>
      </c>
      <c r="C544" s="37">
        <v>574099.67000000004</v>
      </c>
      <c r="D544" s="37">
        <v>790.82</v>
      </c>
      <c r="E544" s="37">
        <v>0</v>
      </c>
      <c r="F544" s="37">
        <v>0</v>
      </c>
      <c r="G544" s="37">
        <v>0</v>
      </c>
      <c r="H544" s="37">
        <v>0</v>
      </c>
      <c r="I544" s="37">
        <v>3847.33</v>
      </c>
      <c r="J544" s="80"/>
    </row>
    <row r="545" spans="1:10" hidden="1" outlineLevel="1">
      <c r="A545" s="283" t="s">
        <v>619</v>
      </c>
      <c r="B545" s="338">
        <v>1728287.68</v>
      </c>
      <c r="C545" s="37">
        <v>615551.39</v>
      </c>
      <c r="D545" s="37">
        <v>0</v>
      </c>
      <c r="E545" s="37">
        <v>86255</v>
      </c>
      <c r="F545" s="37">
        <v>0</v>
      </c>
      <c r="G545" s="37">
        <v>0</v>
      </c>
      <c r="H545" s="37">
        <v>0</v>
      </c>
      <c r="I545" s="37">
        <v>2936.36</v>
      </c>
      <c r="J545" s="80"/>
    </row>
    <row r="546" spans="1:10" hidden="1" outlineLevel="1">
      <c r="A546" s="283" t="s">
        <v>620</v>
      </c>
      <c r="B546" s="338">
        <v>1154204.18</v>
      </c>
      <c r="C546" s="37">
        <v>1326808.19</v>
      </c>
      <c r="D546" s="37">
        <v>769.23</v>
      </c>
      <c r="E546" s="37">
        <v>25910.84</v>
      </c>
      <c r="F546" s="37">
        <v>0</v>
      </c>
      <c r="G546" s="37">
        <v>0</v>
      </c>
      <c r="H546" s="37">
        <v>0</v>
      </c>
      <c r="I546" s="37">
        <v>102435.33</v>
      </c>
      <c r="J546" s="80"/>
    </row>
    <row r="547" spans="1:10" hidden="1" outlineLevel="1">
      <c r="A547" s="283" t="s">
        <v>621</v>
      </c>
      <c r="B547" s="338">
        <v>1566948.53</v>
      </c>
      <c r="C547" s="37">
        <v>894659.5</v>
      </c>
      <c r="D547" s="37">
        <v>0</v>
      </c>
      <c r="E547" s="37">
        <v>0</v>
      </c>
      <c r="F547" s="37">
        <v>0</v>
      </c>
      <c r="G547" s="37">
        <v>0</v>
      </c>
      <c r="H547" s="37">
        <v>0</v>
      </c>
      <c r="I547" s="37">
        <v>70023.97</v>
      </c>
      <c r="J547" s="80"/>
    </row>
    <row r="548" spans="1:10" hidden="1" outlineLevel="1">
      <c r="A548" s="283" t="s">
        <v>622</v>
      </c>
      <c r="B548" s="338">
        <v>601946.27</v>
      </c>
      <c r="C548" s="37">
        <v>1834236.89</v>
      </c>
      <c r="D548" s="37">
        <v>0</v>
      </c>
      <c r="E548" s="37">
        <v>0</v>
      </c>
      <c r="F548" s="37">
        <v>0</v>
      </c>
      <c r="G548" s="37">
        <v>0</v>
      </c>
      <c r="H548" s="37">
        <v>10456.200000000001</v>
      </c>
      <c r="I548" s="37">
        <v>36967.129999999997</v>
      </c>
      <c r="J548" s="80"/>
    </row>
    <row r="549" spans="1:10" hidden="1" outlineLevel="1">
      <c r="A549" s="283" t="s">
        <v>623</v>
      </c>
      <c r="B549" s="338">
        <v>1851743.58</v>
      </c>
      <c r="C549" s="37">
        <v>522069.31</v>
      </c>
      <c r="D549" s="37">
        <v>549.42999999999995</v>
      </c>
      <c r="E549" s="37">
        <v>55113</v>
      </c>
      <c r="F549" s="37">
        <v>0</v>
      </c>
      <c r="G549" s="37">
        <v>0</v>
      </c>
      <c r="H549" s="37">
        <v>0</v>
      </c>
      <c r="I549" s="37">
        <v>42327.78</v>
      </c>
      <c r="J549" s="80"/>
    </row>
    <row r="550" spans="1:10" hidden="1" outlineLevel="1">
      <c r="A550" s="283" t="s">
        <v>624</v>
      </c>
      <c r="B550" s="338">
        <v>1753664.02</v>
      </c>
      <c r="C550" s="37">
        <v>643891.34</v>
      </c>
      <c r="D550" s="37">
        <v>532.54</v>
      </c>
      <c r="E550" s="37">
        <v>0</v>
      </c>
      <c r="F550" s="37">
        <v>0</v>
      </c>
      <c r="G550" s="37">
        <v>0</v>
      </c>
      <c r="H550" s="37">
        <v>0</v>
      </c>
      <c r="I550" s="37">
        <v>68076.94</v>
      </c>
      <c r="J550" s="80"/>
    </row>
    <row r="551" spans="1:10" hidden="1" outlineLevel="1">
      <c r="A551" s="283" t="s">
        <v>625</v>
      </c>
      <c r="B551" s="338">
        <v>2156835.34</v>
      </c>
      <c r="C551" s="37">
        <v>86150.52</v>
      </c>
      <c r="D551" s="37">
        <v>0</v>
      </c>
      <c r="E551" s="37">
        <v>0</v>
      </c>
      <c r="F551" s="37">
        <v>0</v>
      </c>
      <c r="G551" s="37">
        <v>0</v>
      </c>
      <c r="H551" s="37">
        <v>0</v>
      </c>
      <c r="I551" s="37">
        <v>104080.21</v>
      </c>
      <c r="J551" s="80"/>
    </row>
    <row r="552" spans="1:10" hidden="1" outlineLevel="1">
      <c r="A552" s="283" t="s">
        <v>626</v>
      </c>
      <c r="B552" s="338">
        <v>1171253.7</v>
      </c>
      <c r="C552" s="37">
        <v>1125928.6000000001</v>
      </c>
      <c r="D552" s="37">
        <v>0</v>
      </c>
      <c r="E552" s="37">
        <v>0</v>
      </c>
      <c r="F552" s="37">
        <v>0</v>
      </c>
      <c r="G552" s="37">
        <v>0</v>
      </c>
      <c r="H552" s="37">
        <v>0</v>
      </c>
      <c r="I552" s="37">
        <v>36750.89</v>
      </c>
      <c r="J552" s="80"/>
    </row>
    <row r="553" spans="1:10" hidden="1" outlineLevel="1">
      <c r="A553" s="283" t="s">
        <v>627</v>
      </c>
      <c r="B553" s="338">
        <v>2123975.83</v>
      </c>
      <c r="C553" s="37">
        <v>127259.01</v>
      </c>
      <c r="D553" s="37">
        <v>0</v>
      </c>
      <c r="E553" s="37">
        <v>0</v>
      </c>
      <c r="F553" s="37">
        <v>0</v>
      </c>
      <c r="G553" s="37">
        <v>0</v>
      </c>
      <c r="H553" s="37">
        <v>0</v>
      </c>
      <c r="I553" s="37">
        <v>0</v>
      </c>
      <c r="J553" s="80"/>
    </row>
    <row r="554" spans="1:10" hidden="1" outlineLevel="1">
      <c r="A554" s="283" t="s">
        <v>628</v>
      </c>
      <c r="B554" s="338">
        <v>2117558.9700000002</v>
      </c>
      <c r="C554" s="37">
        <v>111934.59</v>
      </c>
      <c r="D554" s="37">
        <v>831.82</v>
      </c>
      <c r="E554" s="37">
        <v>0</v>
      </c>
      <c r="F554" s="37">
        <v>0</v>
      </c>
      <c r="G554" s="37">
        <v>0</v>
      </c>
      <c r="H554" s="37">
        <v>0</v>
      </c>
      <c r="I554" s="37">
        <v>0</v>
      </c>
      <c r="J554" s="80"/>
    </row>
    <row r="555" spans="1:10" hidden="1" outlineLevel="1">
      <c r="A555" s="283" t="s">
        <v>629</v>
      </c>
      <c r="B555" s="338">
        <v>1937748.46</v>
      </c>
      <c r="C555" s="37">
        <v>297728.02</v>
      </c>
      <c r="D555" s="37">
        <v>0</v>
      </c>
      <c r="E555" s="37">
        <v>29233.68</v>
      </c>
      <c r="F555" s="37">
        <v>0</v>
      </c>
      <c r="G555" s="37">
        <v>0</v>
      </c>
      <c r="H555" s="37">
        <v>0</v>
      </c>
      <c r="I555" s="37">
        <v>54867</v>
      </c>
      <c r="J555" s="80"/>
    </row>
    <row r="556" spans="1:10" hidden="1" outlineLevel="1">
      <c r="A556" s="283" t="s">
        <v>630</v>
      </c>
      <c r="B556" s="338">
        <v>569686.67000000004</v>
      </c>
      <c r="C556" s="37">
        <v>1605634.96</v>
      </c>
      <c r="D556" s="37">
        <v>643</v>
      </c>
      <c r="E556" s="37">
        <v>167432.19</v>
      </c>
      <c r="F556" s="37">
        <v>0</v>
      </c>
      <c r="G556" s="37">
        <v>0</v>
      </c>
      <c r="H556" s="37">
        <v>0</v>
      </c>
      <c r="I556" s="37">
        <v>158366.16</v>
      </c>
      <c r="J556" s="80"/>
    </row>
    <row r="557" spans="1:10" hidden="1" outlineLevel="1">
      <c r="A557" s="283" t="s">
        <v>631</v>
      </c>
      <c r="B557" s="338">
        <v>2138735.3199999998</v>
      </c>
      <c r="C557" s="37">
        <v>33906.65</v>
      </c>
      <c r="D557" s="37">
        <v>0</v>
      </c>
      <c r="E557" s="37">
        <v>0</v>
      </c>
      <c r="F557" s="37">
        <v>0</v>
      </c>
      <c r="G557" s="37">
        <v>0</v>
      </c>
      <c r="H557" s="37">
        <v>0</v>
      </c>
      <c r="I557" s="37">
        <v>306.31</v>
      </c>
      <c r="J557" s="80"/>
    </row>
    <row r="558" spans="1:10" hidden="1" outlineLevel="1">
      <c r="A558" s="283" t="s">
        <v>632</v>
      </c>
      <c r="B558" s="338">
        <v>2006461.13</v>
      </c>
      <c r="C558" s="37">
        <v>191814.29</v>
      </c>
      <c r="D558" s="37">
        <v>1706.42</v>
      </c>
      <c r="E558" s="37">
        <v>0</v>
      </c>
      <c r="F558" s="37">
        <v>0</v>
      </c>
      <c r="G558" s="37">
        <v>0</v>
      </c>
      <c r="H558" s="37">
        <v>0</v>
      </c>
      <c r="I558" s="37">
        <v>37919.01</v>
      </c>
      <c r="J558" s="80"/>
    </row>
    <row r="559" spans="1:10" hidden="1" outlineLevel="1">
      <c r="A559" s="283" t="s">
        <v>633</v>
      </c>
      <c r="B559" s="338">
        <v>587235.11</v>
      </c>
      <c r="C559" s="37">
        <v>1663662.71</v>
      </c>
      <c r="D559" s="37">
        <v>0</v>
      </c>
      <c r="E559" s="37">
        <v>26940.51</v>
      </c>
      <c r="F559" s="37">
        <v>0</v>
      </c>
      <c r="G559" s="37">
        <v>0</v>
      </c>
      <c r="H559" s="37">
        <v>0</v>
      </c>
      <c r="I559" s="37">
        <v>125661.07</v>
      </c>
      <c r="J559" s="80"/>
    </row>
    <row r="560" spans="1:10" hidden="1" outlineLevel="1">
      <c r="A560" s="283" t="s">
        <v>634</v>
      </c>
      <c r="B560" s="338">
        <v>1484507.61</v>
      </c>
      <c r="C560" s="37">
        <v>742345.2</v>
      </c>
      <c r="D560" s="37">
        <v>148.65</v>
      </c>
      <c r="E560" s="37">
        <v>0</v>
      </c>
      <c r="F560" s="37">
        <v>0</v>
      </c>
      <c r="G560" s="37">
        <v>0</v>
      </c>
      <c r="H560" s="37">
        <v>0</v>
      </c>
      <c r="I560" s="37">
        <v>76889.919999999998</v>
      </c>
      <c r="J560" s="80"/>
    </row>
    <row r="561" spans="1:10" hidden="1" outlineLevel="1">
      <c r="A561" s="283" t="s">
        <v>635</v>
      </c>
      <c r="B561" s="338">
        <v>1843507.58</v>
      </c>
      <c r="C561" s="37">
        <v>294310.8</v>
      </c>
      <c r="D561" s="37">
        <v>0</v>
      </c>
      <c r="E561" s="37">
        <v>0</v>
      </c>
      <c r="F561" s="37">
        <v>0</v>
      </c>
      <c r="G561" s="37">
        <v>0</v>
      </c>
      <c r="H561" s="37">
        <v>0</v>
      </c>
      <c r="I561" s="37">
        <v>1479.01</v>
      </c>
      <c r="J561" s="80"/>
    </row>
    <row r="562" spans="1:10" hidden="1" outlineLevel="1">
      <c r="A562" s="283" t="s">
        <v>636</v>
      </c>
      <c r="B562" s="338">
        <v>1454036.47</v>
      </c>
      <c r="C562" s="37">
        <v>652437.59</v>
      </c>
      <c r="D562" s="37">
        <v>0</v>
      </c>
      <c r="E562" s="37">
        <v>0</v>
      </c>
      <c r="F562" s="37">
        <v>0</v>
      </c>
      <c r="G562" s="37">
        <v>39690</v>
      </c>
      <c r="H562" s="37">
        <v>0</v>
      </c>
      <c r="I562" s="37">
        <v>18162.55</v>
      </c>
      <c r="J562" s="80"/>
    </row>
    <row r="563" spans="1:10" hidden="1" outlineLevel="1">
      <c r="A563" s="283" t="s">
        <v>637</v>
      </c>
      <c r="B563" s="338">
        <v>1321333.31</v>
      </c>
      <c r="C563" s="37">
        <v>843866.61</v>
      </c>
      <c r="D563" s="37">
        <v>0</v>
      </c>
      <c r="E563" s="37">
        <v>32500.01</v>
      </c>
      <c r="F563" s="37">
        <v>0</v>
      </c>
      <c r="G563" s="37">
        <v>0</v>
      </c>
      <c r="H563" s="37">
        <v>0</v>
      </c>
      <c r="I563" s="37">
        <v>73014.28</v>
      </c>
      <c r="J563" s="80"/>
    </row>
    <row r="564" spans="1:10" hidden="1" outlineLevel="1">
      <c r="A564" s="283" t="s">
        <v>638</v>
      </c>
      <c r="B564" s="338">
        <v>1796045.39</v>
      </c>
      <c r="C564" s="37">
        <v>341975.3</v>
      </c>
      <c r="D564" s="37">
        <v>0</v>
      </c>
      <c r="E564" s="37">
        <v>16454.02</v>
      </c>
      <c r="F564" s="37">
        <v>0</v>
      </c>
      <c r="G564" s="37">
        <v>0</v>
      </c>
      <c r="H564" s="37">
        <v>1637.67</v>
      </c>
      <c r="I564" s="37">
        <v>47326.79</v>
      </c>
      <c r="J564" s="80"/>
    </row>
    <row r="565" spans="1:10" hidden="1" outlineLevel="1">
      <c r="A565" s="283" t="s">
        <v>639</v>
      </c>
      <c r="B565" s="338">
        <v>1971745.76</v>
      </c>
      <c r="C565" s="37">
        <v>122819.39</v>
      </c>
      <c r="D565" s="37">
        <v>0</v>
      </c>
      <c r="E565" s="37">
        <v>0</v>
      </c>
      <c r="F565" s="37">
        <v>0</v>
      </c>
      <c r="G565" s="37">
        <v>0</v>
      </c>
      <c r="H565" s="37">
        <v>0</v>
      </c>
      <c r="I565" s="37">
        <v>0</v>
      </c>
      <c r="J565" s="80"/>
    </row>
    <row r="566" spans="1:10" hidden="1" outlineLevel="1">
      <c r="A566" s="283" t="s">
        <v>640</v>
      </c>
      <c r="B566" s="338">
        <v>2083590.27</v>
      </c>
      <c r="C566" s="37">
        <v>4469.4399999999996</v>
      </c>
      <c r="D566" s="37">
        <v>0</v>
      </c>
      <c r="E566" s="37">
        <v>0</v>
      </c>
      <c r="F566" s="37">
        <v>0</v>
      </c>
      <c r="G566" s="37">
        <v>0</v>
      </c>
      <c r="H566" s="37">
        <v>988.2</v>
      </c>
      <c r="I566" s="37">
        <v>132.51</v>
      </c>
      <c r="J566" s="80"/>
    </row>
    <row r="567" spans="1:10" hidden="1" outlineLevel="1">
      <c r="A567" s="283" t="s">
        <v>641</v>
      </c>
      <c r="B567" s="338">
        <v>1948076.16</v>
      </c>
      <c r="C567" s="37">
        <v>124499.61</v>
      </c>
      <c r="D567" s="37">
        <v>0</v>
      </c>
      <c r="E567" s="37">
        <v>0</v>
      </c>
      <c r="F567" s="37">
        <v>0</v>
      </c>
      <c r="G567" s="37">
        <v>0</v>
      </c>
      <c r="H567" s="37">
        <v>0</v>
      </c>
      <c r="I567" s="37">
        <v>0</v>
      </c>
      <c r="J567" s="80"/>
    </row>
    <row r="568" spans="1:10" hidden="1" outlineLevel="1">
      <c r="A568" s="283" t="s">
        <v>642</v>
      </c>
      <c r="B568" s="338">
        <v>1793466.75</v>
      </c>
      <c r="C568" s="37">
        <v>266799</v>
      </c>
      <c r="D568" s="37">
        <v>0</v>
      </c>
      <c r="E568" s="37">
        <v>0</v>
      </c>
      <c r="F568" s="37">
        <v>0</v>
      </c>
      <c r="G568" s="37">
        <v>0</v>
      </c>
      <c r="H568" s="37">
        <v>0</v>
      </c>
      <c r="I568" s="37">
        <v>345.8</v>
      </c>
      <c r="J568" s="80"/>
    </row>
    <row r="569" spans="1:10" hidden="1" outlineLevel="1">
      <c r="A569" s="283" t="s">
        <v>643</v>
      </c>
      <c r="B569" s="338">
        <v>881057.33</v>
      </c>
      <c r="C569" s="37">
        <v>1079942.01</v>
      </c>
      <c r="D569" s="37">
        <v>0</v>
      </c>
      <c r="E569" s="37">
        <v>130195</v>
      </c>
      <c r="F569" s="37">
        <v>0</v>
      </c>
      <c r="G569" s="37">
        <v>0</v>
      </c>
      <c r="H569" s="37">
        <v>0</v>
      </c>
      <c r="I569" s="37">
        <v>61102.27</v>
      </c>
      <c r="J569" s="80"/>
    </row>
    <row r="570" spans="1:10" hidden="1" outlineLevel="1">
      <c r="A570" s="283" t="s">
        <v>644</v>
      </c>
      <c r="B570" s="338">
        <v>1905983.72</v>
      </c>
      <c r="C570" s="37">
        <v>137622.16</v>
      </c>
      <c r="D570" s="37">
        <v>3047.94</v>
      </c>
      <c r="E570" s="37">
        <v>0</v>
      </c>
      <c r="F570" s="37">
        <v>0</v>
      </c>
      <c r="G570" s="37">
        <v>0</v>
      </c>
      <c r="H570" s="37">
        <v>0</v>
      </c>
      <c r="I570" s="37">
        <v>17741.28</v>
      </c>
      <c r="J570" s="80"/>
    </row>
    <row r="571" spans="1:10" hidden="1" outlineLevel="1">
      <c r="A571" s="283" t="s">
        <v>645</v>
      </c>
      <c r="B571" s="338">
        <v>1925163.1</v>
      </c>
      <c r="C571" s="37">
        <v>93269.85</v>
      </c>
      <c r="D571" s="37">
        <v>0</v>
      </c>
      <c r="E571" s="37">
        <v>0</v>
      </c>
      <c r="F571" s="37">
        <v>0</v>
      </c>
      <c r="G571" s="37">
        <v>0</v>
      </c>
      <c r="H571" s="37">
        <v>0</v>
      </c>
      <c r="I571" s="37">
        <v>111.87</v>
      </c>
      <c r="J571" s="80"/>
    </row>
    <row r="572" spans="1:10" hidden="1" outlineLevel="1">
      <c r="A572" s="283" t="s">
        <v>646</v>
      </c>
      <c r="B572" s="338">
        <v>1673778.01</v>
      </c>
      <c r="C572" s="37">
        <v>308178.61</v>
      </c>
      <c r="D572" s="37">
        <v>0</v>
      </c>
      <c r="E572" s="37">
        <v>24309.62</v>
      </c>
      <c r="F572" s="37">
        <v>0</v>
      </c>
      <c r="G572" s="37">
        <v>0</v>
      </c>
      <c r="H572" s="37">
        <v>0</v>
      </c>
      <c r="I572" s="37">
        <v>2689.12</v>
      </c>
      <c r="J572" s="80"/>
    </row>
    <row r="573" spans="1:10" hidden="1" outlineLevel="1">
      <c r="A573" s="283" t="s">
        <v>647</v>
      </c>
      <c r="B573" s="338">
        <v>1900887.16</v>
      </c>
      <c r="C573" s="37">
        <v>83809.62</v>
      </c>
      <c r="D573" s="37">
        <v>106</v>
      </c>
      <c r="E573" s="37">
        <v>0</v>
      </c>
      <c r="F573" s="37">
        <v>0</v>
      </c>
      <c r="G573" s="37">
        <v>0</v>
      </c>
      <c r="H573" s="37">
        <v>0</v>
      </c>
      <c r="I573" s="37">
        <v>4283.43</v>
      </c>
      <c r="J573" s="80"/>
    </row>
    <row r="574" spans="1:10" hidden="1" outlineLevel="1">
      <c r="A574" s="283" t="s">
        <v>648</v>
      </c>
      <c r="B574" s="338">
        <v>1709334.78</v>
      </c>
      <c r="C574" s="37">
        <v>262657.43</v>
      </c>
      <c r="D574" s="37">
        <v>0</v>
      </c>
      <c r="E574" s="37">
        <v>0</v>
      </c>
      <c r="F574" s="37">
        <v>0</v>
      </c>
      <c r="G574" s="37">
        <v>0</v>
      </c>
      <c r="H574" s="37">
        <v>0</v>
      </c>
      <c r="I574" s="37">
        <v>30333.25</v>
      </c>
      <c r="J574" s="80"/>
    </row>
    <row r="575" spans="1:10" hidden="1" outlineLevel="1">
      <c r="A575" s="283" t="s">
        <v>649</v>
      </c>
      <c r="B575" s="338">
        <v>1245776.8899999999</v>
      </c>
      <c r="C575" s="37">
        <v>680137.57</v>
      </c>
      <c r="D575" s="37">
        <v>291.08999999999997</v>
      </c>
      <c r="E575" s="37">
        <v>0</v>
      </c>
      <c r="F575" s="37">
        <v>0</v>
      </c>
      <c r="G575" s="37">
        <v>0</v>
      </c>
      <c r="H575" s="37">
        <v>0</v>
      </c>
      <c r="I575" s="37">
        <v>488.18</v>
      </c>
      <c r="J575" s="80"/>
    </row>
    <row r="576" spans="1:10" hidden="1" outlineLevel="1">
      <c r="A576" s="283" t="s">
        <v>650</v>
      </c>
      <c r="B576" s="338">
        <v>1085029.25</v>
      </c>
      <c r="C576" s="37">
        <v>873680.76</v>
      </c>
      <c r="D576" s="37">
        <v>0</v>
      </c>
      <c r="E576" s="37">
        <v>0</v>
      </c>
      <c r="F576" s="37">
        <v>0</v>
      </c>
      <c r="G576" s="37">
        <v>0</v>
      </c>
      <c r="H576" s="37">
        <v>0</v>
      </c>
      <c r="I576" s="37">
        <v>33825.65</v>
      </c>
      <c r="J576" s="80"/>
    </row>
    <row r="577" spans="1:11" hidden="1" outlineLevel="1">
      <c r="A577" s="283" t="s">
        <v>651</v>
      </c>
      <c r="B577" s="338">
        <v>1678610.46</v>
      </c>
      <c r="C577" s="37">
        <v>133330.41</v>
      </c>
      <c r="D577" s="37">
        <v>114.62</v>
      </c>
      <c r="E577" s="37">
        <v>0</v>
      </c>
      <c r="F577" s="37">
        <v>0</v>
      </c>
      <c r="G577" s="37">
        <v>0</v>
      </c>
      <c r="H577" s="37">
        <v>0</v>
      </c>
      <c r="I577" s="37">
        <v>33115.99</v>
      </c>
      <c r="J577" s="80"/>
    </row>
    <row r="578" spans="1:11" hidden="1" outlineLevel="1">
      <c r="A578" s="283" t="s">
        <v>652</v>
      </c>
      <c r="B578" s="338">
        <v>1357314.96</v>
      </c>
      <c r="C578" s="37">
        <v>373677.49</v>
      </c>
      <c r="D578" s="37">
        <v>221.56</v>
      </c>
      <c r="E578" s="37">
        <v>35750</v>
      </c>
      <c r="F578" s="37">
        <v>0</v>
      </c>
      <c r="G578" s="37">
        <v>0</v>
      </c>
      <c r="H578" s="37">
        <v>0</v>
      </c>
      <c r="I578" s="37">
        <v>12541.6</v>
      </c>
      <c r="J578" s="80"/>
    </row>
    <row r="579" spans="1:11" hidden="1" outlineLevel="1">
      <c r="A579" s="283" t="s">
        <v>653</v>
      </c>
      <c r="B579" s="338">
        <v>1694089.73</v>
      </c>
      <c r="C579" s="37">
        <v>47407.17</v>
      </c>
      <c r="D579" s="37">
        <v>0</v>
      </c>
      <c r="E579" s="37">
        <v>0</v>
      </c>
      <c r="F579" s="37">
        <v>0</v>
      </c>
      <c r="G579" s="37">
        <v>0</v>
      </c>
      <c r="H579" s="37">
        <v>0</v>
      </c>
      <c r="I579" s="37">
        <v>584.88</v>
      </c>
      <c r="J579" s="80"/>
    </row>
    <row r="580" spans="1:11" hidden="1" outlineLevel="1">
      <c r="A580" s="283" t="s">
        <v>654</v>
      </c>
      <c r="B580" s="338">
        <v>1680066.08</v>
      </c>
      <c r="C580" s="37">
        <v>41563.370000000003</v>
      </c>
      <c r="D580" s="37">
        <v>452.16</v>
      </c>
      <c r="E580" s="37">
        <v>0</v>
      </c>
      <c r="F580" s="37">
        <v>0</v>
      </c>
      <c r="G580" s="37">
        <v>0</v>
      </c>
      <c r="H580" s="37">
        <v>0</v>
      </c>
      <c r="I580" s="37">
        <v>33.89</v>
      </c>
      <c r="J580" s="80"/>
    </row>
    <row r="581" spans="1:11" hidden="1" outlineLevel="1">
      <c r="A581" s="283" t="s">
        <v>655</v>
      </c>
      <c r="B581" s="338">
        <v>1152377.79</v>
      </c>
      <c r="C581" s="37">
        <v>490955.09</v>
      </c>
      <c r="D581" s="37">
        <v>0</v>
      </c>
      <c r="E581" s="37">
        <v>65930.259999999995</v>
      </c>
      <c r="F581" s="37">
        <v>0</v>
      </c>
      <c r="G581" s="37">
        <v>0</v>
      </c>
      <c r="H581" s="37">
        <v>0</v>
      </c>
      <c r="I581" s="37">
        <v>19690.34</v>
      </c>
      <c r="J581" s="80"/>
    </row>
    <row r="582" spans="1:11" hidden="1" outlineLevel="1">
      <c r="A582" s="283" t="s">
        <v>656</v>
      </c>
      <c r="B582" s="338">
        <v>1610883.94</v>
      </c>
      <c r="C582" s="37">
        <v>69398.2</v>
      </c>
      <c r="D582" s="37">
        <v>89.32</v>
      </c>
      <c r="E582" s="37">
        <v>0</v>
      </c>
      <c r="F582" s="37">
        <v>0</v>
      </c>
      <c r="G582" s="37">
        <v>0</v>
      </c>
      <c r="H582" s="37">
        <v>8368.98</v>
      </c>
      <c r="I582" s="37">
        <v>13780.01</v>
      </c>
      <c r="J582" s="80"/>
    </row>
    <row r="583" spans="1:11" hidden="1" outlineLevel="1">
      <c r="A583" s="283" t="s">
        <v>657</v>
      </c>
      <c r="B583" s="338">
        <v>1522257.53</v>
      </c>
      <c r="C583" s="37">
        <v>79480.75</v>
      </c>
      <c r="D583" s="37">
        <v>306.26</v>
      </c>
      <c r="E583" s="37">
        <v>0</v>
      </c>
      <c r="F583" s="37">
        <v>0</v>
      </c>
      <c r="G583" s="37">
        <v>0</v>
      </c>
      <c r="H583" s="37">
        <v>0</v>
      </c>
      <c r="I583" s="37">
        <v>0</v>
      </c>
      <c r="J583" s="80"/>
    </row>
    <row r="584" spans="1:11" hidden="1" outlineLevel="1">
      <c r="A584" s="283" t="s">
        <v>658</v>
      </c>
      <c r="B584" s="338">
        <v>1489197.03</v>
      </c>
      <c r="C584" s="37">
        <v>137822.15</v>
      </c>
      <c r="D584" s="37">
        <v>281.02999999999997</v>
      </c>
      <c r="E584" s="37">
        <v>6643.91</v>
      </c>
      <c r="F584" s="37">
        <v>0</v>
      </c>
      <c r="G584" s="37">
        <v>0</v>
      </c>
      <c r="H584" s="37">
        <v>0</v>
      </c>
      <c r="I584" s="37">
        <v>53622.61</v>
      </c>
      <c r="J584" s="80"/>
    </row>
    <row r="585" spans="1:11" hidden="1" outlineLevel="1">
      <c r="A585" s="283" t="s">
        <v>659</v>
      </c>
      <c r="B585" s="338">
        <v>1435162.95</v>
      </c>
      <c r="C585" s="37">
        <v>94045.72</v>
      </c>
      <c r="D585" s="37">
        <v>0</v>
      </c>
      <c r="E585" s="37">
        <v>0</v>
      </c>
      <c r="F585" s="37">
        <v>0</v>
      </c>
      <c r="G585" s="37">
        <v>0</v>
      </c>
      <c r="H585" s="37">
        <v>0</v>
      </c>
      <c r="I585" s="37">
        <v>0</v>
      </c>
      <c r="J585" s="80"/>
    </row>
    <row r="586" spans="1:11" hidden="1" outlineLevel="1">
      <c r="A586" s="283" t="s">
        <v>660</v>
      </c>
      <c r="B586" s="338">
        <v>1476171.5</v>
      </c>
      <c r="C586" s="37">
        <v>120538.41</v>
      </c>
      <c r="D586" s="37">
        <v>636.66</v>
      </c>
      <c r="E586" s="37">
        <v>0</v>
      </c>
      <c r="F586" s="37">
        <v>0</v>
      </c>
      <c r="G586" s="37">
        <v>0</v>
      </c>
      <c r="H586" s="37">
        <v>0</v>
      </c>
      <c r="I586" s="37">
        <v>82617.899999999994</v>
      </c>
      <c r="J586" s="80"/>
    </row>
    <row r="587" spans="1:11" hidden="1" outlineLevel="1">
      <c r="A587" s="283" t="s">
        <v>661</v>
      </c>
      <c r="B587" s="338">
        <v>1427867.36</v>
      </c>
      <c r="C587" s="37">
        <v>85333.04</v>
      </c>
      <c r="D587" s="37">
        <v>0.26</v>
      </c>
      <c r="E587" s="37">
        <v>0</v>
      </c>
      <c r="F587" s="37">
        <v>0</v>
      </c>
      <c r="G587" s="37">
        <v>0</v>
      </c>
      <c r="H587" s="37">
        <v>0</v>
      </c>
      <c r="I587" s="37">
        <v>3191.34</v>
      </c>
      <c r="J587" s="80"/>
    </row>
    <row r="588" spans="1:11" hidden="1" outlineLevel="1">
      <c r="A588" s="283" t="s">
        <v>662</v>
      </c>
      <c r="B588" s="338">
        <v>1504813.48</v>
      </c>
      <c r="C588" s="37">
        <v>0</v>
      </c>
      <c r="D588" s="37">
        <v>0</v>
      </c>
      <c r="E588" s="37">
        <v>0</v>
      </c>
      <c r="F588" s="37">
        <v>0</v>
      </c>
      <c r="G588" s="37">
        <v>0</v>
      </c>
      <c r="H588" s="37">
        <v>0</v>
      </c>
      <c r="I588" s="37">
        <v>2851.44</v>
      </c>
      <c r="J588" s="80"/>
    </row>
    <row r="589" spans="1:11" hidden="1" outlineLevel="1">
      <c r="A589" s="283" t="s">
        <v>663</v>
      </c>
      <c r="B589" s="338">
        <v>344045.19</v>
      </c>
      <c r="C589" s="37">
        <v>1228516.26</v>
      </c>
      <c r="D589" s="37">
        <v>273.29000000000002</v>
      </c>
      <c r="E589" s="37">
        <v>0</v>
      </c>
      <c r="F589" s="37">
        <v>0</v>
      </c>
      <c r="G589" s="37">
        <v>0</v>
      </c>
      <c r="H589" s="37">
        <v>0</v>
      </c>
      <c r="I589" s="37">
        <v>93733.63</v>
      </c>
      <c r="J589" s="80"/>
    </row>
    <row r="590" spans="1:11" hidden="1" outlineLevel="1">
      <c r="A590" s="283" t="s">
        <v>664</v>
      </c>
      <c r="B590" s="338">
        <v>1368873.38</v>
      </c>
      <c r="C590" s="37">
        <v>105144.48</v>
      </c>
      <c r="D590" s="37">
        <v>0</v>
      </c>
      <c r="E590" s="37">
        <v>0</v>
      </c>
      <c r="F590" s="37">
        <v>0</v>
      </c>
      <c r="G590" s="37">
        <v>0</v>
      </c>
      <c r="H590" s="37">
        <v>0</v>
      </c>
      <c r="I590" s="37">
        <v>709.46</v>
      </c>
      <c r="J590" s="80"/>
    </row>
    <row r="591" spans="1:11" hidden="1" outlineLevel="1">
      <c r="A591" s="283" t="s">
        <v>665</v>
      </c>
      <c r="B591" s="338">
        <v>1471449.42</v>
      </c>
      <c r="C591" s="37">
        <v>0</v>
      </c>
      <c r="D591" s="37">
        <v>0</v>
      </c>
      <c r="E591" s="37">
        <v>0</v>
      </c>
      <c r="F591" s="37">
        <v>0</v>
      </c>
      <c r="G591" s="37">
        <v>0</v>
      </c>
      <c r="H591" s="37">
        <v>0</v>
      </c>
      <c r="I591" s="37">
        <v>0</v>
      </c>
      <c r="J591" s="80"/>
    </row>
    <row r="592" spans="1:11" hidden="1" outlineLevel="1">
      <c r="A592" s="283" t="s">
        <v>666</v>
      </c>
      <c r="B592" s="338">
        <v>1366472.65</v>
      </c>
      <c r="C592" s="37">
        <v>89046.97</v>
      </c>
      <c r="D592" s="37">
        <v>247.27</v>
      </c>
      <c r="E592" s="37">
        <v>0</v>
      </c>
      <c r="F592" s="37">
        <v>0</v>
      </c>
      <c r="G592" s="37">
        <v>0</v>
      </c>
      <c r="H592" s="37">
        <v>0</v>
      </c>
      <c r="I592" s="37">
        <v>12336.96</v>
      </c>
      <c r="J592" s="80"/>
      <c r="K592" s="96"/>
    </row>
    <row r="593" spans="1:11" hidden="1" outlineLevel="1">
      <c r="A593" s="283" t="s">
        <v>667</v>
      </c>
      <c r="B593" s="338">
        <v>1428156.75</v>
      </c>
      <c r="C593" s="37">
        <v>12285.35</v>
      </c>
      <c r="D593" s="37">
        <v>248.52</v>
      </c>
      <c r="E593" s="37">
        <v>0</v>
      </c>
      <c r="F593" s="37">
        <v>0</v>
      </c>
      <c r="G593" s="37">
        <v>0</v>
      </c>
      <c r="H593" s="37">
        <v>0</v>
      </c>
      <c r="I593" s="37">
        <v>65.760000000000005</v>
      </c>
      <c r="J593" s="80"/>
      <c r="K593" s="96"/>
    </row>
    <row r="594" spans="1:11" hidden="1" outlineLevel="1">
      <c r="A594" s="283" t="s">
        <v>668</v>
      </c>
      <c r="B594" s="338">
        <v>1389560.72</v>
      </c>
      <c r="C594" s="37">
        <v>51221.48</v>
      </c>
      <c r="D594" s="37">
        <v>0</v>
      </c>
      <c r="E594" s="37">
        <v>0</v>
      </c>
      <c r="F594" s="37">
        <v>0</v>
      </c>
      <c r="G594" s="37">
        <v>0</v>
      </c>
      <c r="H594" s="37">
        <v>0</v>
      </c>
      <c r="I594" s="37">
        <v>1630.35</v>
      </c>
      <c r="J594" s="80"/>
      <c r="K594" s="96"/>
    </row>
    <row r="595" spans="1:11" hidden="1" outlineLevel="1">
      <c r="A595" s="283" t="s">
        <v>669</v>
      </c>
      <c r="B595" s="338">
        <v>1389695.43</v>
      </c>
      <c r="C595" s="37">
        <v>71570.320000000007</v>
      </c>
      <c r="D595" s="37">
        <v>714.79</v>
      </c>
      <c r="E595" s="37">
        <v>0</v>
      </c>
      <c r="F595" s="37">
        <v>0</v>
      </c>
      <c r="G595" s="37">
        <v>0</v>
      </c>
      <c r="H595" s="37">
        <v>0</v>
      </c>
      <c r="I595" s="37">
        <v>23601.18</v>
      </c>
      <c r="J595" s="80"/>
      <c r="K595" s="96"/>
    </row>
    <row r="596" spans="1:11" hidden="1" outlineLevel="1">
      <c r="A596" s="283" t="s">
        <v>670</v>
      </c>
      <c r="B596" s="338">
        <v>1413916.09</v>
      </c>
      <c r="C596" s="37">
        <v>6860.56</v>
      </c>
      <c r="D596" s="37">
        <v>0</v>
      </c>
      <c r="E596" s="37">
        <v>0</v>
      </c>
      <c r="F596" s="37">
        <v>0</v>
      </c>
      <c r="G596" s="37">
        <v>0</v>
      </c>
      <c r="H596" s="37">
        <v>0</v>
      </c>
      <c r="I596" s="37">
        <v>20.6</v>
      </c>
      <c r="J596" s="80"/>
      <c r="K596" s="96"/>
    </row>
    <row r="597" spans="1:11" hidden="1" outlineLevel="1">
      <c r="A597" s="283" t="s">
        <v>213</v>
      </c>
      <c r="B597" s="338">
        <v>768168.16</v>
      </c>
      <c r="C597" s="37">
        <v>592299.76</v>
      </c>
      <c r="D597" s="37">
        <v>135.66</v>
      </c>
      <c r="E597" s="37">
        <v>67542.490000000005</v>
      </c>
      <c r="F597" s="37">
        <v>0</v>
      </c>
      <c r="G597" s="37">
        <v>0</v>
      </c>
      <c r="H597" s="37">
        <v>0</v>
      </c>
      <c r="I597" s="37">
        <v>18339.830000000002</v>
      </c>
      <c r="J597" s="80"/>
      <c r="K597" s="96"/>
    </row>
    <row r="598" spans="1:11" hidden="1" outlineLevel="1">
      <c r="A598" s="283" t="s">
        <v>671</v>
      </c>
      <c r="B598" s="338">
        <v>1098400.1499999999</v>
      </c>
      <c r="C598" s="37">
        <v>312218.31</v>
      </c>
      <c r="D598" s="37">
        <v>632.66</v>
      </c>
      <c r="E598" s="37">
        <v>0</v>
      </c>
      <c r="F598" s="37">
        <v>0</v>
      </c>
      <c r="G598" s="37">
        <v>0</v>
      </c>
      <c r="H598" s="37">
        <v>0</v>
      </c>
      <c r="I598" s="37">
        <v>0</v>
      </c>
      <c r="J598" s="80"/>
      <c r="K598" s="96"/>
    </row>
    <row r="599" spans="1:11" hidden="1" outlineLevel="1">
      <c r="A599" s="283" t="s">
        <v>672</v>
      </c>
      <c r="B599" s="338">
        <v>1140082.17</v>
      </c>
      <c r="C599" s="37">
        <v>281903.15999999997</v>
      </c>
      <c r="D599" s="37">
        <v>0</v>
      </c>
      <c r="E599" s="37">
        <v>0</v>
      </c>
      <c r="F599" s="37">
        <v>0</v>
      </c>
      <c r="G599" s="37">
        <v>0</v>
      </c>
      <c r="H599" s="37">
        <v>0</v>
      </c>
      <c r="I599" s="37">
        <v>13708.65</v>
      </c>
      <c r="J599" s="80"/>
      <c r="K599" s="96"/>
    </row>
    <row r="600" spans="1:11" hidden="1" outlineLevel="1">
      <c r="A600" s="283" t="s">
        <v>673</v>
      </c>
      <c r="B600" s="338">
        <v>1255125.8700000001</v>
      </c>
      <c r="C600" s="37">
        <v>166410.29999999999</v>
      </c>
      <c r="D600" s="37">
        <v>0</v>
      </c>
      <c r="E600" s="37">
        <v>0</v>
      </c>
      <c r="F600" s="37">
        <v>0</v>
      </c>
      <c r="G600" s="37">
        <v>0</v>
      </c>
      <c r="H600" s="37">
        <v>0</v>
      </c>
      <c r="I600" s="37">
        <v>21593.29</v>
      </c>
      <c r="J600" s="80"/>
      <c r="K600" s="96"/>
    </row>
    <row r="601" spans="1:11" hidden="1" outlineLevel="1">
      <c r="A601" s="283" t="s">
        <v>674</v>
      </c>
      <c r="B601" s="338">
        <v>1199508.55</v>
      </c>
      <c r="C601" s="37">
        <v>205931.02</v>
      </c>
      <c r="D601" s="37">
        <v>218.58</v>
      </c>
      <c r="E601" s="37">
        <v>0</v>
      </c>
      <c r="F601" s="37">
        <v>0</v>
      </c>
      <c r="G601" s="37">
        <v>0</v>
      </c>
      <c r="H601" s="37">
        <v>0</v>
      </c>
      <c r="I601" s="37">
        <v>10035.299999999999</v>
      </c>
      <c r="J601" s="80"/>
      <c r="K601" s="96"/>
    </row>
    <row r="602" spans="1:11" hidden="1" outlineLevel="1">
      <c r="A602" s="283" t="s">
        <v>675</v>
      </c>
      <c r="B602" s="338">
        <v>1314761.76</v>
      </c>
      <c r="C602" s="37">
        <v>60853.68</v>
      </c>
      <c r="D602" s="37">
        <v>0</v>
      </c>
      <c r="E602" s="37">
        <v>0</v>
      </c>
      <c r="F602" s="37">
        <v>0</v>
      </c>
      <c r="G602" s="37">
        <v>0</v>
      </c>
      <c r="H602" s="37">
        <v>0</v>
      </c>
      <c r="I602" s="37">
        <v>8188.17</v>
      </c>
      <c r="J602" s="80"/>
      <c r="K602" s="96"/>
    </row>
    <row r="603" spans="1:11" hidden="1" outlineLevel="1">
      <c r="A603" s="283" t="s">
        <v>676</v>
      </c>
      <c r="B603" s="338">
        <v>840943.5</v>
      </c>
      <c r="C603" s="37">
        <v>477891.72</v>
      </c>
      <c r="D603" s="37">
        <v>0</v>
      </c>
      <c r="E603" s="37">
        <v>55202.41</v>
      </c>
      <c r="F603" s="37">
        <v>0</v>
      </c>
      <c r="G603" s="37">
        <v>0</v>
      </c>
      <c r="H603" s="37">
        <v>0</v>
      </c>
      <c r="I603" s="37">
        <v>8453.85</v>
      </c>
      <c r="J603" s="80"/>
      <c r="K603" s="96"/>
    </row>
    <row r="604" spans="1:11" hidden="1" outlineLevel="1">
      <c r="A604" s="283" t="s">
        <v>677</v>
      </c>
      <c r="B604" s="338">
        <v>925579.96</v>
      </c>
      <c r="C604" s="37">
        <v>433189.82</v>
      </c>
      <c r="D604" s="37">
        <v>0</v>
      </c>
      <c r="E604" s="37">
        <v>9779.4500000000007</v>
      </c>
      <c r="F604" s="37">
        <v>0</v>
      </c>
      <c r="G604" s="37">
        <v>0</v>
      </c>
      <c r="H604" s="37">
        <v>0</v>
      </c>
      <c r="I604" s="37">
        <v>4533.8599999999997</v>
      </c>
      <c r="J604" s="80"/>
      <c r="K604" s="96"/>
    </row>
    <row r="605" spans="1:11" hidden="1" outlineLevel="1">
      <c r="A605" s="283" t="s">
        <v>678</v>
      </c>
      <c r="B605" s="338">
        <v>1345731.97</v>
      </c>
      <c r="C605" s="37">
        <v>507.35</v>
      </c>
      <c r="D605" s="37">
        <v>0</v>
      </c>
      <c r="E605" s="37">
        <v>0</v>
      </c>
      <c r="F605" s="37">
        <v>0</v>
      </c>
      <c r="G605" s="37">
        <v>0</v>
      </c>
      <c r="H605" s="37">
        <v>0</v>
      </c>
      <c r="I605" s="37">
        <v>8751.2099999999991</v>
      </c>
      <c r="J605" s="80"/>
      <c r="K605" s="96"/>
    </row>
    <row r="606" spans="1:11" hidden="1" outlineLevel="1">
      <c r="A606" s="283" t="s">
        <v>679</v>
      </c>
      <c r="B606" s="338">
        <v>406639.31</v>
      </c>
      <c r="C606" s="37">
        <v>913359.33</v>
      </c>
      <c r="D606" s="37">
        <v>128.99</v>
      </c>
      <c r="E606" s="37">
        <v>61252.79</v>
      </c>
      <c r="F606" s="37">
        <v>0</v>
      </c>
      <c r="G606" s="37">
        <v>0</v>
      </c>
      <c r="H606" s="37">
        <v>0</v>
      </c>
      <c r="I606" s="37">
        <v>50428.87</v>
      </c>
      <c r="J606" s="80"/>
      <c r="K606" s="96"/>
    </row>
    <row r="607" spans="1:11" hidden="1" outlineLevel="1">
      <c r="A607" s="283" t="s">
        <v>680</v>
      </c>
      <c r="B607" s="338">
        <v>1040636.57</v>
      </c>
      <c r="C607" s="37">
        <v>251475.41</v>
      </c>
      <c r="D607" s="37">
        <v>968.97</v>
      </c>
      <c r="E607" s="37">
        <v>0</v>
      </c>
      <c r="F607" s="37">
        <v>0</v>
      </c>
      <c r="G607" s="37">
        <v>0</v>
      </c>
      <c r="H607" s="37">
        <v>0</v>
      </c>
      <c r="I607" s="37">
        <v>0</v>
      </c>
      <c r="J607" s="80"/>
      <c r="K607" s="96"/>
    </row>
    <row r="608" spans="1:11" hidden="1" outlineLevel="1">
      <c r="A608" s="283" t="s">
        <v>681</v>
      </c>
      <c r="B608" s="338">
        <v>872658.7</v>
      </c>
      <c r="C608" s="37">
        <v>400139.8</v>
      </c>
      <c r="D608" s="37">
        <v>0</v>
      </c>
      <c r="E608" s="37">
        <v>0</v>
      </c>
      <c r="F608" s="37">
        <v>0</v>
      </c>
      <c r="G608" s="37">
        <v>0</v>
      </c>
      <c r="H608" s="37">
        <v>0</v>
      </c>
      <c r="I608" s="37">
        <v>0</v>
      </c>
      <c r="J608" s="80"/>
      <c r="K608" s="96"/>
    </row>
    <row r="609" spans="1:11" hidden="1" outlineLevel="1">
      <c r="A609" s="283" t="s">
        <v>682</v>
      </c>
      <c r="B609" s="338">
        <v>1253263.8899999999</v>
      </c>
      <c r="C609" s="37">
        <v>21158.23</v>
      </c>
      <c r="D609" s="37">
        <v>0</v>
      </c>
      <c r="E609" s="37">
        <v>0</v>
      </c>
      <c r="F609" s="37">
        <v>0</v>
      </c>
      <c r="G609" s="37">
        <v>0</v>
      </c>
      <c r="H609" s="37">
        <v>0</v>
      </c>
      <c r="I609" s="37">
        <v>20205.73</v>
      </c>
      <c r="J609" s="80"/>
      <c r="K609" s="96"/>
    </row>
    <row r="610" spans="1:11" hidden="1" outlineLevel="1">
      <c r="A610" s="283" t="s">
        <v>683</v>
      </c>
      <c r="B610" s="338">
        <v>1225731.74</v>
      </c>
      <c r="C610" s="37">
        <v>13639.21</v>
      </c>
      <c r="D610" s="37">
        <v>0</v>
      </c>
      <c r="E610" s="37">
        <v>0</v>
      </c>
      <c r="F610" s="37">
        <v>0</v>
      </c>
      <c r="G610" s="37">
        <v>0</v>
      </c>
      <c r="H610" s="37">
        <v>0</v>
      </c>
      <c r="I610" s="37">
        <v>458.42</v>
      </c>
      <c r="J610" s="80"/>
      <c r="K610" s="96"/>
    </row>
    <row r="611" spans="1:11" hidden="1" outlineLevel="1">
      <c r="A611" s="283" t="s">
        <v>684</v>
      </c>
      <c r="B611" s="338">
        <v>909281.87</v>
      </c>
      <c r="C611" s="37">
        <v>371523.64</v>
      </c>
      <c r="D611" s="37">
        <v>0</v>
      </c>
      <c r="E611" s="37">
        <v>0</v>
      </c>
      <c r="F611" s="37">
        <v>0</v>
      </c>
      <c r="G611" s="37">
        <v>0</v>
      </c>
      <c r="H611" s="37">
        <v>0</v>
      </c>
      <c r="I611" s="37">
        <v>63803.76</v>
      </c>
      <c r="J611" s="80"/>
      <c r="K611" s="96"/>
    </row>
    <row r="612" spans="1:11" hidden="1" outlineLevel="1">
      <c r="A612" s="283" t="s">
        <v>685</v>
      </c>
      <c r="B612" s="338">
        <v>1043186.66</v>
      </c>
      <c r="C612" s="37">
        <v>163087.85999999999</v>
      </c>
      <c r="D612" s="37">
        <v>0</v>
      </c>
      <c r="E612" s="37">
        <v>0</v>
      </c>
      <c r="F612" s="37">
        <v>0</v>
      </c>
      <c r="G612" s="37">
        <v>0</v>
      </c>
      <c r="H612" s="37">
        <v>0</v>
      </c>
      <c r="I612" s="37">
        <v>0</v>
      </c>
      <c r="J612" s="80"/>
      <c r="K612" s="96"/>
    </row>
    <row r="613" spans="1:11" hidden="1" outlineLevel="1">
      <c r="A613" s="283" t="s">
        <v>686</v>
      </c>
      <c r="B613" s="338">
        <v>1189063.18</v>
      </c>
      <c r="C613" s="37">
        <v>17744.59</v>
      </c>
      <c r="D613" s="37">
        <v>0</v>
      </c>
      <c r="E613" s="37">
        <v>0</v>
      </c>
      <c r="F613" s="37">
        <v>0</v>
      </c>
      <c r="G613" s="37">
        <v>0</v>
      </c>
      <c r="H613" s="37">
        <v>0</v>
      </c>
      <c r="I613" s="37">
        <v>4724.5200000000004</v>
      </c>
      <c r="J613" s="80"/>
      <c r="K613" s="96"/>
    </row>
    <row r="614" spans="1:11" hidden="1" outlineLevel="1">
      <c r="A614" s="283" t="s">
        <v>687</v>
      </c>
      <c r="B614" s="338">
        <v>493606.49</v>
      </c>
      <c r="C614" s="37">
        <v>756546.91</v>
      </c>
      <c r="D614" s="37">
        <v>28.25</v>
      </c>
      <c r="E614" s="37">
        <v>35230</v>
      </c>
      <c r="F614" s="37">
        <v>0</v>
      </c>
      <c r="G614" s="37">
        <v>0</v>
      </c>
      <c r="H614" s="37">
        <v>0</v>
      </c>
      <c r="I614" s="37">
        <v>93834.26</v>
      </c>
      <c r="J614" s="80"/>
      <c r="K614" s="96"/>
    </row>
    <row r="615" spans="1:11" hidden="1" outlineLevel="1">
      <c r="A615" s="283" t="s">
        <v>230</v>
      </c>
      <c r="B615" s="338">
        <v>211562.85</v>
      </c>
      <c r="C615" s="37">
        <v>1000214.55</v>
      </c>
      <c r="D615" s="37">
        <v>0</v>
      </c>
      <c r="E615" s="37">
        <v>0</v>
      </c>
      <c r="F615" s="37">
        <v>0</v>
      </c>
      <c r="G615" s="37">
        <v>0</v>
      </c>
      <c r="H615" s="37">
        <v>0</v>
      </c>
      <c r="I615" s="37">
        <v>29022.46</v>
      </c>
      <c r="J615" s="80"/>
      <c r="K615" s="96"/>
    </row>
    <row r="616" spans="1:11" hidden="1" outlineLevel="1">
      <c r="A616" s="283" t="s">
        <v>688</v>
      </c>
      <c r="B616" s="338">
        <v>1003620.92</v>
      </c>
      <c r="C616" s="37">
        <v>169751.96</v>
      </c>
      <c r="D616" s="37">
        <v>203.12</v>
      </c>
      <c r="E616" s="37">
        <v>0</v>
      </c>
      <c r="F616" s="37">
        <v>0</v>
      </c>
      <c r="G616" s="37">
        <v>0</v>
      </c>
      <c r="H616" s="37">
        <v>0</v>
      </c>
      <c r="I616" s="37">
        <v>0</v>
      </c>
      <c r="J616" s="80"/>
      <c r="K616" s="96"/>
    </row>
    <row r="617" spans="1:11" hidden="1" outlineLevel="1">
      <c r="A617" s="283" t="s">
        <v>689</v>
      </c>
      <c r="B617" s="338">
        <v>1158010.58</v>
      </c>
      <c r="C617" s="37">
        <v>0</v>
      </c>
      <c r="D617" s="37">
        <v>0</v>
      </c>
      <c r="E617" s="37">
        <v>0</v>
      </c>
      <c r="F617" s="37">
        <v>0</v>
      </c>
      <c r="G617" s="37">
        <v>0</v>
      </c>
      <c r="H617" s="37">
        <v>0</v>
      </c>
      <c r="I617" s="37">
        <v>2210.0700000000002</v>
      </c>
      <c r="J617" s="80"/>
      <c r="K617" s="96"/>
    </row>
    <row r="618" spans="1:11" hidden="1" outlineLevel="1">
      <c r="A618" s="283" t="s">
        <v>690</v>
      </c>
      <c r="B618" s="338">
        <v>1067028.8</v>
      </c>
      <c r="C618" s="37">
        <v>82274.41</v>
      </c>
      <c r="D618" s="37">
        <v>0</v>
      </c>
      <c r="E618" s="37">
        <v>0</v>
      </c>
      <c r="F618" s="37">
        <v>0</v>
      </c>
      <c r="G618" s="37">
        <v>0</v>
      </c>
      <c r="H618" s="37">
        <v>0</v>
      </c>
      <c r="I618" s="37">
        <v>6565.74</v>
      </c>
      <c r="J618" s="80"/>
      <c r="K618" s="96"/>
    </row>
    <row r="619" spans="1:11" hidden="1" outlineLevel="1">
      <c r="A619" s="283" t="s">
        <v>691</v>
      </c>
      <c r="B619" s="338">
        <v>592722.26</v>
      </c>
      <c r="C619" s="37">
        <v>517251.41</v>
      </c>
      <c r="D619" s="37">
        <v>0</v>
      </c>
      <c r="E619" s="37">
        <v>70274.289999999994</v>
      </c>
      <c r="F619" s="37">
        <v>0</v>
      </c>
      <c r="G619" s="37">
        <v>0</v>
      </c>
      <c r="H619" s="37">
        <v>0</v>
      </c>
      <c r="I619" s="37">
        <v>53331.19</v>
      </c>
      <c r="J619" s="80"/>
      <c r="K619" s="96"/>
    </row>
    <row r="620" spans="1:11" hidden="1" outlineLevel="1">
      <c r="A620" s="283" t="s">
        <v>692</v>
      </c>
      <c r="B620" s="338">
        <v>654025.42000000004</v>
      </c>
      <c r="C620" s="37">
        <v>505072.63</v>
      </c>
      <c r="D620" s="37">
        <v>0</v>
      </c>
      <c r="E620" s="37">
        <v>0</v>
      </c>
      <c r="F620" s="37">
        <v>0</v>
      </c>
      <c r="G620" s="37">
        <v>0</v>
      </c>
      <c r="H620" s="37">
        <v>0</v>
      </c>
      <c r="I620" s="37">
        <v>37860.04</v>
      </c>
      <c r="J620" s="80"/>
      <c r="K620" s="96"/>
    </row>
    <row r="621" spans="1:11" hidden="1" outlineLevel="1">
      <c r="A621" s="283" t="s">
        <v>693</v>
      </c>
      <c r="B621" s="338">
        <v>1059822.8700000001</v>
      </c>
      <c r="C621" s="37">
        <v>60510.82</v>
      </c>
      <c r="D621" s="37">
        <v>0</v>
      </c>
      <c r="E621" s="37">
        <v>0</v>
      </c>
      <c r="F621" s="37">
        <v>0</v>
      </c>
      <c r="G621" s="37">
        <v>0</v>
      </c>
      <c r="H621" s="37">
        <v>0</v>
      </c>
      <c r="I621" s="37">
        <v>69.290000000000006</v>
      </c>
      <c r="J621" s="80"/>
      <c r="K621" s="96"/>
    </row>
    <row r="622" spans="1:11" hidden="1" outlineLevel="1">
      <c r="A622" s="283" t="s">
        <v>694</v>
      </c>
      <c r="B622" s="338">
        <v>1093103.1399999999</v>
      </c>
      <c r="C622" s="37">
        <v>3067.38</v>
      </c>
      <c r="D622" s="37">
        <v>0</v>
      </c>
      <c r="E622" s="37">
        <v>0</v>
      </c>
      <c r="F622" s="37">
        <v>0</v>
      </c>
      <c r="G622" s="37">
        <v>0</v>
      </c>
      <c r="H622" s="37">
        <v>0</v>
      </c>
      <c r="I622" s="37">
        <v>283.89999999999998</v>
      </c>
      <c r="J622" s="80"/>
      <c r="K622" s="96"/>
    </row>
    <row r="623" spans="1:11" hidden="1" outlineLevel="1">
      <c r="A623" s="283" t="s">
        <v>695</v>
      </c>
      <c r="B623" s="338">
        <v>1079981.8500000001</v>
      </c>
      <c r="C623" s="37">
        <v>25226.59</v>
      </c>
      <c r="D623" s="37">
        <v>0</v>
      </c>
      <c r="E623" s="37">
        <v>0</v>
      </c>
      <c r="F623" s="37">
        <v>0</v>
      </c>
      <c r="G623" s="37">
        <v>0</v>
      </c>
      <c r="H623" s="37">
        <v>0</v>
      </c>
      <c r="I623" s="37">
        <v>10873.13</v>
      </c>
      <c r="J623" s="80"/>
      <c r="K623" s="96"/>
    </row>
    <row r="624" spans="1:11" hidden="1" outlineLevel="1">
      <c r="A624" s="283" t="s">
        <v>696</v>
      </c>
      <c r="B624" s="338">
        <v>494080.68</v>
      </c>
      <c r="C624" s="37">
        <v>657376.64</v>
      </c>
      <c r="D624" s="37">
        <v>0</v>
      </c>
      <c r="E624" s="37">
        <v>0</v>
      </c>
      <c r="F624" s="37">
        <v>0</v>
      </c>
      <c r="G624" s="37">
        <v>0</v>
      </c>
      <c r="H624" s="37">
        <v>0</v>
      </c>
      <c r="I624" s="37">
        <v>60373.65</v>
      </c>
      <c r="J624" s="80"/>
      <c r="K624" s="96"/>
    </row>
    <row r="625" spans="1:11" hidden="1" outlineLevel="1">
      <c r="A625" s="283" t="s">
        <v>697</v>
      </c>
      <c r="B625" s="338">
        <v>697107.87</v>
      </c>
      <c r="C625" s="37">
        <v>452996.79</v>
      </c>
      <c r="D625" s="37">
        <v>0</v>
      </c>
      <c r="E625" s="37">
        <v>0</v>
      </c>
      <c r="F625" s="37">
        <v>0</v>
      </c>
      <c r="G625" s="37">
        <v>0</v>
      </c>
      <c r="H625" s="37">
        <v>0</v>
      </c>
      <c r="I625" s="37">
        <v>64623.47</v>
      </c>
      <c r="J625" s="80"/>
      <c r="K625" s="96"/>
    </row>
    <row r="626" spans="1:11" hidden="1" outlineLevel="1">
      <c r="A626" s="283" t="s">
        <v>698</v>
      </c>
      <c r="B626" s="338">
        <v>886538.59</v>
      </c>
      <c r="C626" s="37">
        <v>183116.36</v>
      </c>
      <c r="D626" s="37">
        <v>0</v>
      </c>
      <c r="E626" s="37">
        <v>0</v>
      </c>
      <c r="F626" s="37">
        <v>0</v>
      </c>
      <c r="G626" s="37">
        <v>0</v>
      </c>
      <c r="H626" s="37">
        <v>0</v>
      </c>
      <c r="I626" s="37">
        <v>674.73</v>
      </c>
      <c r="J626" s="80"/>
      <c r="K626" s="96"/>
    </row>
    <row r="627" spans="1:11" hidden="1" outlineLevel="1">
      <c r="A627" s="283" t="s">
        <v>699</v>
      </c>
      <c r="B627" s="338">
        <v>1094967.3899999999</v>
      </c>
      <c r="C627" s="37">
        <v>0</v>
      </c>
      <c r="D627" s="37">
        <v>0</v>
      </c>
      <c r="E627" s="37">
        <v>0</v>
      </c>
      <c r="F627" s="37">
        <v>0</v>
      </c>
      <c r="G627" s="37">
        <v>0</v>
      </c>
      <c r="H627" s="37">
        <v>0</v>
      </c>
      <c r="I627" s="37">
        <v>28827.34</v>
      </c>
      <c r="J627" s="80"/>
      <c r="K627" s="96"/>
    </row>
    <row r="628" spans="1:11" hidden="1" outlineLevel="1">
      <c r="A628" s="283" t="s">
        <v>700</v>
      </c>
      <c r="B628" s="338">
        <v>561456.21</v>
      </c>
      <c r="C628" s="37">
        <v>564881.31000000006</v>
      </c>
      <c r="D628" s="37">
        <v>0</v>
      </c>
      <c r="E628" s="37">
        <v>0</v>
      </c>
      <c r="F628" s="37">
        <v>0</v>
      </c>
      <c r="G628" s="37">
        <v>0</v>
      </c>
      <c r="H628" s="37">
        <v>0</v>
      </c>
      <c r="I628" s="37">
        <v>62205.21</v>
      </c>
      <c r="J628" s="80"/>
      <c r="K628" s="96"/>
    </row>
    <row r="629" spans="1:11" hidden="1" outlineLevel="1">
      <c r="A629" s="283" t="s">
        <v>701</v>
      </c>
      <c r="B629" s="338">
        <v>832183.22</v>
      </c>
      <c r="C629" s="37">
        <v>211807.54</v>
      </c>
      <c r="D629" s="37">
        <v>0</v>
      </c>
      <c r="E629" s="37">
        <v>0</v>
      </c>
      <c r="F629" s="37">
        <v>0</v>
      </c>
      <c r="G629" s="37">
        <v>0</v>
      </c>
      <c r="H629" s="37">
        <v>0</v>
      </c>
      <c r="I629" s="37">
        <v>4331.57</v>
      </c>
      <c r="J629" s="80"/>
      <c r="K629" s="96"/>
    </row>
    <row r="630" spans="1:11" hidden="1" outlineLevel="1">
      <c r="A630" s="283" t="s">
        <v>702</v>
      </c>
      <c r="B630" s="338">
        <v>834624.24</v>
      </c>
      <c r="C630" s="37">
        <v>230824.92</v>
      </c>
      <c r="D630" s="37">
        <v>0</v>
      </c>
      <c r="E630" s="37">
        <v>0</v>
      </c>
      <c r="F630" s="37">
        <v>0</v>
      </c>
      <c r="G630" s="37">
        <v>0</v>
      </c>
      <c r="H630" s="37">
        <v>328</v>
      </c>
      <c r="I630" s="37">
        <v>30151.13</v>
      </c>
      <c r="J630" s="80"/>
      <c r="K630" s="96"/>
    </row>
    <row r="631" spans="1:11" hidden="1" outlineLevel="1">
      <c r="A631" s="283" t="s">
        <v>703</v>
      </c>
      <c r="B631" s="338">
        <v>1028968.14</v>
      </c>
      <c r="C631" s="37">
        <v>3749.81</v>
      </c>
      <c r="D631" s="37">
        <v>0</v>
      </c>
      <c r="E631" s="37">
        <v>0</v>
      </c>
      <c r="F631" s="37">
        <v>0</v>
      </c>
      <c r="G631" s="37">
        <v>0</v>
      </c>
      <c r="H631" s="37">
        <v>0</v>
      </c>
      <c r="I631" s="37">
        <v>2337.0700000000002</v>
      </c>
      <c r="J631" s="80"/>
      <c r="K631" s="96"/>
    </row>
    <row r="632" spans="1:11" hidden="1" outlineLevel="1">
      <c r="A632" s="283" t="s">
        <v>704</v>
      </c>
      <c r="B632" s="338">
        <v>1001557.74</v>
      </c>
      <c r="C632" s="37">
        <v>3769.09</v>
      </c>
      <c r="D632" s="37">
        <v>0</v>
      </c>
      <c r="E632" s="37">
        <v>0</v>
      </c>
      <c r="F632" s="37">
        <v>0</v>
      </c>
      <c r="G632" s="37">
        <v>0</v>
      </c>
      <c r="H632" s="37">
        <v>0</v>
      </c>
      <c r="I632" s="37">
        <v>0</v>
      </c>
      <c r="J632" s="80"/>
      <c r="K632" s="96"/>
    </row>
    <row r="633" spans="1:11" hidden="1" outlineLevel="1">
      <c r="A633" s="283" t="s">
        <v>705</v>
      </c>
      <c r="B633" s="338">
        <v>48467.33</v>
      </c>
      <c r="C633" s="37">
        <v>940587.43</v>
      </c>
      <c r="D633" s="37">
        <v>0</v>
      </c>
      <c r="E633" s="37">
        <v>0</v>
      </c>
      <c r="F633" s="37">
        <v>0</v>
      </c>
      <c r="G633" s="37">
        <v>0</v>
      </c>
      <c r="H633" s="37">
        <v>0</v>
      </c>
      <c r="I633" s="37">
        <v>0</v>
      </c>
      <c r="J633" s="80"/>
      <c r="K633" s="96"/>
    </row>
    <row r="634" spans="1:11" hidden="1" outlineLevel="1">
      <c r="A634" s="283" t="s">
        <v>706</v>
      </c>
      <c r="B634" s="338">
        <v>998976.24</v>
      </c>
      <c r="C634" s="37">
        <v>42060.6</v>
      </c>
      <c r="D634" s="37">
        <v>399.18</v>
      </c>
      <c r="E634" s="37">
        <v>0</v>
      </c>
      <c r="F634" s="37">
        <v>0</v>
      </c>
      <c r="G634" s="37">
        <v>0</v>
      </c>
      <c r="H634" s="37">
        <v>0</v>
      </c>
      <c r="I634" s="37">
        <v>53836.4</v>
      </c>
      <c r="J634" s="80"/>
      <c r="K634" s="96"/>
    </row>
    <row r="635" spans="1:11" hidden="1" outlineLevel="1">
      <c r="A635" s="283" t="s">
        <v>707</v>
      </c>
      <c r="B635" s="338">
        <v>256749.91</v>
      </c>
      <c r="C635" s="37">
        <v>709613.4</v>
      </c>
      <c r="D635" s="37">
        <v>0</v>
      </c>
      <c r="E635" s="37">
        <v>0</v>
      </c>
      <c r="F635" s="37">
        <v>0</v>
      </c>
      <c r="G635" s="37">
        <v>0</v>
      </c>
      <c r="H635" s="37">
        <v>0</v>
      </c>
      <c r="I635" s="37">
        <v>0</v>
      </c>
      <c r="J635" s="80"/>
      <c r="K635" s="96"/>
    </row>
    <row r="636" spans="1:11" hidden="1" outlineLevel="1">
      <c r="A636" s="283" t="s">
        <v>708</v>
      </c>
      <c r="B636" s="338">
        <v>869569.55</v>
      </c>
      <c r="C636" s="37">
        <v>57324.03</v>
      </c>
      <c r="D636" s="37">
        <v>0</v>
      </c>
      <c r="E636" s="37">
        <v>30480</v>
      </c>
      <c r="F636" s="37">
        <v>0</v>
      </c>
      <c r="G636" s="37">
        <v>0</v>
      </c>
      <c r="H636" s="37">
        <v>0</v>
      </c>
      <c r="I636" s="37">
        <v>573.6</v>
      </c>
      <c r="J636" s="80"/>
      <c r="K636" s="96"/>
    </row>
    <row r="637" spans="1:11" hidden="1" outlineLevel="1">
      <c r="A637" s="283" t="s">
        <v>709</v>
      </c>
      <c r="B637" s="338">
        <v>935666.8</v>
      </c>
      <c r="C637" s="37">
        <v>15082.25</v>
      </c>
      <c r="D637" s="37">
        <v>0</v>
      </c>
      <c r="E637" s="37">
        <v>3380.05</v>
      </c>
      <c r="F637" s="37">
        <v>0</v>
      </c>
      <c r="G637" s="37">
        <v>0</v>
      </c>
      <c r="H637" s="37">
        <v>0</v>
      </c>
      <c r="I637" s="37">
        <v>436.44</v>
      </c>
      <c r="J637" s="80"/>
      <c r="K637" s="96"/>
    </row>
    <row r="638" spans="1:11" hidden="1" outlineLevel="1">
      <c r="A638" s="283" t="s">
        <v>710</v>
      </c>
      <c r="B638" s="338">
        <v>950809.46</v>
      </c>
      <c r="C638" s="37">
        <v>303.01</v>
      </c>
      <c r="D638" s="37">
        <v>252.19</v>
      </c>
      <c r="E638" s="37">
        <v>0</v>
      </c>
      <c r="F638" s="37">
        <v>0</v>
      </c>
      <c r="G638" s="37">
        <v>0</v>
      </c>
      <c r="H638" s="37">
        <v>0</v>
      </c>
      <c r="I638" s="37">
        <v>509.2</v>
      </c>
      <c r="J638" s="80"/>
      <c r="K638" s="96"/>
    </row>
    <row r="639" spans="1:11" hidden="1" outlineLevel="1">
      <c r="A639" s="283" t="s">
        <v>711</v>
      </c>
      <c r="B639" s="338">
        <v>927062.78</v>
      </c>
      <c r="C639" s="37">
        <v>0</v>
      </c>
      <c r="D639" s="37">
        <v>0</v>
      </c>
      <c r="E639" s="37">
        <v>0</v>
      </c>
      <c r="F639" s="37">
        <v>0</v>
      </c>
      <c r="G639" s="37">
        <v>0</v>
      </c>
      <c r="H639" s="37">
        <v>0</v>
      </c>
      <c r="I639" s="37">
        <v>7992.14</v>
      </c>
      <c r="J639" s="80"/>
      <c r="K639" s="96"/>
    </row>
    <row r="640" spans="1:11" hidden="1" outlineLevel="1">
      <c r="A640" s="283" t="s">
        <v>712</v>
      </c>
      <c r="B640" s="338">
        <v>688557.03</v>
      </c>
      <c r="C640" s="37">
        <v>255872.85</v>
      </c>
      <c r="D640" s="37">
        <v>0</v>
      </c>
      <c r="E640" s="37">
        <v>0</v>
      </c>
      <c r="F640" s="37">
        <v>0</v>
      </c>
      <c r="G640" s="37">
        <v>0</v>
      </c>
      <c r="H640" s="37">
        <v>0</v>
      </c>
      <c r="I640" s="37">
        <v>22999.83</v>
      </c>
      <c r="J640" s="80"/>
      <c r="K640" s="96"/>
    </row>
    <row r="641" spans="1:11" hidden="1" outlineLevel="1">
      <c r="A641" s="283" t="s">
        <v>713</v>
      </c>
      <c r="B641" s="338">
        <v>918596.23</v>
      </c>
      <c r="C641" s="37">
        <v>0</v>
      </c>
      <c r="D641" s="37">
        <v>0</v>
      </c>
      <c r="E641" s="37">
        <v>0</v>
      </c>
      <c r="F641" s="37">
        <v>0</v>
      </c>
      <c r="G641" s="37">
        <v>0</v>
      </c>
      <c r="H641" s="37">
        <v>920</v>
      </c>
      <c r="I641" s="37">
        <v>413.73</v>
      </c>
      <c r="J641" s="80"/>
      <c r="K641" s="96"/>
    </row>
    <row r="642" spans="1:11" hidden="1" outlineLevel="1">
      <c r="A642" s="283" t="s">
        <v>254</v>
      </c>
      <c r="B642" s="338">
        <v>673222.43</v>
      </c>
      <c r="C642" s="37">
        <v>266815.15000000002</v>
      </c>
      <c r="D642" s="37">
        <v>0</v>
      </c>
      <c r="E642" s="37">
        <v>0</v>
      </c>
      <c r="F642" s="37">
        <v>0</v>
      </c>
      <c r="G642" s="37">
        <v>0</v>
      </c>
      <c r="H642" s="37">
        <v>0</v>
      </c>
      <c r="I642" s="37">
        <v>30346.34</v>
      </c>
      <c r="J642" s="80"/>
      <c r="K642" s="96"/>
    </row>
    <row r="643" spans="1:11" hidden="1" outlineLevel="1">
      <c r="A643" s="283" t="s">
        <v>714</v>
      </c>
      <c r="B643" s="338">
        <v>326300.33</v>
      </c>
      <c r="C643" s="37">
        <v>591435.12</v>
      </c>
      <c r="D643" s="37">
        <v>0</v>
      </c>
      <c r="E643" s="37">
        <v>0</v>
      </c>
      <c r="F643" s="37">
        <v>0</v>
      </c>
      <c r="G643" s="37">
        <v>0</v>
      </c>
      <c r="H643" s="37">
        <v>0</v>
      </c>
      <c r="I643" s="37">
        <v>30872.36</v>
      </c>
      <c r="J643" s="80"/>
      <c r="K643" s="96"/>
    </row>
    <row r="644" spans="1:11" hidden="1" outlineLevel="1">
      <c r="A644" s="283" t="s">
        <v>715</v>
      </c>
      <c r="B644" s="338">
        <v>902534.79</v>
      </c>
      <c r="C644" s="37">
        <v>13287.17</v>
      </c>
      <c r="D644" s="37">
        <v>81.44</v>
      </c>
      <c r="E644" s="37">
        <v>0</v>
      </c>
      <c r="F644" s="37">
        <v>0</v>
      </c>
      <c r="G644" s="37">
        <v>0</v>
      </c>
      <c r="H644" s="37">
        <v>246</v>
      </c>
      <c r="I644" s="37">
        <v>51719.040000000001</v>
      </c>
      <c r="J644" s="80"/>
      <c r="K644" s="96"/>
    </row>
    <row r="645" spans="1:11" hidden="1" outlineLevel="1">
      <c r="A645" s="283" t="s">
        <v>716</v>
      </c>
      <c r="B645" s="338">
        <v>819484.31</v>
      </c>
      <c r="C645" s="37">
        <v>11954.02</v>
      </c>
      <c r="D645" s="37">
        <v>0</v>
      </c>
      <c r="E645" s="37">
        <v>0</v>
      </c>
      <c r="F645" s="37">
        <v>0</v>
      </c>
      <c r="G645" s="37">
        <v>0</v>
      </c>
      <c r="H645" s="37">
        <v>0</v>
      </c>
      <c r="I645" s="37">
        <v>0</v>
      </c>
      <c r="J645" s="80"/>
      <c r="K645" s="96"/>
    </row>
    <row r="646" spans="1:11" hidden="1" outlineLevel="1">
      <c r="A646" s="283" t="s">
        <v>717</v>
      </c>
      <c r="B646" s="338">
        <v>805875.18</v>
      </c>
      <c r="C646" s="37">
        <v>10926.93</v>
      </c>
      <c r="D646" s="37">
        <v>0</v>
      </c>
      <c r="E646" s="37">
        <v>0</v>
      </c>
      <c r="F646" s="37">
        <v>0</v>
      </c>
      <c r="G646" s="37">
        <v>0</v>
      </c>
      <c r="H646" s="37">
        <v>0</v>
      </c>
      <c r="I646" s="37">
        <v>0</v>
      </c>
      <c r="J646" s="80"/>
      <c r="K646" s="96"/>
    </row>
    <row r="647" spans="1:11" hidden="1" outlineLevel="1">
      <c r="A647" s="283" t="s">
        <v>718</v>
      </c>
      <c r="B647" s="338">
        <v>791717.3</v>
      </c>
      <c r="C647" s="37">
        <v>1167.46</v>
      </c>
      <c r="D647" s="37">
        <v>0</v>
      </c>
      <c r="E647" s="37">
        <v>0</v>
      </c>
      <c r="F647" s="37">
        <v>0</v>
      </c>
      <c r="G647" s="37">
        <v>0</v>
      </c>
      <c r="H647" s="37">
        <v>0</v>
      </c>
      <c r="I647" s="37">
        <v>0</v>
      </c>
      <c r="J647" s="80"/>
      <c r="K647" s="96"/>
    </row>
    <row r="648" spans="1:11" hidden="1" outlineLevel="1">
      <c r="A648" s="283" t="s">
        <v>719</v>
      </c>
      <c r="B648" s="338">
        <v>792292.38</v>
      </c>
      <c r="C648" s="37">
        <v>254.72</v>
      </c>
      <c r="D648" s="37">
        <v>0</v>
      </c>
      <c r="E648" s="37">
        <v>0</v>
      </c>
      <c r="F648" s="37">
        <v>0</v>
      </c>
      <c r="G648" s="37">
        <v>0</v>
      </c>
      <c r="H648" s="37">
        <v>0</v>
      </c>
      <c r="I648" s="37">
        <v>0</v>
      </c>
      <c r="J648" s="80"/>
      <c r="K648" s="96"/>
    </row>
    <row r="649" spans="1:11" hidden="1" outlineLevel="1">
      <c r="A649" s="283" t="s">
        <v>720</v>
      </c>
      <c r="B649" s="338">
        <v>714760.15</v>
      </c>
      <c r="C649" s="37">
        <v>41000.120000000003</v>
      </c>
      <c r="D649" s="37">
        <v>0</v>
      </c>
      <c r="E649" s="37">
        <v>0</v>
      </c>
      <c r="F649" s="37">
        <v>0</v>
      </c>
      <c r="G649" s="37">
        <v>0</v>
      </c>
      <c r="H649" s="37">
        <v>0</v>
      </c>
      <c r="I649" s="37">
        <v>202.1</v>
      </c>
      <c r="J649" s="80"/>
      <c r="K649" s="96"/>
    </row>
    <row r="650" spans="1:11" hidden="1" outlineLevel="1">
      <c r="A650" s="283" t="s">
        <v>721</v>
      </c>
      <c r="B650" s="338">
        <v>671461.21</v>
      </c>
      <c r="C650" s="37">
        <v>83139.11</v>
      </c>
      <c r="D650" s="37">
        <v>667.67</v>
      </c>
      <c r="E650" s="37">
        <v>0</v>
      </c>
      <c r="F650" s="37">
        <v>0</v>
      </c>
      <c r="G650" s="37">
        <v>0</v>
      </c>
      <c r="H650" s="37">
        <v>0</v>
      </c>
      <c r="I650" s="37">
        <v>10729.39</v>
      </c>
      <c r="J650" s="80"/>
      <c r="K650" s="96"/>
    </row>
    <row r="651" spans="1:11" hidden="1" outlineLevel="1">
      <c r="A651" s="283" t="s">
        <v>389</v>
      </c>
      <c r="B651" s="338">
        <v>679347.34</v>
      </c>
      <c r="C651" s="37">
        <v>59478.15</v>
      </c>
      <c r="D651" s="37">
        <v>0</v>
      </c>
      <c r="E651" s="37">
        <v>0</v>
      </c>
      <c r="F651" s="37">
        <v>0</v>
      </c>
      <c r="G651" s="37">
        <v>0</v>
      </c>
      <c r="H651" s="37">
        <v>0</v>
      </c>
      <c r="I651" s="37">
        <v>85.89</v>
      </c>
      <c r="J651" s="80"/>
      <c r="K651" s="96"/>
    </row>
    <row r="652" spans="1:11" hidden="1" outlineLevel="1">
      <c r="A652" s="283" t="s">
        <v>722</v>
      </c>
      <c r="B652" s="338">
        <v>669471.06000000006</v>
      </c>
      <c r="C652" s="37">
        <v>55331.39</v>
      </c>
      <c r="D652" s="37">
        <v>0</v>
      </c>
      <c r="E652" s="37">
        <v>0</v>
      </c>
      <c r="F652" s="37">
        <v>0</v>
      </c>
      <c r="G652" s="37">
        <v>0</v>
      </c>
      <c r="H652" s="37">
        <v>0</v>
      </c>
      <c r="I652" s="37">
        <v>409.24</v>
      </c>
      <c r="J652" s="80"/>
      <c r="K652" s="96"/>
    </row>
    <row r="653" spans="1:11" hidden="1" outlineLevel="1">
      <c r="A653" s="283" t="s">
        <v>723</v>
      </c>
      <c r="B653" s="338">
        <v>726878</v>
      </c>
      <c r="C653" s="37">
        <v>0</v>
      </c>
      <c r="D653" s="37">
        <v>0</v>
      </c>
      <c r="E653" s="37">
        <v>0</v>
      </c>
      <c r="F653" s="37">
        <v>0</v>
      </c>
      <c r="G653" s="37">
        <v>0</v>
      </c>
      <c r="H653" s="37">
        <v>0</v>
      </c>
      <c r="I653" s="37">
        <v>10386.92</v>
      </c>
      <c r="J653" s="80"/>
      <c r="K653" s="96"/>
    </row>
    <row r="654" spans="1:11" hidden="1" outlineLevel="1">
      <c r="A654" s="283" t="s">
        <v>724</v>
      </c>
      <c r="B654" s="338">
        <v>537449.57999999996</v>
      </c>
      <c r="C654" s="37">
        <v>175883.9</v>
      </c>
      <c r="D654" s="37">
        <v>0</v>
      </c>
      <c r="E654" s="37">
        <v>0</v>
      </c>
      <c r="F654" s="37">
        <v>0</v>
      </c>
      <c r="G654" s="37">
        <v>0</v>
      </c>
      <c r="H654" s="37">
        <v>0</v>
      </c>
      <c r="I654" s="37">
        <v>577.67999999999995</v>
      </c>
      <c r="J654" s="80"/>
      <c r="K654" s="96"/>
    </row>
    <row r="655" spans="1:11" hidden="1" outlineLevel="1">
      <c r="A655" s="283" t="s">
        <v>367</v>
      </c>
      <c r="B655" s="338">
        <v>665319.01</v>
      </c>
      <c r="C655" s="37">
        <v>48774.32</v>
      </c>
      <c r="D655" s="37">
        <v>0</v>
      </c>
      <c r="E655" s="37">
        <v>0</v>
      </c>
      <c r="F655" s="37">
        <v>0</v>
      </c>
      <c r="G655" s="37">
        <v>0</v>
      </c>
      <c r="H655" s="37">
        <v>0</v>
      </c>
      <c r="I655" s="37">
        <v>7029.82</v>
      </c>
      <c r="J655" s="80"/>
      <c r="K655" s="96"/>
    </row>
    <row r="656" spans="1:11" hidden="1" outlineLevel="1">
      <c r="A656" s="283" t="s">
        <v>725</v>
      </c>
      <c r="B656" s="338">
        <v>697406.27</v>
      </c>
      <c r="C656" s="37">
        <v>2550.8000000000002</v>
      </c>
      <c r="D656" s="37">
        <v>1096.21</v>
      </c>
      <c r="E656" s="37">
        <v>0</v>
      </c>
      <c r="F656" s="37">
        <v>0</v>
      </c>
      <c r="G656" s="37">
        <v>0</v>
      </c>
      <c r="H656" s="37">
        <v>0</v>
      </c>
      <c r="I656" s="37">
        <v>0</v>
      </c>
      <c r="J656" s="80"/>
      <c r="K656" s="96"/>
    </row>
    <row r="657" spans="1:11" hidden="1" outlineLevel="1">
      <c r="A657" s="283" t="s">
        <v>726</v>
      </c>
      <c r="B657" s="338">
        <v>696585.29</v>
      </c>
      <c r="C657" s="37">
        <v>0</v>
      </c>
      <c r="D657" s="37">
        <v>0</v>
      </c>
      <c r="E657" s="37">
        <v>0</v>
      </c>
      <c r="F657" s="37">
        <v>0</v>
      </c>
      <c r="G657" s="37">
        <v>0</v>
      </c>
      <c r="H657" s="37">
        <v>0</v>
      </c>
      <c r="I657" s="37">
        <v>0</v>
      </c>
      <c r="J657" s="80"/>
      <c r="K657" s="96"/>
    </row>
    <row r="658" spans="1:11" hidden="1" outlineLevel="1">
      <c r="A658" s="283" t="s">
        <v>727</v>
      </c>
      <c r="B658" s="338">
        <v>692465.62</v>
      </c>
      <c r="C658" s="37">
        <v>0</v>
      </c>
      <c r="D658" s="37">
        <v>1334.59</v>
      </c>
      <c r="E658" s="37">
        <v>0</v>
      </c>
      <c r="F658" s="37">
        <v>0</v>
      </c>
      <c r="G658" s="37">
        <v>0</v>
      </c>
      <c r="H658" s="37">
        <v>0</v>
      </c>
      <c r="I658" s="37">
        <v>269.29000000000002</v>
      </c>
      <c r="J658" s="80"/>
      <c r="K658" s="96"/>
    </row>
    <row r="659" spans="1:11" hidden="1" outlineLevel="1">
      <c r="A659" s="283" t="s">
        <v>728</v>
      </c>
      <c r="B659" s="338">
        <v>604668.24</v>
      </c>
      <c r="C659" s="37">
        <v>117433.63</v>
      </c>
      <c r="D659" s="37">
        <v>1530.24</v>
      </c>
      <c r="E659" s="37">
        <v>4000</v>
      </c>
      <c r="F659" s="37">
        <v>0</v>
      </c>
      <c r="G659" s="37">
        <v>0</v>
      </c>
      <c r="H659" s="37">
        <v>0</v>
      </c>
      <c r="I659" s="37">
        <v>34755.379999999997</v>
      </c>
      <c r="J659" s="80"/>
      <c r="K659" s="96"/>
    </row>
    <row r="660" spans="1:11" hidden="1" outlineLevel="1">
      <c r="A660" s="283" t="s">
        <v>729</v>
      </c>
      <c r="B660" s="338">
        <v>685751.16</v>
      </c>
      <c r="C660" s="37">
        <v>1446.32</v>
      </c>
      <c r="D660" s="37">
        <v>0</v>
      </c>
      <c r="E660" s="37">
        <v>0</v>
      </c>
      <c r="F660" s="37">
        <v>0</v>
      </c>
      <c r="G660" s="37">
        <v>0</v>
      </c>
      <c r="H660" s="37">
        <v>0</v>
      </c>
      <c r="I660" s="37">
        <v>0</v>
      </c>
      <c r="J660" s="80"/>
      <c r="K660" s="96"/>
    </row>
    <row r="661" spans="1:11" hidden="1" outlineLevel="1">
      <c r="A661" s="283" t="s">
        <v>730</v>
      </c>
      <c r="B661" s="338">
        <v>678067.45</v>
      </c>
      <c r="C661" s="37">
        <v>16.12</v>
      </c>
      <c r="D661" s="37">
        <v>0</v>
      </c>
      <c r="E661" s="37">
        <v>0</v>
      </c>
      <c r="F661" s="37">
        <v>0</v>
      </c>
      <c r="G661" s="37">
        <v>0</v>
      </c>
      <c r="H661" s="37">
        <v>0</v>
      </c>
      <c r="I661" s="37">
        <v>463.44</v>
      </c>
      <c r="J661" s="80"/>
      <c r="K661" s="96"/>
    </row>
    <row r="662" spans="1:11" hidden="1" outlineLevel="1">
      <c r="A662" s="283" t="s">
        <v>731</v>
      </c>
      <c r="B662" s="338">
        <v>671139.18</v>
      </c>
      <c r="C662" s="37">
        <v>0</v>
      </c>
      <c r="D662" s="37">
        <v>0</v>
      </c>
      <c r="E662" s="37">
        <v>0</v>
      </c>
      <c r="F662" s="37">
        <v>0</v>
      </c>
      <c r="G662" s="37">
        <v>0</v>
      </c>
      <c r="H662" s="37">
        <v>0</v>
      </c>
      <c r="I662" s="37">
        <v>0</v>
      </c>
      <c r="J662" s="80"/>
      <c r="K662" s="96"/>
    </row>
    <row r="663" spans="1:11" hidden="1" outlineLevel="1">
      <c r="A663" s="283" t="s">
        <v>732</v>
      </c>
      <c r="B663" s="338">
        <v>70662.990000000005</v>
      </c>
      <c r="C663" s="37">
        <v>640710.99</v>
      </c>
      <c r="D663" s="37">
        <v>0</v>
      </c>
      <c r="E663" s="37">
        <v>0</v>
      </c>
      <c r="F663" s="37">
        <v>0</v>
      </c>
      <c r="G663" s="37">
        <v>0</v>
      </c>
      <c r="H663" s="37">
        <v>0</v>
      </c>
      <c r="I663" s="37">
        <v>41576.33</v>
      </c>
      <c r="J663" s="80"/>
      <c r="K663" s="96"/>
    </row>
    <row r="664" spans="1:11" hidden="1" outlineLevel="1">
      <c r="A664" s="283" t="s">
        <v>733</v>
      </c>
      <c r="B664" s="338">
        <v>655635.22</v>
      </c>
      <c r="C664" s="37">
        <v>0</v>
      </c>
      <c r="D664" s="37">
        <v>0</v>
      </c>
      <c r="E664" s="37">
        <v>0</v>
      </c>
      <c r="F664" s="37">
        <v>0</v>
      </c>
      <c r="G664" s="37">
        <v>0</v>
      </c>
      <c r="H664" s="37">
        <v>0</v>
      </c>
      <c r="I664" s="37">
        <v>0</v>
      </c>
      <c r="J664" s="80"/>
      <c r="K664" s="96"/>
    </row>
    <row r="665" spans="1:11" hidden="1" outlineLevel="1">
      <c r="A665" s="283" t="s">
        <v>734</v>
      </c>
      <c r="B665" s="338">
        <v>648546.69999999995</v>
      </c>
      <c r="C665" s="37">
        <v>4083</v>
      </c>
      <c r="D665" s="37">
        <v>0</v>
      </c>
      <c r="E665" s="37">
        <v>0</v>
      </c>
      <c r="F665" s="37">
        <v>0</v>
      </c>
      <c r="G665" s="37">
        <v>0</v>
      </c>
      <c r="H665" s="37">
        <v>0</v>
      </c>
      <c r="I665" s="37">
        <v>0</v>
      </c>
      <c r="J665" s="80"/>
      <c r="K665" s="96"/>
    </row>
    <row r="666" spans="1:11" hidden="1" outlineLevel="1">
      <c r="A666" s="283" t="s">
        <v>735</v>
      </c>
      <c r="B666" s="338">
        <v>628647.48</v>
      </c>
      <c r="C666" s="37">
        <v>2701.54</v>
      </c>
      <c r="D666" s="37">
        <v>0</v>
      </c>
      <c r="E666" s="37">
        <v>0</v>
      </c>
      <c r="F666" s="37">
        <v>0</v>
      </c>
      <c r="G666" s="37">
        <v>0</v>
      </c>
      <c r="H666" s="37">
        <v>0</v>
      </c>
      <c r="I666" s="37">
        <v>0</v>
      </c>
      <c r="J666" s="80"/>
      <c r="K666" s="96"/>
    </row>
    <row r="667" spans="1:11" hidden="1" outlineLevel="1">
      <c r="A667" s="283" t="s">
        <v>736</v>
      </c>
      <c r="B667" s="338">
        <v>631602.97</v>
      </c>
      <c r="C667" s="37">
        <v>6461.13</v>
      </c>
      <c r="D667" s="37">
        <v>0</v>
      </c>
      <c r="E667" s="37">
        <v>0</v>
      </c>
      <c r="F667" s="37">
        <v>0</v>
      </c>
      <c r="G667" s="37">
        <v>0</v>
      </c>
      <c r="H667" s="37">
        <v>0</v>
      </c>
      <c r="I667" s="37">
        <v>7364.62</v>
      </c>
      <c r="J667" s="80"/>
      <c r="K667" s="96"/>
    </row>
    <row r="668" spans="1:11" hidden="1" outlineLevel="1">
      <c r="A668" s="283" t="s">
        <v>737</v>
      </c>
      <c r="B668" s="338">
        <v>623994.86</v>
      </c>
      <c r="C668" s="37">
        <v>8.34</v>
      </c>
      <c r="D668" s="37">
        <v>0</v>
      </c>
      <c r="E668" s="37">
        <v>0</v>
      </c>
      <c r="F668" s="37">
        <v>0</v>
      </c>
      <c r="G668" s="37">
        <v>0</v>
      </c>
      <c r="H668" s="37">
        <v>0</v>
      </c>
      <c r="I668" s="37">
        <v>0</v>
      </c>
      <c r="J668" s="80"/>
      <c r="K668" s="96"/>
    </row>
    <row r="669" spans="1:11" hidden="1" outlineLevel="1">
      <c r="A669" s="283" t="s">
        <v>738</v>
      </c>
      <c r="B669" s="338">
        <v>622518.77</v>
      </c>
      <c r="C669" s="37">
        <v>950.43</v>
      </c>
      <c r="D669" s="37">
        <v>0</v>
      </c>
      <c r="E669" s="37">
        <v>0</v>
      </c>
      <c r="F669" s="37">
        <v>0</v>
      </c>
      <c r="G669" s="37">
        <v>0</v>
      </c>
      <c r="H669" s="37">
        <v>0</v>
      </c>
      <c r="I669" s="37">
        <v>36.26</v>
      </c>
      <c r="J669" s="80"/>
      <c r="K669" s="96"/>
    </row>
    <row r="670" spans="1:11" hidden="1" outlineLevel="1">
      <c r="A670" s="283" t="s">
        <v>739</v>
      </c>
      <c r="B670" s="338">
        <v>610864.31999999995</v>
      </c>
      <c r="C670" s="37">
        <v>4319.3500000000004</v>
      </c>
      <c r="D670" s="37">
        <v>298.97000000000003</v>
      </c>
      <c r="E670" s="37">
        <v>0</v>
      </c>
      <c r="F670" s="37">
        <v>0</v>
      </c>
      <c r="G670" s="37">
        <v>0</v>
      </c>
      <c r="H670" s="37">
        <v>0</v>
      </c>
      <c r="I670" s="37">
        <v>812.08</v>
      </c>
      <c r="J670" s="80"/>
      <c r="K670" s="96"/>
    </row>
    <row r="671" spans="1:11" hidden="1" outlineLevel="1">
      <c r="A671" s="283" t="s">
        <v>740</v>
      </c>
      <c r="B671" s="338">
        <v>605087.71</v>
      </c>
      <c r="C671" s="37">
        <v>2959.26</v>
      </c>
      <c r="D671" s="37">
        <v>0</v>
      </c>
      <c r="E671" s="37">
        <v>0</v>
      </c>
      <c r="F671" s="37">
        <v>0</v>
      </c>
      <c r="G671" s="37">
        <v>0</v>
      </c>
      <c r="H671" s="37">
        <v>0</v>
      </c>
      <c r="I671" s="37">
        <v>807.55</v>
      </c>
      <c r="J671" s="80"/>
      <c r="K671" s="96"/>
    </row>
    <row r="672" spans="1:11" hidden="1" outlineLevel="1">
      <c r="A672" s="283" t="s">
        <v>741</v>
      </c>
      <c r="B672" s="338">
        <v>545125.52</v>
      </c>
      <c r="C672" s="37">
        <v>72849.11</v>
      </c>
      <c r="D672" s="37">
        <v>0</v>
      </c>
      <c r="E672" s="37">
        <v>0</v>
      </c>
      <c r="F672" s="37">
        <v>0</v>
      </c>
      <c r="G672" s="37">
        <v>0</v>
      </c>
      <c r="H672" s="37">
        <v>0</v>
      </c>
      <c r="I672" s="37">
        <v>21012.25</v>
      </c>
      <c r="J672" s="80"/>
      <c r="K672" s="96"/>
    </row>
    <row r="673" spans="1:11" hidden="1" outlineLevel="1">
      <c r="A673" s="283" t="s">
        <v>742</v>
      </c>
      <c r="B673" s="338">
        <v>587889.19999999995</v>
      </c>
      <c r="C673" s="37">
        <v>0</v>
      </c>
      <c r="D673" s="37">
        <v>0</v>
      </c>
      <c r="E673" s="37">
        <v>0</v>
      </c>
      <c r="F673" s="37">
        <v>0</v>
      </c>
      <c r="G673" s="37">
        <v>0</v>
      </c>
      <c r="H673" s="37">
        <v>0</v>
      </c>
      <c r="I673" s="37">
        <v>388.56</v>
      </c>
      <c r="J673" s="80"/>
      <c r="K673" s="96"/>
    </row>
    <row r="674" spans="1:11" hidden="1" outlineLevel="1">
      <c r="A674" s="283" t="s">
        <v>743</v>
      </c>
      <c r="B674" s="338">
        <v>572651.06000000006</v>
      </c>
      <c r="C674" s="37">
        <v>0</v>
      </c>
      <c r="D674" s="37">
        <v>0</v>
      </c>
      <c r="E674" s="37">
        <v>0</v>
      </c>
      <c r="F674" s="37">
        <v>0</v>
      </c>
      <c r="G674" s="37">
        <v>0</v>
      </c>
      <c r="H674" s="37">
        <v>0</v>
      </c>
      <c r="I674" s="37">
        <v>0</v>
      </c>
      <c r="J674" s="80"/>
      <c r="K674" s="96"/>
    </row>
    <row r="675" spans="1:11" hidden="1" outlineLevel="1">
      <c r="A675" s="283" t="s">
        <v>744</v>
      </c>
      <c r="B675" s="338">
        <v>469430.04</v>
      </c>
      <c r="C675" s="37">
        <v>99517.29</v>
      </c>
      <c r="D675" s="37">
        <v>0</v>
      </c>
      <c r="E675" s="37">
        <v>0</v>
      </c>
      <c r="F675" s="37">
        <v>0</v>
      </c>
      <c r="G675" s="37">
        <v>0</v>
      </c>
      <c r="H675" s="37">
        <v>0</v>
      </c>
      <c r="I675" s="37">
        <v>0</v>
      </c>
      <c r="J675" s="80"/>
      <c r="K675" s="96"/>
    </row>
    <row r="676" spans="1:11" hidden="1" outlineLevel="1">
      <c r="A676" s="283" t="s">
        <v>745</v>
      </c>
      <c r="B676" s="338">
        <v>473865.09</v>
      </c>
      <c r="C676" s="37">
        <v>93559.43</v>
      </c>
      <c r="D676" s="37">
        <v>0</v>
      </c>
      <c r="E676" s="37">
        <v>0</v>
      </c>
      <c r="F676" s="37">
        <v>0</v>
      </c>
      <c r="G676" s="37">
        <v>0</v>
      </c>
      <c r="H676" s="37">
        <v>0</v>
      </c>
      <c r="I676" s="37">
        <v>2856.43</v>
      </c>
      <c r="J676" s="80"/>
      <c r="K676" s="96"/>
    </row>
    <row r="677" spans="1:11" hidden="1" outlineLevel="1">
      <c r="A677" s="283" t="s">
        <v>746</v>
      </c>
      <c r="B677" s="338">
        <v>542235.24</v>
      </c>
      <c r="C677" s="37">
        <v>13518.74</v>
      </c>
      <c r="D677" s="37">
        <v>0</v>
      </c>
      <c r="E677" s="37">
        <v>0</v>
      </c>
      <c r="F677" s="37">
        <v>0</v>
      </c>
      <c r="G677" s="37">
        <v>0</v>
      </c>
      <c r="H677" s="37">
        <v>0</v>
      </c>
      <c r="I677" s="37">
        <v>0</v>
      </c>
      <c r="J677" s="80"/>
      <c r="K677" s="96"/>
    </row>
    <row r="678" spans="1:11" hidden="1" outlineLevel="1">
      <c r="A678" s="283" t="s">
        <v>747</v>
      </c>
      <c r="B678" s="338">
        <v>551878.43000000005</v>
      </c>
      <c r="C678" s="37">
        <v>194.7</v>
      </c>
      <c r="D678" s="37">
        <v>0</v>
      </c>
      <c r="E678" s="37">
        <v>0</v>
      </c>
      <c r="F678" s="37">
        <v>0</v>
      </c>
      <c r="G678" s="37">
        <v>0</v>
      </c>
      <c r="H678" s="37">
        <v>0</v>
      </c>
      <c r="I678" s="37">
        <v>0</v>
      </c>
      <c r="J678" s="80"/>
      <c r="K678" s="96"/>
    </row>
    <row r="679" spans="1:11" hidden="1" outlineLevel="1">
      <c r="A679" s="283" t="s">
        <v>748</v>
      </c>
      <c r="B679" s="338">
        <v>539123.03</v>
      </c>
      <c r="C679" s="37">
        <v>0</v>
      </c>
      <c r="D679" s="37">
        <v>0</v>
      </c>
      <c r="E679" s="37">
        <v>0</v>
      </c>
      <c r="F679" s="37">
        <v>0</v>
      </c>
      <c r="G679" s="37">
        <v>0</v>
      </c>
      <c r="H679" s="37">
        <v>0</v>
      </c>
      <c r="I679" s="37">
        <v>587.01</v>
      </c>
      <c r="J679" s="80"/>
      <c r="K679" s="96"/>
    </row>
    <row r="680" spans="1:11" hidden="1" outlineLevel="1">
      <c r="A680" s="283" t="s">
        <v>749</v>
      </c>
      <c r="B680" s="338">
        <v>503407.18</v>
      </c>
      <c r="C680" s="37">
        <v>12689.26</v>
      </c>
      <c r="D680" s="37">
        <v>0</v>
      </c>
      <c r="E680" s="37">
        <v>0</v>
      </c>
      <c r="F680" s="37">
        <v>0</v>
      </c>
      <c r="G680" s="37">
        <v>0</v>
      </c>
      <c r="H680" s="37">
        <v>0</v>
      </c>
      <c r="I680" s="37">
        <v>0</v>
      </c>
      <c r="J680" s="80"/>
      <c r="K680" s="96"/>
    </row>
    <row r="681" spans="1:11" hidden="1" outlineLevel="1">
      <c r="A681" s="283" t="s">
        <v>750</v>
      </c>
      <c r="B681" s="338">
        <v>421329.9</v>
      </c>
      <c r="C681" s="37">
        <v>85330.35</v>
      </c>
      <c r="D681" s="37">
        <v>0</v>
      </c>
      <c r="E681" s="37">
        <v>0</v>
      </c>
      <c r="F681" s="37">
        <v>0</v>
      </c>
      <c r="G681" s="37">
        <v>0</v>
      </c>
      <c r="H681" s="37">
        <v>0</v>
      </c>
      <c r="I681" s="37">
        <v>0</v>
      </c>
      <c r="J681" s="80"/>
      <c r="K681" s="96"/>
    </row>
    <row r="682" spans="1:11" hidden="1" outlineLevel="1">
      <c r="A682" s="283" t="s">
        <v>751</v>
      </c>
      <c r="B682" s="338">
        <v>494818.07</v>
      </c>
      <c r="C682" s="37">
        <v>8277.68</v>
      </c>
      <c r="D682" s="37">
        <v>172.84</v>
      </c>
      <c r="E682" s="37">
        <v>0</v>
      </c>
      <c r="F682" s="37">
        <v>0</v>
      </c>
      <c r="G682" s="37">
        <v>0</v>
      </c>
      <c r="H682" s="37">
        <v>0</v>
      </c>
      <c r="I682" s="37">
        <v>0</v>
      </c>
      <c r="J682" s="80"/>
      <c r="K682" s="96"/>
    </row>
    <row r="683" spans="1:11" hidden="1" outlineLevel="1">
      <c r="A683" s="283" t="s">
        <v>752</v>
      </c>
      <c r="B683" s="338">
        <v>496359.13</v>
      </c>
      <c r="C683" s="37">
        <v>1084.01</v>
      </c>
      <c r="D683" s="37">
        <v>0</v>
      </c>
      <c r="E683" s="37">
        <v>0</v>
      </c>
      <c r="F683" s="37">
        <v>0</v>
      </c>
      <c r="G683" s="37">
        <v>0</v>
      </c>
      <c r="H683" s="37">
        <v>0</v>
      </c>
      <c r="I683" s="37">
        <v>0</v>
      </c>
      <c r="J683" s="80"/>
      <c r="K683" s="96"/>
    </row>
    <row r="684" spans="1:11" hidden="1" outlineLevel="1">
      <c r="A684" s="283" t="s">
        <v>753</v>
      </c>
      <c r="B684" s="338">
        <v>492970.66</v>
      </c>
      <c r="C684" s="37">
        <v>0</v>
      </c>
      <c r="D684" s="37">
        <v>0</v>
      </c>
      <c r="E684" s="37">
        <v>0</v>
      </c>
      <c r="F684" s="37">
        <v>0</v>
      </c>
      <c r="G684" s="37">
        <v>0</v>
      </c>
      <c r="H684" s="37">
        <v>0</v>
      </c>
      <c r="I684" s="37">
        <v>1069.5</v>
      </c>
      <c r="J684" s="80"/>
      <c r="K684" s="96"/>
    </row>
    <row r="685" spans="1:11" hidden="1" outlineLevel="1">
      <c r="A685" s="283" t="s">
        <v>754</v>
      </c>
      <c r="B685" s="338">
        <v>483233.75</v>
      </c>
      <c r="C685" s="37">
        <v>3187.2</v>
      </c>
      <c r="D685" s="37">
        <v>0</v>
      </c>
      <c r="E685" s="37">
        <v>0</v>
      </c>
      <c r="F685" s="37">
        <v>0</v>
      </c>
      <c r="G685" s="37">
        <v>0</v>
      </c>
      <c r="H685" s="37">
        <v>0</v>
      </c>
      <c r="I685" s="37">
        <v>0</v>
      </c>
      <c r="J685" s="80"/>
      <c r="K685" s="96"/>
    </row>
    <row r="686" spans="1:11" hidden="1" outlineLevel="1">
      <c r="A686" s="283" t="s">
        <v>755</v>
      </c>
      <c r="B686" s="338">
        <v>475181.9</v>
      </c>
      <c r="C686" s="37">
        <v>4030.98</v>
      </c>
      <c r="D686" s="37">
        <v>97.04</v>
      </c>
      <c r="E686" s="37">
        <v>0</v>
      </c>
      <c r="F686" s="37">
        <v>0</v>
      </c>
      <c r="G686" s="37">
        <v>0</v>
      </c>
      <c r="H686" s="37">
        <v>0</v>
      </c>
      <c r="I686" s="37">
        <v>0</v>
      </c>
      <c r="J686" s="80"/>
      <c r="K686" s="96"/>
    </row>
    <row r="687" spans="1:11" hidden="1" outlineLevel="1">
      <c r="A687" s="283" t="s">
        <v>756</v>
      </c>
      <c r="B687" s="338">
        <v>470808.85</v>
      </c>
      <c r="C687" s="37">
        <v>0</v>
      </c>
      <c r="D687" s="37">
        <v>0</v>
      </c>
      <c r="E687" s="37">
        <v>0</v>
      </c>
      <c r="F687" s="37">
        <v>0</v>
      </c>
      <c r="G687" s="37">
        <v>0</v>
      </c>
      <c r="H687" s="37">
        <v>0</v>
      </c>
      <c r="I687" s="37">
        <v>0</v>
      </c>
      <c r="J687" s="80"/>
      <c r="K687" s="96"/>
    </row>
    <row r="688" spans="1:11" hidden="1" outlineLevel="1">
      <c r="A688" s="283" t="s">
        <v>757</v>
      </c>
      <c r="B688" s="338">
        <v>466248.16</v>
      </c>
      <c r="C688" s="37">
        <v>2349.29</v>
      </c>
      <c r="D688" s="37">
        <v>0</v>
      </c>
      <c r="E688" s="37">
        <v>0</v>
      </c>
      <c r="F688" s="37">
        <v>0</v>
      </c>
      <c r="G688" s="37">
        <v>0</v>
      </c>
      <c r="H688" s="37">
        <v>0</v>
      </c>
      <c r="I688" s="37">
        <v>92.58</v>
      </c>
      <c r="J688" s="80"/>
      <c r="K688" s="96"/>
    </row>
    <row r="689" spans="1:11" hidden="1" outlineLevel="1">
      <c r="A689" s="283" t="s">
        <v>758</v>
      </c>
      <c r="B689" s="338">
        <v>468994.33</v>
      </c>
      <c r="C689" s="37">
        <v>0</v>
      </c>
      <c r="D689" s="37">
        <v>0</v>
      </c>
      <c r="E689" s="37">
        <v>0</v>
      </c>
      <c r="F689" s="37">
        <v>0</v>
      </c>
      <c r="G689" s="37">
        <v>0</v>
      </c>
      <c r="H689" s="37">
        <v>0</v>
      </c>
      <c r="I689" s="37">
        <v>4318.3599999999997</v>
      </c>
      <c r="J689" s="80"/>
      <c r="K689" s="96"/>
    </row>
    <row r="690" spans="1:11" hidden="1" outlineLevel="1">
      <c r="A690" s="283" t="s">
        <v>759</v>
      </c>
      <c r="B690" s="338">
        <v>458759.75</v>
      </c>
      <c r="C690" s="37">
        <v>5641.58</v>
      </c>
      <c r="D690" s="37">
        <v>0</v>
      </c>
      <c r="E690" s="37">
        <v>0</v>
      </c>
      <c r="F690" s="37">
        <v>0</v>
      </c>
      <c r="G690" s="37">
        <v>0</v>
      </c>
      <c r="H690" s="37">
        <v>0</v>
      </c>
      <c r="I690" s="37">
        <v>0</v>
      </c>
      <c r="J690" s="80"/>
      <c r="K690" s="96"/>
    </row>
    <row r="691" spans="1:11" hidden="1" outlineLevel="1">
      <c r="A691" s="283" t="s">
        <v>760</v>
      </c>
      <c r="B691" s="338">
        <v>395305.22</v>
      </c>
      <c r="C691" s="37">
        <v>91737.45</v>
      </c>
      <c r="D691" s="37">
        <v>0</v>
      </c>
      <c r="E691" s="37">
        <v>0</v>
      </c>
      <c r="F691" s="37">
        <v>0</v>
      </c>
      <c r="G691" s="37">
        <v>0</v>
      </c>
      <c r="H691" s="37">
        <v>0</v>
      </c>
      <c r="I691" s="37">
        <v>22743.82</v>
      </c>
      <c r="J691" s="80"/>
      <c r="K691" s="96"/>
    </row>
    <row r="692" spans="1:11" hidden="1" outlineLevel="1">
      <c r="A692" s="283" t="s">
        <v>761</v>
      </c>
      <c r="B692" s="338">
        <v>341050.12</v>
      </c>
      <c r="C692" s="37">
        <v>113004.63</v>
      </c>
      <c r="D692" s="37">
        <v>0</v>
      </c>
      <c r="E692" s="37">
        <v>0</v>
      </c>
      <c r="F692" s="37">
        <v>0</v>
      </c>
      <c r="G692" s="37">
        <v>0</v>
      </c>
      <c r="H692" s="37">
        <v>0</v>
      </c>
      <c r="I692" s="37">
        <v>0</v>
      </c>
      <c r="J692" s="80"/>
      <c r="K692" s="96"/>
    </row>
    <row r="693" spans="1:11" hidden="1" outlineLevel="1">
      <c r="A693" s="283" t="s">
        <v>762</v>
      </c>
      <c r="B693" s="338">
        <v>447352.09</v>
      </c>
      <c r="C693" s="37">
        <v>0</v>
      </c>
      <c r="D693" s="37">
        <v>0</v>
      </c>
      <c r="E693" s="37">
        <v>0</v>
      </c>
      <c r="F693" s="37">
        <v>0</v>
      </c>
      <c r="G693" s="37">
        <v>0</v>
      </c>
      <c r="H693" s="37">
        <v>0</v>
      </c>
      <c r="I693" s="37">
        <v>0</v>
      </c>
      <c r="J693" s="80"/>
      <c r="K693" s="96"/>
    </row>
    <row r="694" spans="1:11" hidden="1" outlineLevel="1">
      <c r="A694" s="283" t="s">
        <v>763</v>
      </c>
      <c r="B694" s="338">
        <v>443937.64</v>
      </c>
      <c r="C694" s="37">
        <v>0</v>
      </c>
      <c r="D694" s="37">
        <v>0</v>
      </c>
      <c r="E694" s="37">
        <v>0</v>
      </c>
      <c r="F694" s="37">
        <v>0</v>
      </c>
      <c r="G694" s="37">
        <v>0</v>
      </c>
      <c r="H694" s="37">
        <v>0</v>
      </c>
      <c r="I694" s="37">
        <v>162.97999999999999</v>
      </c>
      <c r="J694" s="80"/>
      <c r="K694" s="96"/>
    </row>
    <row r="695" spans="1:11" hidden="1" outlineLevel="1">
      <c r="A695" s="283" t="s">
        <v>764</v>
      </c>
      <c r="B695" s="338">
        <v>335186.40000000002</v>
      </c>
      <c r="C695" s="37">
        <v>107698.19</v>
      </c>
      <c r="D695" s="37">
        <v>93.42</v>
      </c>
      <c r="E695" s="37">
        <v>0</v>
      </c>
      <c r="F695" s="37">
        <v>0</v>
      </c>
      <c r="G695" s="37">
        <v>0</v>
      </c>
      <c r="H695" s="37">
        <v>0</v>
      </c>
      <c r="I695" s="37">
        <v>2676.67</v>
      </c>
      <c r="J695" s="80"/>
      <c r="K695" s="96"/>
    </row>
    <row r="696" spans="1:11" hidden="1" outlineLevel="1">
      <c r="A696" s="283" t="s">
        <v>765</v>
      </c>
      <c r="B696" s="338">
        <v>431441.6</v>
      </c>
      <c r="C696" s="37">
        <v>0</v>
      </c>
      <c r="D696" s="37">
        <v>0</v>
      </c>
      <c r="E696" s="37">
        <v>0</v>
      </c>
      <c r="F696" s="37">
        <v>0</v>
      </c>
      <c r="G696" s="37">
        <v>0</v>
      </c>
      <c r="H696" s="37">
        <v>0</v>
      </c>
      <c r="I696" s="37">
        <v>0</v>
      </c>
      <c r="J696" s="80"/>
      <c r="K696" s="96"/>
    </row>
    <row r="697" spans="1:11" hidden="1" outlineLevel="1">
      <c r="A697" s="283" t="s">
        <v>766</v>
      </c>
      <c r="B697" s="338">
        <v>407061.13</v>
      </c>
      <c r="C697" s="37">
        <v>25239.14</v>
      </c>
      <c r="D697" s="37">
        <v>0</v>
      </c>
      <c r="E697" s="37">
        <v>0</v>
      </c>
      <c r="F697" s="37">
        <v>0</v>
      </c>
      <c r="G697" s="37">
        <v>0</v>
      </c>
      <c r="H697" s="37">
        <v>0</v>
      </c>
      <c r="I697" s="37">
        <v>915.31</v>
      </c>
      <c r="J697" s="80"/>
      <c r="K697" s="96"/>
    </row>
    <row r="698" spans="1:11" hidden="1" outlineLevel="1">
      <c r="A698" s="283" t="s">
        <v>767</v>
      </c>
      <c r="B698" s="338">
        <v>386022.78</v>
      </c>
      <c r="C698" s="37">
        <v>21400.66</v>
      </c>
      <c r="D698" s="37">
        <v>0</v>
      </c>
      <c r="E698" s="37">
        <v>0</v>
      </c>
      <c r="F698" s="37">
        <v>0</v>
      </c>
      <c r="G698" s="37">
        <v>0</v>
      </c>
      <c r="H698" s="37">
        <v>0</v>
      </c>
      <c r="I698" s="37">
        <v>0</v>
      </c>
      <c r="J698" s="80"/>
      <c r="K698" s="96"/>
    </row>
    <row r="699" spans="1:11" hidden="1" outlineLevel="1">
      <c r="A699" s="283" t="s">
        <v>768</v>
      </c>
      <c r="B699" s="338">
        <v>378363.38</v>
      </c>
      <c r="C699" s="37">
        <v>5813.74</v>
      </c>
      <c r="D699" s="37">
        <v>0</v>
      </c>
      <c r="E699" s="37">
        <v>0</v>
      </c>
      <c r="F699" s="37">
        <v>0</v>
      </c>
      <c r="G699" s="37">
        <v>0</v>
      </c>
      <c r="H699" s="37">
        <v>0</v>
      </c>
      <c r="I699" s="37">
        <v>0</v>
      </c>
      <c r="J699" s="80"/>
      <c r="K699" s="96"/>
    </row>
    <row r="700" spans="1:11" hidden="1" outlineLevel="1">
      <c r="A700" s="283" t="s">
        <v>769</v>
      </c>
      <c r="B700" s="338">
        <v>393169.75</v>
      </c>
      <c r="C700" s="37">
        <v>0</v>
      </c>
      <c r="D700" s="37">
        <v>0</v>
      </c>
      <c r="E700" s="37">
        <v>0</v>
      </c>
      <c r="F700" s="37">
        <v>0</v>
      </c>
      <c r="G700" s="37">
        <v>0</v>
      </c>
      <c r="H700" s="37">
        <v>0</v>
      </c>
      <c r="I700" s="37">
        <v>0</v>
      </c>
      <c r="J700" s="80"/>
      <c r="K700" s="96"/>
    </row>
    <row r="701" spans="1:11" hidden="1" outlineLevel="1">
      <c r="A701" s="283" t="s">
        <v>770</v>
      </c>
      <c r="B701" s="338">
        <v>328122.92</v>
      </c>
      <c r="C701" s="37">
        <v>63551.9</v>
      </c>
      <c r="D701" s="37">
        <v>0</v>
      </c>
      <c r="E701" s="37">
        <v>0</v>
      </c>
      <c r="F701" s="37">
        <v>0</v>
      </c>
      <c r="G701" s="37">
        <v>0</v>
      </c>
      <c r="H701" s="37">
        <v>0</v>
      </c>
      <c r="I701" s="37">
        <v>0</v>
      </c>
      <c r="J701" s="80"/>
      <c r="K701" s="96"/>
    </row>
    <row r="702" spans="1:11" hidden="1" outlineLevel="1">
      <c r="A702" s="24" t="s">
        <v>771</v>
      </c>
      <c r="B702" s="338">
        <v>387874.46</v>
      </c>
      <c r="C702" s="37">
        <v>0</v>
      </c>
      <c r="D702" s="37">
        <v>0</v>
      </c>
      <c r="E702" s="37">
        <v>0</v>
      </c>
      <c r="F702" s="37">
        <v>0</v>
      </c>
      <c r="G702" s="37">
        <v>0</v>
      </c>
      <c r="H702" s="37">
        <v>0</v>
      </c>
      <c r="I702" s="37">
        <v>438.16</v>
      </c>
      <c r="J702" s="80"/>
      <c r="K702" s="96"/>
    </row>
    <row r="703" spans="1:11" hidden="1" outlineLevel="1">
      <c r="A703" s="24" t="s">
        <v>772</v>
      </c>
      <c r="B703" s="338">
        <v>386099.08</v>
      </c>
      <c r="C703" s="37">
        <v>708.51</v>
      </c>
      <c r="D703" s="37">
        <v>0</v>
      </c>
      <c r="E703" s="37">
        <v>0</v>
      </c>
      <c r="F703" s="37">
        <v>0</v>
      </c>
      <c r="G703" s="37">
        <v>0</v>
      </c>
      <c r="H703" s="37">
        <v>0</v>
      </c>
      <c r="I703" s="37">
        <v>297.98</v>
      </c>
      <c r="J703" s="80"/>
      <c r="K703" s="96"/>
    </row>
    <row r="704" spans="1:11" hidden="1" outlineLevel="1">
      <c r="A704" s="24" t="s">
        <v>773</v>
      </c>
      <c r="B704" s="338">
        <v>349109.03</v>
      </c>
      <c r="C704" s="37">
        <v>33123.94</v>
      </c>
      <c r="D704" s="37">
        <v>0</v>
      </c>
      <c r="E704" s="37">
        <v>0</v>
      </c>
      <c r="F704" s="37">
        <v>0</v>
      </c>
      <c r="G704" s="37">
        <v>0</v>
      </c>
      <c r="H704" s="37">
        <v>0</v>
      </c>
      <c r="I704" s="37">
        <v>0</v>
      </c>
      <c r="J704" s="80"/>
      <c r="K704" s="96"/>
    </row>
    <row r="705" spans="1:11" hidden="1" outlineLevel="1">
      <c r="A705" s="24" t="s">
        <v>774</v>
      </c>
      <c r="B705" s="338">
        <v>379273.01</v>
      </c>
      <c r="C705" s="37">
        <v>0</v>
      </c>
      <c r="D705" s="37">
        <v>0</v>
      </c>
      <c r="E705" s="37">
        <v>0</v>
      </c>
      <c r="F705" s="37">
        <v>0</v>
      </c>
      <c r="G705" s="37">
        <v>0</v>
      </c>
      <c r="H705" s="37">
        <v>0</v>
      </c>
      <c r="I705" s="37">
        <v>0</v>
      </c>
      <c r="J705" s="80"/>
      <c r="K705" s="96"/>
    </row>
    <row r="706" spans="1:11" hidden="1" outlineLevel="1">
      <c r="A706" s="24" t="s">
        <v>775</v>
      </c>
      <c r="B706" s="338">
        <v>368516.46</v>
      </c>
      <c r="C706" s="37">
        <v>20297.57</v>
      </c>
      <c r="D706" s="37">
        <v>264.20999999999998</v>
      </c>
      <c r="E706" s="37">
        <v>0</v>
      </c>
      <c r="F706" s="37">
        <v>0</v>
      </c>
      <c r="G706" s="37">
        <v>0</v>
      </c>
      <c r="H706" s="37">
        <v>0</v>
      </c>
      <c r="I706" s="37">
        <v>11761.93</v>
      </c>
      <c r="J706" s="80"/>
      <c r="K706" s="96"/>
    </row>
    <row r="707" spans="1:11" hidden="1" outlineLevel="1">
      <c r="A707" s="24" t="s">
        <v>776</v>
      </c>
      <c r="B707" s="338">
        <v>372035.37</v>
      </c>
      <c r="C707" s="37">
        <v>4526.83</v>
      </c>
      <c r="D707" s="37">
        <v>58.57</v>
      </c>
      <c r="E707" s="37">
        <v>0</v>
      </c>
      <c r="F707" s="37">
        <v>0</v>
      </c>
      <c r="G707" s="37">
        <v>0</v>
      </c>
      <c r="H707" s="37">
        <v>0</v>
      </c>
      <c r="I707" s="37">
        <v>0</v>
      </c>
      <c r="J707" s="80"/>
      <c r="K707" s="96"/>
    </row>
    <row r="708" spans="1:11" hidden="1" outlineLevel="1">
      <c r="A708" s="24" t="s">
        <v>777</v>
      </c>
      <c r="B708" s="338">
        <v>376227.09</v>
      </c>
      <c r="C708" s="37">
        <v>439.44</v>
      </c>
      <c r="D708" s="37">
        <v>0</v>
      </c>
      <c r="E708" s="37">
        <v>0</v>
      </c>
      <c r="F708" s="37">
        <v>0</v>
      </c>
      <c r="G708" s="37">
        <v>0</v>
      </c>
      <c r="H708" s="37">
        <v>0</v>
      </c>
      <c r="I708" s="37">
        <v>472.6</v>
      </c>
      <c r="J708" s="80"/>
      <c r="K708" s="96"/>
    </row>
    <row r="709" spans="1:11" hidden="1" outlineLevel="1">
      <c r="A709" s="24" t="s">
        <v>778</v>
      </c>
      <c r="B709" s="338">
        <v>368163.74</v>
      </c>
      <c r="C709" s="37">
        <v>547.99</v>
      </c>
      <c r="D709" s="37">
        <v>0</v>
      </c>
      <c r="E709" s="37">
        <v>0</v>
      </c>
      <c r="F709" s="37">
        <v>0</v>
      </c>
      <c r="G709" s="37">
        <v>0</v>
      </c>
      <c r="H709" s="37">
        <v>0</v>
      </c>
      <c r="I709" s="37">
        <v>401.28</v>
      </c>
      <c r="J709" s="80"/>
      <c r="K709" s="96"/>
    </row>
    <row r="710" spans="1:11" hidden="1" outlineLevel="1">
      <c r="A710" s="24" t="s">
        <v>779</v>
      </c>
      <c r="B710" s="338">
        <v>344031.89</v>
      </c>
      <c r="C710" s="37">
        <v>0</v>
      </c>
      <c r="D710" s="37">
        <v>744.16</v>
      </c>
      <c r="E710" s="37">
        <v>0</v>
      </c>
      <c r="F710" s="37">
        <v>0</v>
      </c>
      <c r="G710" s="37">
        <v>0</v>
      </c>
      <c r="H710" s="37">
        <v>0</v>
      </c>
      <c r="I710" s="37">
        <v>0</v>
      </c>
      <c r="J710" s="80"/>
      <c r="K710" s="96"/>
    </row>
    <row r="711" spans="1:11" hidden="1" outlineLevel="1">
      <c r="A711" s="24" t="s">
        <v>780</v>
      </c>
      <c r="B711" s="338">
        <v>337324.34</v>
      </c>
      <c r="C711" s="37">
        <v>0</v>
      </c>
      <c r="D711" s="37">
        <v>0</v>
      </c>
      <c r="E711" s="37">
        <v>0</v>
      </c>
      <c r="F711" s="37">
        <v>0</v>
      </c>
      <c r="G711" s="37">
        <v>0</v>
      </c>
      <c r="H711" s="37">
        <v>0</v>
      </c>
      <c r="I711" s="37">
        <v>0</v>
      </c>
      <c r="J711" s="80"/>
      <c r="K711" s="96"/>
    </row>
    <row r="712" spans="1:11" hidden="1" outlineLevel="1">
      <c r="A712" s="24" t="s">
        <v>781</v>
      </c>
      <c r="B712" s="338">
        <v>319136.96000000002</v>
      </c>
      <c r="C712" s="37">
        <v>0</v>
      </c>
      <c r="D712" s="37">
        <v>194.13</v>
      </c>
      <c r="E712" s="37">
        <v>0</v>
      </c>
      <c r="F712" s="37">
        <v>0</v>
      </c>
      <c r="G712" s="37">
        <v>0</v>
      </c>
      <c r="H712" s="37">
        <v>0</v>
      </c>
      <c r="I712" s="37">
        <v>0</v>
      </c>
      <c r="J712" s="80"/>
      <c r="K712" s="96"/>
    </row>
    <row r="713" spans="1:11" hidden="1" outlineLevel="1">
      <c r="A713" s="24" t="s">
        <v>782</v>
      </c>
      <c r="B713" s="338">
        <v>194875.41</v>
      </c>
      <c r="C713" s="37">
        <v>123605.79</v>
      </c>
      <c r="D713" s="37">
        <v>0</v>
      </c>
      <c r="E713" s="37">
        <v>0</v>
      </c>
      <c r="F713" s="37">
        <v>0</v>
      </c>
      <c r="G713" s="37">
        <v>0</v>
      </c>
      <c r="H713" s="37">
        <v>1223.8399999999999</v>
      </c>
      <c r="I713" s="37">
        <v>2245.6</v>
      </c>
      <c r="J713" s="80"/>
      <c r="K713" s="96"/>
    </row>
    <row r="714" spans="1:11" hidden="1" outlineLevel="1">
      <c r="A714" s="24" t="s">
        <v>783</v>
      </c>
      <c r="B714" s="338">
        <v>312728.15999999997</v>
      </c>
      <c r="C714" s="37">
        <v>0</v>
      </c>
      <c r="D714" s="37">
        <v>0</v>
      </c>
      <c r="E714" s="37">
        <v>0</v>
      </c>
      <c r="F714" s="37">
        <v>0</v>
      </c>
      <c r="G714" s="37">
        <v>0</v>
      </c>
      <c r="H714" s="37">
        <v>0</v>
      </c>
      <c r="I714" s="37">
        <v>974.31</v>
      </c>
      <c r="J714" s="80"/>
      <c r="K714" s="96"/>
    </row>
    <row r="715" spans="1:11" hidden="1" outlineLevel="1">
      <c r="A715" s="24" t="s">
        <v>784</v>
      </c>
      <c r="B715" s="338">
        <v>314436.17</v>
      </c>
      <c r="C715" s="37">
        <v>0</v>
      </c>
      <c r="D715" s="37">
        <v>0</v>
      </c>
      <c r="E715" s="37">
        <v>0</v>
      </c>
      <c r="F715" s="37">
        <v>0</v>
      </c>
      <c r="G715" s="37">
        <v>0</v>
      </c>
      <c r="H715" s="37">
        <v>0</v>
      </c>
      <c r="I715" s="37">
        <v>2484.0700000000002</v>
      </c>
      <c r="J715" s="80"/>
      <c r="K715" s="96"/>
    </row>
    <row r="716" spans="1:11" hidden="1" outlineLevel="1">
      <c r="A716" s="24" t="s">
        <v>785</v>
      </c>
      <c r="B716" s="338">
        <v>301531.46000000002</v>
      </c>
      <c r="C716" s="37">
        <v>0</v>
      </c>
      <c r="D716" s="37">
        <v>0</v>
      </c>
      <c r="E716" s="37">
        <v>0</v>
      </c>
      <c r="F716" s="37">
        <v>0</v>
      </c>
      <c r="G716" s="37">
        <v>0</v>
      </c>
      <c r="H716" s="37">
        <v>0</v>
      </c>
      <c r="I716" s="37">
        <v>74.3</v>
      </c>
      <c r="J716" s="80"/>
      <c r="K716" s="96"/>
    </row>
    <row r="717" spans="1:11" hidden="1" outlineLevel="1">
      <c r="A717" s="24" t="s">
        <v>96</v>
      </c>
      <c r="B717" s="338">
        <v>204100.88</v>
      </c>
      <c r="C717" s="37">
        <v>97768.94</v>
      </c>
      <c r="D717" s="37">
        <v>0</v>
      </c>
      <c r="E717" s="37">
        <v>0</v>
      </c>
      <c r="F717" s="37">
        <v>0</v>
      </c>
      <c r="G717" s="37">
        <v>0</v>
      </c>
      <c r="H717" s="37">
        <v>0</v>
      </c>
      <c r="I717" s="37">
        <v>1320.42</v>
      </c>
      <c r="J717" s="80"/>
      <c r="K717" s="96"/>
    </row>
    <row r="718" spans="1:11" hidden="1" outlineLevel="1">
      <c r="A718" s="24" t="s">
        <v>786</v>
      </c>
      <c r="B718" s="338">
        <v>268020.88</v>
      </c>
      <c r="C718" s="37">
        <v>29945.58</v>
      </c>
      <c r="D718" s="37">
        <v>0</v>
      </c>
      <c r="E718" s="37">
        <v>0</v>
      </c>
      <c r="F718" s="37">
        <v>0</v>
      </c>
      <c r="G718" s="37">
        <v>0</v>
      </c>
      <c r="H718" s="37">
        <v>0</v>
      </c>
      <c r="I718" s="37">
        <v>0</v>
      </c>
      <c r="J718" s="80"/>
      <c r="K718" s="96"/>
    </row>
    <row r="719" spans="1:11" hidden="1" outlineLevel="1">
      <c r="A719" s="24" t="s">
        <v>787</v>
      </c>
      <c r="B719" s="338">
        <v>282371.84999999998</v>
      </c>
      <c r="C719" s="37">
        <v>0</v>
      </c>
      <c r="D719" s="37">
        <v>0</v>
      </c>
      <c r="E719" s="37">
        <v>0</v>
      </c>
      <c r="F719" s="37">
        <v>0</v>
      </c>
      <c r="G719" s="37">
        <v>0</v>
      </c>
      <c r="H719" s="37">
        <v>0</v>
      </c>
      <c r="I719" s="37">
        <v>2120.64</v>
      </c>
      <c r="J719" s="80"/>
      <c r="K719" s="96"/>
    </row>
    <row r="720" spans="1:11" hidden="1" outlineLevel="1">
      <c r="A720" s="24" t="s">
        <v>788</v>
      </c>
      <c r="B720" s="338">
        <v>258237.33</v>
      </c>
      <c r="C720" s="37">
        <v>0</v>
      </c>
      <c r="D720" s="37">
        <v>403.83</v>
      </c>
      <c r="E720" s="37">
        <v>0</v>
      </c>
      <c r="F720" s="37">
        <v>0</v>
      </c>
      <c r="G720" s="37">
        <v>0</v>
      </c>
      <c r="H720" s="37">
        <v>0</v>
      </c>
      <c r="I720" s="37">
        <v>0</v>
      </c>
      <c r="J720" s="80"/>
      <c r="K720" s="96"/>
    </row>
    <row r="721" spans="1:12" hidden="1" outlineLevel="1">
      <c r="A721" s="24" t="s">
        <v>789</v>
      </c>
      <c r="B721" s="338">
        <v>242993.45</v>
      </c>
      <c r="C721" s="37">
        <v>0</v>
      </c>
      <c r="D721" s="37">
        <v>0</v>
      </c>
      <c r="E721" s="37">
        <v>0</v>
      </c>
      <c r="F721" s="37">
        <v>0</v>
      </c>
      <c r="G721" s="37">
        <v>0</v>
      </c>
      <c r="H721" s="37">
        <v>0</v>
      </c>
      <c r="I721" s="37">
        <v>0</v>
      </c>
      <c r="J721" s="20"/>
    </row>
    <row r="722" spans="1:12" hidden="1" outlineLevel="1">
      <c r="A722" s="24" t="s">
        <v>790</v>
      </c>
      <c r="B722" s="338">
        <v>257506.48</v>
      </c>
      <c r="C722" s="37">
        <v>141329.32999999999</v>
      </c>
      <c r="D722" s="37">
        <v>0</v>
      </c>
      <c r="E722" s="37">
        <v>0</v>
      </c>
      <c r="F722" s="37">
        <v>0</v>
      </c>
      <c r="G722" s="37">
        <v>0</v>
      </c>
      <c r="H722" s="37">
        <v>0</v>
      </c>
      <c r="I722" s="37">
        <v>165725.68</v>
      </c>
      <c r="J722" s="20"/>
    </row>
    <row r="723" spans="1:12" hidden="1" outlineLevel="1">
      <c r="A723" s="24" t="s">
        <v>791</v>
      </c>
      <c r="B723" s="338">
        <v>192980.61</v>
      </c>
      <c r="C723" s="37">
        <v>0</v>
      </c>
      <c r="D723" s="37">
        <v>0</v>
      </c>
      <c r="E723" s="37">
        <v>0</v>
      </c>
      <c r="F723" s="37">
        <v>0</v>
      </c>
      <c r="G723" s="37">
        <v>0</v>
      </c>
      <c r="H723" s="37">
        <v>0</v>
      </c>
      <c r="I723" s="37">
        <v>0</v>
      </c>
      <c r="J723" s="20"/>
    </row>
    <row r="724" spans="1:12" hidden="1" outlineLevel="1">
      <c r="A724" s="24" t="s">
        <v>792</v>
      </c>
      <c r="B724" s="338">
        <v>188638.76</v>
      </c>
      <c r="C724" s="37">
        <v>0</v>
      </c>
      <c r="D724" s="37">
        <v>0</v>
      </c>
      <c r="E724" s="37">
        <v>0</v>
      </c>
      <c r="F724" s="37">
        <v>0</v>
      </c>
      <c r="G724" s="37">
        <v>0</v>
      </c>
      <c r="H724" s="37">
        <v>0</v>
      </c>
      <c r="I724" s="37">
        <v>0</v>
      </c>
    </row>
    <row r="725" spans="1:12" hidden="1" outlineLevel="1">
      <c r="A725" s="24" t="s">
        <v>793</v>
      </c>
      <c r="B725" s="338">
        <v>183902.18</v>
      </c>
      <c r="C725" s="37">
        <v>0</v>
      </c>
      <c r="D725" s="37">
        <v>436.91</v>
      </c>
      <c r="E725" s="37">
        <v>0</v>
      </c>
      <c r="F725" s="37">
        <v>0</v>
      </c>
      <c r="G725" s="37">
        <v>0</v>
      </c>
      <c r="H725" s="37">
        <v>0</v>
      </c>
      <c r="I725" s="37">
        <v>0</v>
      </c>
    </row>
    <row r="726" spans="1:12" hidden="1" outlineLevel="1">
      <c r="A726" s="24" t="s">
        <v>794</v>
      </c>
      <c r="B726" s="338">
        <v>182917.23</v>
      </c>
      <c r="C726" s="37">
        <v>600.59</v>
      </c>
      <c r="D726" s="37">
        <v>0</v>
      </c>
      <c r="E726" s="37">
        <v>0</v>
      </c>
      <c r="F726" s="37">
        <v>0</v>
      </c>
      <c r="G726" s="37">
        <v>0</v>
      </c>
      <c r="H726" s="37">
        <v>0</v>
      </c>
      <c r="I726" s="37">
        <v>0</v>
      </c>
    </row>
    <row r="727" spans="1:12" hidden="1" outlineLevel="1">
      <c r="A727" s="24" t="s">
        <v>795</v>
      </c>
      <c r="B727" s="338">
        <v>179564.28</v>
      </c>
      <c r="C727" s="37">
        <v>0</v>
      </c>
      <c r="D727" s="37">
        <v>0</v>
      </c>
      <c r="E727" s="37">
        <v>0</v>
      </c>
      <c r="F727" s="37">
        <v>0</v>
      </c>
      <c r="G727" s="37">
        <v>0</v>
      </c>
      <c r="H727" s="37">
        <v>0</v>
      </c>
      <c r="I727" s="37">
        <v>362.74</v>
      </c>
    </row>
    <row r="728" spans="1:12" hidden="1" outlineLevel="1">
      <c r="A728" s="24" t="s">
        <v>796</v>
      </c>
      <c r="B728" s="338">
        <v>174053.1</v>
      </c>
      <c r="C728" s="37">
        <v>0</v>
      </c>
      <c r="D728" s="37">
        <v>0</v>
      </c>
      <c r="E728" s="37">
        <v>0</v>
      </c>
      <c r="F728" s="37">
        <v>0</v>
      </c>
      <c r="G728" s="37">
        <v>0</v>
      </c>
      <c r="H728" s="37">
        <v>0</v>
      </c>
      <c r="I728" s="37">
        <v>649.55999999999995</v>
      </c>
    </row>
    <row r="729" spans="1:12" hidden="1" outlineLevel="1">
      <c r="A729" s="24" t="s">
        <v>797</v>
      </c>
      <c r="B729" s="338">
        <v>171036.33</v>
      </c>
      <c r="C729" s="37">
        <v>0</v>
      </c>
      <c r="D729" s="37">
        <v>0</v>
      </c>
      <c r="E729" s="37">
        <v>0</v>
      </c>
      <c r="F729" s="37">
        <v>0</v>
      </c>
      <c r="G729" s="37">
        <v>0</v>
      </c>
      <c r="H729" s="37">
        <v>0</v>
      </c>
      <c r="I729" s="37">
        <v>0</v>
      </c>
    </row>
    <row r="730" spans="1:12" hidden="1" outlineLevel="1">
      <c r="A730" s="24" t="s">
        <v>798</v>
      </c>
      <c r="B730" s="338">
        <v>169405.2</v>
      </c>
      <c r="C730" s="37">
        <v>0</v>
      </c>
      <c r="D730" s="37">
        <v>0</v>
      </c>
      <c r="E730" s="37">
        <v>0</v>
      </c>
      <c r="F730" s="37">
        <v>0</v>
      </c>
      <c r="G730" s="37">
        <v>0</v>
      </c>
      <c r="H730" s="37">
        <v>0</v>
      </c>
      <c r="I730" s="37">
        <v>0</v>
      </c>
    </row>
    <row r="731" spans="1:12" hidden="1" outlineLevel="1">
      <c r="A731" s="24" t="s">
        <v>799</v>
      </c>
      <c r="B731" s="338">
        <v>145333.53</v>
      </c>
      <c r="C731" s="37">
        <v>0</v>
      </c>
      <c r="D731" s="37">
        <v>0</v>
      </c>
      <c r="E731" s="37">
        <v>0</v>
      </c>
      <c r="F731" s="37">
        <v>0</v>
      </c>
      <c r="G731" s="37">
        <v>0</v>
      </c>
      <c r="H731" s="37">
        <v>0</v>
      </c>
      <c r="I731" s="37">
        <v>0</v>
      </c>
    </row>
    <row r="732" spans="1:12" hidden="1" outlineLevel="1">
      <c r="A732" s="24" t="s">
        <v>800</v>
      </c>
      <c r="B732" s="338">
        <v>141351.35</v>
      </c>
      <c r="C732" s="37">
        <v>0</v>
      </c>
      <c r="D732" s="37">
        <v>0</v>
      </c>
      <c r="E732" s="37">
        <v>0</v>
      </c>
      <c r="F732" s="37">
        <v>0</v>
      </c>
      <c r="G732" s="37">
        <v>0</v>
      </c>
      <c r="H732" s="37">
        <v>0</v>
      </c>
      <c r="I732" s="37">
        <v>0</v>
      </c>
      <c r="L732" s="31"/>
    </row>
    <row r="733" spans="1:12" hidden="1" outlineLevel="1">
      <c r="A733" s="24" t="s">
        <v>801</v>
      </c>
      <c r="B733" s="338">
        <v>132845.37</v>
      </c>
      <c r="C733" s="37">
        <v>0</v>
      </c>
      <c r="D733" s="37">
        <v>0</v>
      </c>
      <c r="E733" s="37">
        <v>0</v>
      </c>
      <c r="F733" s="37">
        <v>0</v>
      </c>
      <c r="G733" s="37">
        <v>0</v>
      </c>
      <c r="H733" s="37">
        <v>0</v>
      </c>
      <c r="I733" s="37">
        <v>1779.9</v>
      </c>
    </row>
    <row r="734" spans="1:12" hidden="1" outlineLevel="1">
      <c r="A734" s="24" t="s">
        <v>802</v>
      </c>
      <c r="B734" s="338">
        <v>115249.27</v>
      </c>
      <c r="C734" s="37">
        <v>4548.29</v>
      </c>
      <c r="D734" s="37">
        <v>0</v>
      </c>
      <c r="E734" s="37">
        <v>0</v>
      </c>
      <c r="F734" s="37">
        <v>0</v>
      </c>
      <c r="G734" s="37">
        <v>0</v>
      </c>
      <c r="H734" s="37">
        <v>0</v>
      </c>
      <c r="I734" s="37">
        <v>0</v>
      </c>
    </row>
    <row r="735" spans="1:12" hidden="1" outlineLevel="1">
      <c r="A735" s="24" t="s">
        <v>803</v>
      </c>
      <c r="B735" s="338">
        <v>106487.06</v>
      </c>
      <c r="C735" s="37">
        <v>0</v>
      </c>
      <c r="D735" s="37">
        <v>0</v>
      </c>
      <c r="E735" s="37">
        <v>0</v>
      </c>
      <c r="F735" s="37">
        <v>0</v>
      </c>
      <c r="G735" s="37">
        <v>0</v>
      </c>
      <c r="H735" s="37">
        <v>0</v>
      </c>
      <c r="I735" s="37">
        <v>589.6</v>
      </c>
    </row>
    <row r="736" spans="1:12" hidden="1" outlineLevel="1">
      <c r="A736" s="24" t="s">
        <v>804</v>
      </c>
      <c r="B736" s="338">
        <v>104232.98</v>
      </c>
      <c r="C736" s="37">
        <v>0</v>
      </c>
      <c r="D736" s="37">
        <v>0</v>
      </c>
      <c r="E736" s="37">
        <v>0</v>
      </c>
      <c r="F736" s="37">
        <v>0</v>
      </c>
      <c r="G736" s="37">
        <v>0</v>
      </c>
      <c r="H736" s="37">
        <v>0</v>
      </c>
      <c r="I736" s="37">
        <v>0</v>
      </c>
    </row>
    <row r="737" spans="1:9" hidden="1" outlineLevel="1">
      <c r="A737" s="24" t="s">
        <v>805</v>
      </c>
      <c r="B737" s="338">
        <v>103866.4</v>
      </c>
      <c r="C737" s="37">
        <v>0</v>
      </c>
      <c r="D737" s="37">
        <v>0</v>
      </c>
      <c r="E737" s="37">
        <v>0</v>
      </c>
      <c r="F737" s="37">
        <v>0</v>
      </c>
      <c r="G737" s="37">
        <v>0</v>
      </c>
      <c r="H737" s="37">
        <v>0</v>
      </c>
      <c r="I737" s="37">
        <v>0</v>
      </c>
    </row>
    <row r="738" spans="1:9" hidden="1" outlineLevel="1">
      <c r="A738" s="24" t="s">
        <v>806</v>
      </c>
      <c r="B738" s="338">
        <v>79790.73</v>
      </c>
      <c r="C738" s="37">
        <v>13891.88</v>
      </c>
      <c r="D738" s="37">
        <v>0</v>
      </c>
      <c r="E738" s="37">
        <v>0</v>
      </c>
      <c r="F738" s="37">
        <v>0</v>
      </c>
      <c r="G738" s="37">
        <v>0</v>
      </c>
      <c r="H738" s="37">
        <v>0</v>
      </c>
      <c r="I738" s="37">
        <v>882.72</v>
      </c>
    </row>
    <row r="739" spans="1:9" hidden="1" outlineLevel="1">
      <c r="A739" s="24" t="s">
        <v>807</v>
      </c>
      <c r="B739" s="338">
        <v>0</v>
      </c>
      <c r="C739" s="37">
        <v>107656.54</v>
      </c>
      <c r="D739" s="37">
        <v>0</v>
      </c>
      <c r="E739" s="37">
        <v>0</v>
      </c>
      <c r="F739" s="37">
        <v>0</v>
      </c>
      <c r="G739" s="37">
        <v>0</v>
      </c>
      <c r="H739" s="37">
        <v>0</v>
      </c>
      <c r="I739" s="37">
        <v>17526.400000000001</v>
      </c>
    </row>
    <row r="740" spans="1:9" hidden="1" outlineLevel="1">
      <c r="A740" s="24" t="s">
        <v>808</v>
      </c>
      <c r="B740" s="338">
        <v>71665.899999999994</v>
      </c>
      <c r="C740" s="37">
        <v>0</v>
      </c>
      <c r="D740" s="37">
        <v>0</v>
      </c>
      <c r="E740" s="37">
        <v>0</v>
      </c>
      <c r="F740" s="37">
        <v>0</v>
      </c>
      <c r="G740" s="37">
        <v>0</v>
      </c>
      <c r="H740" s="37">
        <v>0</v>
      </c>
      <c r="I740" s="37">
        <v>0</v>
      </c>
    </row>
    <row r="741" spans="1:9" hidden="1" outlineLevel="1">
      <c r="A741" s="24" t="s">
        <v>809</v>
      </c>
      <c r="B741" s="338">
        <v>39045.800000000003</v>
      </c>
      <c r="C741" s="37">
        <v>0</v>
      </c>
      <c r="D741" s="37">
        <v>0</v>
      </c>
      <c r="E741" s="37">
        <v>0</v>
      </c>
      <c r="F741" s="37">
        <v>0</v>
      </c>
      <c r="G741" s="37">
        <v>0</v>
      </c>
      <c r="H741" s="37">
        <v>0</v>
      </c>
      <c r="I741" s="37">
        <v>291.66000000000003</v>
      </c>
    </row>
    <row r="742" spans="1:9" hidden="1" outlineLevel="1">
      <c r="A742" s="24" t="s">
        <v>310</v>
      </c>
      <c r="B742" s="338">
        <v>1119.48</v>
      </c>
      <c r="C742" s="37">
        <v>0</v>
      </c>
      <c r="D742" s="37">
        <v>0</v>
      </c>
      <c r="E742" s="37">
        <v>0</v>
      </c>
      <c r="F742" s="37">
        <v>0</v>
      </c>
      <c r="G742" s="37">
        <v>0</v>
      </c>
      <c r="H742" s="37">
        <v>0</v>
      </c>
      <c r="I742" s="37">
        <v>0</v>
      </c>
    </row>
    <row r="743" spans="1:9" hidden="1" outlineLevel="1">
      <c r="A743" s="24"/>
      <c r="B743" s="37"/>
      <c r="C743" s="37"/>
      <c r="D743" s="37"/>
      <c r="E743" s="37"/>
      <c r="F743" s="37"/>
      <c r="G743" s="37"/>
      <c r="H743" s="37"/>
      <c r="I743" s="37"/>
    </row>
    <row r="744" spans="1:9" collapsed="1">
      <c r="A744" s="24" t="str">
        <f>'Anlage 1a'!A10</f>
        <v>TransnetBW</v>
      </c>
      <c r="B744" s="37">
        <f>'Anlage 1a'!$I21</f>
        <v>1585870765.0799999</v>
      </c>
      <c r="C744" s="37">
        <f>'Anlage 1b'!I11</f>
        <v>524009436.91000003</v>
      </c>
      <c r="D744" s="37">
        <f>'Anlage 1c'!E10</f>
        <v>90552.56</v>
      </c>
      <c r="E744" s="37">
        <f>'Anlage 1c'!B19</f>
        <v>26262718.079999998</v>
      </c>
      <c r="F744" s="37">
        <f>'Anlage 1d'!D11</f>
        <v>0</v>
      </c>
      <c r="G744" s="37">
        <f>'Anlage 1d'!B21</f>
        <v>262858.59999999998</v>
      </c>
      <c r="H744" s="37">
        <f>'Anlage 1e'!I10</f>
        <v>2091685.8</v>
      </c>
      <c r="I744" s="37">
        <f>'Anlage 1f'!I10</f>
        <v>31223360.600000005</v>
      </c>
    </row>
    <row r="745" spans="1:9" hidden="1">
      <c r="A745" s="317" t="str">
        <f>CONCATENATE('Anlage 1a'!$A$10," (ÜNB)")</f>
        <v>TransnetBW (ÜNB)</v>
      </c>
      <c r="B745" s="320">
        <f t="shared" ref="B745:I745" si="3">SUM(B746:B872)</f>
        <v>1585870765.0800004</v>
      </c>
      <c r="C745" s="318">
        <f t="shared" si="3"/>
        <v>524009436.91000015</v>
      </c>
      <c r="D745" s="318">
        <f t="shared" si="3"/>
        <v>90552.560000000027</v>
      </c>
      <c r="E745" s="318">
        <f t="shared" si="3"/>
        <v>26262718.080000006</v>
      </c>
      <c r="F745" s="318">
        <f t="shared" si="3"/>
        <v>0</v>
      </c>
      <c r="G745" s="318">
        <f t="shared" si="3"/>
        <v>262858.59999999998</v>
      </c>
      <c r="H745" s="318">
        <f t="shared" si="3"/>
        <v>2091685.8</v>
      </c>
      <c r="I745" s="318">
        <f t="shared" si="3"/>
        <v>31223360.599999998</v>
      </c>
    </row>
    <row r="746" spans="1:9" hidden="1" outlineLevel="1">
      <c r="A746" s="24" t="s">
        <v>810</v>
      </c>
      <c r="B746" s="37">
        <v>70115.17</v>
      </c>
      <c r="C746" s="37">
        <v>735455.23</v>
      </c>
      <c r="D746" s="37">
        <v>0</v>
      </c>
      <c r="E746" s="37">
        <v>66950.880000000005</v>
      </c>
      <c r="F746" s="37">
        <v>0</v>
      </c>
      <c r="G746" s="37">
        <v>0</v>
      </c>
      <c r="H746" s="37">
        <v>0</v>
      </c>
      <c r="I746" s="37">
        <v>37461.620000000003</v>
      </c>
    </row>
    <row r="747" spans="1:9" hidden="1" outlineLevel="1">
      <c r="A747" s="24" t="s">
        <v>811</v>
      </c>
      <c r="B747" s="37">
        <v>3044080.3600000003</v>
      </c>
      <c r="C747" s="37">
        <v>3906796.12</v>
      </c>
      <c r="D747" s="37">
        <v>0</v>
      </c>
      <c r="E747" s="37">
        <v>82278.61</v>
      </c>
      <c r="F747" s="37">
        <v>0</v>
      </c>
      <c r="G747" s="37">
        <v>0</v>
      </c>
      <c r="H747" s="37">
        <v>14740.32</v>
      </c>
      <c r="I747" s="37">
        <v>288282.78000000003</v>
      </c>
    </row>
    <row r="748" spans="1:9" hidden="1" outlineLevel="1">
      <c r="A748" s="24" t="s">
        <v>812</v>
      </c>
      <c r="B748" s="37">
        <v>3129289.2</v>
      </c>
      <c r="C748" s="37">
        <v>90106.49</v>
      </c>
      <c r="D748" s="37">
        <v>220.1</v>
      </c>
      <c r="E748" s="37">
        <v>0</v>
      </c>
      <c r="F748" s="37">
        <v>0</v>
      </c>
      <c r="G748" s="37">
        <v>0</v>
      </c>
      <c r="H748" s="37">
        <v>0</v>
      </c>
      <c r="I748" s="37">
        <v>13673.35</v>
      </c>
    </row>
    <row r="749" spans="1:9" hidden="1" outlineLevel="1">
      <c r="A749" s="24" t="s">
        <v>813</v>
      </c>
      <c r="B749" s="37">
        <v>570355.79999999993</v>
      </c>
      <c r="C749" s="37">
        <v>605877.49</v>
      </c>
      <c r="D749" s="37">
        <v>0</v>
      </c>
      <c r="E749" s="37">
        <v>48863.96</v>
      </c>
      <c r="F749" s="37">
        <v>0</v>
      </c>
      <c r="G749" s="37">
        <v>0</v>
      </c>
      <c r="H749" s="37">
        <v>0</v>
      </c>
      <c r="I749" s="37">
        <v>7699.69</v>
      </c>
    </row>
    <row r="750" spans="1:9" hidden="1" outlineLevel="1">
      <c r="A750" s="24" t="s">
        <v>814</v>
      </c>
      <c r="B750" s="37">
        <v>789764.92</v>
      </c>
      <c r="C750" s="37">
        <v>0</v>
      </c>
      <c r="D750" s="37">
        <v>0</v>
      </c>
      <c r="E750" s="37">
        <v>0</v>
      </c>
      <c r="F750" s="37">
        <v>0</v>
      </c>
      <c r="G750" s="37">
        <v>0</v>
      </c>
      <c r="H750" s="37">
        <v>0</v>
      </c>
      <c r="I750" s="37">
        <v>0</v>
      </c>
    </row>
    <row r="751" spans="1:9" hidden="1" outlineLevel="1">
      <c r="A751" s="24" t="s">
        <v>815</v>
      </c>
      <c r="B751" s="37">
        <v>2057198.46</v>
      </c>
      <c r="C751" s="37">
        <v>159287.66</v>
      </c>
      <c r="D751" s="37">
        <v>0</v>
      </c>
      <c r="E751" s="37">
        <v>0</v>
      </c>
      <c r="F751" s="37">
        <v>0</v>
      </c>
      <c r="G751" s="37">
        <v>0</v>
      </c>
      <c r="H751" s="37">
        <v>0</v>
      </c>
      <c r="I751" s="37">
        <v>477.23</v>
      </c>
    </row>
    <row r="752" spans="1:9" hidden="1" outlineLevel="1">
      <c r="A752" s="24" t="s">
        <v>816</v>
      </c>
      <c r="B752" s="37">
        <v>4601690.8099999996</v>
      </c>
      <c r="C752" s="37">
        <v>890308.62</v>
      </c>
      <c r="D752" s="37">
        <v>0</v>
      </c>
      <c r="E752" s="37">
        <v>0</v>
      </c>
      <c r="F752" s="37">
        <v>0</v>
      </c>
      <c r="G752" s="37">
        <v>0</v>
      </c>
      <c r="H752" s="37">
        <v>0</v>
      </c>
      <c r="I752" s="37">
        <v>3282.87</v>
      </c>
    </row>
    <row r="753" spans="1:9" hidden="1" outlineLevel="1">
      <c r="A753" s="24" t="s">
        <v>817</v>
      </c>
      <c r="B753" s="37">
        <v>2877296.0100000002</v>
      </c>
      <c r="C753" s="37">
        <v>1176417.76</v>
      </c>
      <c r="D753" s="37">
        <v>0</v>
      </c>
      <c r="E753" s="37">
        <v>47311.77</v>
      </c>
      <c r="F753" s="37">
        <v>0</v>
      </c>
      <c r="G753" s="37">
        <v>0</v>
      </c>
      <c r="H753" s="37">
        <v>0</v>
      </c>
      <c r="I753" s="37">
        <v>70357.02</v>
      </c>
    </row>
    <row r="754" spans="1:9" hidden="1" outlineLevel="1">
      <c r="A754" s="24" t="s">
        <v>818</v>
      </c>
      <c r="B754" s="37">
        <v>60306106.939999998</v>
      </c>
      <c r="C754" s="37">
        <v>12914171.420000002</v>
      </c>
      <c r="D754" s="37">
        <v>3350.4</v>
      </c>
      <c r="E754" s="37">
        <v>438984.04</v>
      </c>
      <c r="F754" s="37">
        <v>0</v>
      </c>
      <c r="G754" s="37">
        <v>0</v>
      </c>
      <c r="H754" s="37">
        <v>2585.44</v>
      </c>
      <c r="I754" s="37">
        <v>1146106.03</v>
      </c>
    </row>
    <row r="755" spans="1:9" hidden="1" outlineLevel="1">
      <c r="A755" s="24" t="s">
        <v>819</v>
      </c>
      <c r="B755" s="37">
        <v>3164968.86</v>
      </c>
      <c r="C755" s="37">
        <v>255322.32</v>
      </c>
      <c r="D755" s="37">
        <v>1151.5999999999999</v>
      </c>
      <c r="E755" s="37">
        <v>0</v>
      </c>
      <c r="F755" s="37">
        <v>0</v>
      </c>
      <c r="G755" s="37">
        <v>0</v>
      </c>
      <c r="H755" s="37">
        <v>0</v>
      </c>
      <c r="I755" s="37">
        <v>3825.15</v>
      </c>
    </row>
    <row r="756" spans="1:9" hidden="1" outlineLevel="1">
      <c r="A756" s="24" t="s">
        <v>820</v>
      </c>
      <c r="B756" s="37">
        <v>4425274.51</v>
      </c>
      <c r="C756" s="37">
        <v>67194.36</v>
      </c>
      <c r="D756" s="37">
        <v>0</v>
      </c>
      <c r="E756" s="37">
        <v>0</v>
      </c>
      <c r="F756" s="37">
        <v>0</v>
      </c>
      <c r="G756" s="37">
        <v>0</v>
      </c>
      <c r="H756" s="37">
        <v>0</v>
      </c>
      <c r="I756" s="37">
        <v>770.88</v>
      </c>
    </row>
    <row r="757" spans="1:9" hidden="1" outlineLevel="1">
      <c r="A757" s="24" t="s">
        <v>821</v>
      </c>
      <c r="B757" s="37">
        <v>1104682.3899999999</v>
      </c>
      <c r="C757" s="37">
        <v>59484.28</v>
      </c>
      <c r="D757" s="37">
        <v>0</v>
      </c>
      <c r="E757" s="37">
        <v>0</v>
      </c>
      <c r="F757" s="37">
        <v>0</v>
      </c>
      <c r="G757" s="37">
        <v>0</v>
      </c>
      <c r="H757" s="37">
        <v>0</v>
      </c>
      <c r="I757" s="37">
        <v>0</v>
      </c>
    </row>
    <row r="758" spans="1:9" hidden="1" outlineLevel="1">
      <c r="A758" s="24" t="s">
        <v>822</v>
      </c>
      <c r="B758" s="37">
        <v>1497043.13</v>
      </c>
      <c r="C758" s="37">
        <v>411895.4</v>
      </c>
      <c r="D758" s="37">
        <v>0</v>
      </c>
      <c r="E758" s="37">
        <v>0</v>
      </c>
      <c r="F758" s="37">
        <v>0</v>
      </c>
      <c r="G758" s="37">
        <v>0</v>
      </c>
      <c r="H758" s="37">
        <v>0</v>
      </c>
      <c r="I758" s="37">
        <v>4408.26</v>
      </c>
    </row>
    <row r="759" spans="1:9" hidden="1" outlineLevel="1">
      <c r="A759" s="24" t="s">
        <v>823</v>
      </c>
      <c r="B759" s="37">
        <v>8032518.1600000001</v>
      </c>
      <c r="C759" s="37">
        <v>2002062.3299999998</v>
      </c>
      <c r="D759" s="37">
        <v>2578.6999999999998</v>
      </c>
      <c r="E759" s="37">
        <v>170325.57</v>
      </c>
      <c r="F759" s="37">
        <v>0</v>
      </c>
      <c r="G759" s="37">
        <v>0</v>
      </c>
      <c r="H759" s="37">
        <v>0</v>
      </c>
      <c r="I759" s="37">
        <v>99089.1</v>
      </c>
    </row>
    <row r="760" spans="1:9" hidden="1" outlineLevel="1">
      <c r="A760" s="24" t="s">
        <v>292</v>
      </c>
      <c r="B760" s="37">
        <v>8832354.4600000009</v>
      </c>
      <c r="C760" s="37">
        <v>897628.16000000003</v>
      </c>
      <c r="D760" s="37">
        <v>109.76</v>
      </c>
      <c r="E760" s="37">
        <v>0</v>
      </c>
      <c r="F760" s="37">
        <v>0</v>
      </c>
      <c r="G760" s="37">
        <v>0</v>
      </c>
      <c r="H760" s="37">
        <v>5819.86</v>
      </c>
      <c r="I760" s="37">
        <v>40960.39</v>
      </c>
    </row>
    <row r="761" spans="1:9" hidden="1" outlineLevel="1">
      <c r="A761" s="24" t="s">
        <v>824</v>
      </c>
      <c r="B761" s="37">
        <v>2498307.9900000002</v>
      </c>
      <c r="C761" s="37">
        <v>56884.71</v>
      </c>
      <c r="D761" s="37">
        <v>244.32</v>
      </c>
      <c r="E761" s="37">
        <v>0</v>
      </c>
      <c r="F761" s="37">
        <v>0</v>
      </c>
      <c r="G761" s="37">
        <v>0</v>
      </c>
      <c r="H761" s="37">
        <v>0</v>
      </c>
      <c r="I761" s="37">
        <v>53367.4</v>
      </c>
    </row>
    <row r="762" spans="1:9" hidden="1" outlineLevel="1">
      <c r="A762" s="24" t="s">
        <v>825</v>
      </c>
      <c r="B762" s="37">
        <v>7029821.5199999996</v>
      </c>
      <c r="C762" s="37">
        <v>5459778.3799999999</v>
      </c>
      <c r="D762" s="37">
        <v>0</v>
      </c>
      <c r="E762" s="37">
        <v>406978.63</v>
      </c>
      <c r="F762" s="37">
        <v>0</v>
      </c>
      <c r="G762" s="37">
        <v>0</v>
      </c>
      <c r="H762" s="37">
        <v>429.68</v>
      </c>
      <c r="I762" s="37">
        <v>367190.62</v>
      </c>
    </row>
    <row r="763" spans="1:9" hidden="1" outlineLevel="1">
      <c r="A763" s="24" t="s">
        <v>826</v>
      </c>
      <c r="B763" s="37">
        <v>7064097.8400000008</v>
      </c>
      <c r="C763" s="37">
        <v>141100.99</v>
      </c>
      <c r="D763" s="37">
        <v>205.53</v>
      </c>
      <c r="E763" s="37">
        <v>0</v>
      </c>
      <c r="F763" s="37">
        <v>0</v>
      </c>
      <c r="G763" s="37">
        <v>0</v>
      </c>
      <c r="H763" s="37">
        <v>0</v>
      </c>
      <c r="I763" s="37">
        <v>28416.449999999997</v>
      </c>
    </row>
    <row r="764" spans="1:9" hidden="1" outlineLevel="1">
      <c r="A764" s="24" t="s">
        <v>827</v>
      </c>
      <c r="B764" s="37">
        <v>6184052.3399999999</v>
      </c>
      <c r="C764" s="37">
        <v>687851.15999999992</v>
      </c>
      <c r="D764" s="37">
        <v>2081.36</v>
      </c>
      <c r="E764" s="37">
        <v>41387.79</v>
      </c>
      <c r="F764" s="37">
        <v>0</v>
      </c>
      <c r="G764" s="37">
        <v>0</v>
      </c>
      <c r="H764" s="37">
        <v>0</v>
      </c>
      <c r="I764" s="37">
        <v>114385.36</v>
      </c>
    </row>
    <row r="765" spans="1:9" hidden="1" outlineLevel="1">
      <c r="A765" s="24" t="s">
        <v>743</v>
      </c>
      <c r="B765" s="37">
        <v>3872014.0700000003</v>
      </c>
      <c r="C765" s="37">
        <v>588525.04</v>
      </c>
      <c r="D765" s="37">
        <v>0</v>
      </c>
      <c r="E765" s="37">
        <v>0</v>
      </c>
      <c r="F765" s="37">
        <v>0</v>
      </c>
      <c r="G765" s="37">
        <v>0</v>
      </c>
      <c r="H765" s="37">
        <v>0</v>
      </c>
      <c r="I765" s="37">
        <v>201417.75999999998</v>
      </c>
    </row>
    <row r="766" spans="1:9" hidden="1" outlineLevel="1">
      <c r="A766" s="24" t="s">
        <v>828</v>
      </c>
      <c r="B766" s="37">
        <v>2243205.86</v>
      </c>
      <c r="C766" s="37">
        <v>773256.2</v>
      </c>
      <c r="D766" s="37">
        <v>934.49</v>
      </c>
      <c r="E766" s="37">
        <v>0</v>
      </c>
      <c r="F766" s="37">
        <v>0</v>
      </c>
      <c r="G766" s="37">
        <v>0</v>
      </c>
      <c r="H766" s="37">
        <v>0</v>
      </c>
      <c r="I766" s="37">
        <v>61420.22</v>
      </c>
    </row>
    <row r="767" spans="1:9" hidden="1" outlineLevel="1">
      <c r="A767" s="24" t="s">
        <v>829</v>
      </c>
      <c r="B767" s="37">
        <v>4782282.4000000004</v>
      </c>
      <c r="C767" s="37">
        <v>30897.54</v>
      </c>
      <c r="D767" s="37">
        <v>0</v>
      </c>
      <c r="E767" s="37">
        <v>0</v>
      </c>
      <c r="F767" s="37">
        <v>0</v>
      </c>
      <c r="G767" s="37">
        <v>0</v>
      </c>
      <c r="H767" s="37">
        <v>0</v>
      </c>
      <c r="I767" s="37">
        <v>1318.16</v>
      </c>
    </row>
    <row r="768" spans="1:9" hidden="1" outlineLevel="1">
      <c r="A768" s="24" t="s">
        <v>830</v>
      </c>
      <c r="B768" s="37">
        <v>547157.16</v>
      </c>
      <c r="C768" s="37">
        <v>61350.52</v>
      </c>
      <c r="D768" s="37">
        <v>0</v>
      </c>
      <c r="E768" s="37">
        <v>0</v>
      </c>
      <c r="F768" s="37">
        <v>0</v>
      </c>
      <c r="G768" s="37">
        <v>0</v>
      </c>
      <c r="H768" s="37">
        <v>0</v>
      </c>
      <c r="I768" s="37">
        <v>6955.84</v>
      </c>
    </row>
    <row r="769" spans="1:9" hidden="1" outlineLevel="1">
      <c r="A769" s="24" t="s">
        <v>831</v>
      </c>
      <c r="B769" s="37">
        <v>394410.33999999997</v>
      </c>
      <c r="C769" s="37">
        <v>15881.84</v>
      </c>
      <c r="D769" s="37">
        <v>104.13</v>
      </c>
      <c r="E769" s="37">
        <v>0</v>
      </c>
      <c r="F769" s="37">
        <v>0</v>
      </c>
      <c r="G769" s="37">
        <v>0</v>
      </c>
      <c r="H769" s="37">
        <v>0</v>
      </c>
      <c r="I769" s="37">
        <v>25465.37</v>
      </c>
    </row>
    <row r="770" spans="1:9" hidden="1" outlineLevel="1">
      <c r="A770" s="24" t="s">
        <v>832</v>
      </c>
      <c r="B770" s="37">
        <v>901496.12</v>
      </c>
      <c r="C770" s="37">
        <v>0</v>
      </c>
      <c r="D770" s="37">
        <v>0</v>
      </c>
      <c r="E770" s="37">
        <v>0</v>
      </c>
      <c r="F770" s="37">
        <v>0</v>
      </c>
      <c r="G770" s="37">
        <v>0</v>
      </c>
      <c r="H770" s="37">
        <v>0</v>
      </c>
      <c r="I770" s="37">
        <v>0</v>
      </c>
    </row>
    <row r="771" spans="1:9" hidden="1" outlineLevel="1">
      <c r="A771" s="24" t="s">
        <v>833</v>
      </c>
      <c r="B771" s="37">
        <v>1617169.5899999999</v>
      </c>
      <c r="C771" s="37">
        <v>1132974.2000000002</v>
      </c>
      <c r="D771" s="37">
        <v>0</v>
      </c>
      <c r="E771" s="37">
        <v>131016.57</v>
      </c>
      <c r="F771" s="37">
        <v>0</v>
      </c>
      <c r="G771" s="37">
        <v>0</v>
      </c>
      <c r="H771" s="37">
        <v>0</v>
      </c>
      <c r="I771" s="37">
        <v>70069.14</v>
      </c>
    </row>
    <row r="772" spans="1:9" hidden="1" outlineLevel="1">
      <c r="A772" s="24" t="s">
        <v>834</v>
      </c>
      <c r="B772" s="37">
        <v>4494238.2000000011</v>
      </c>
      <c r="C772" s="37">
        <v>97491.82</v>
      </c>
      <c r="D772" s="37">
        <v>0</v>
      </c>
      <c r="E772" s="37">
        <v>0</v>
      </c>
      <c r="F772" s="37">
        <v>0</v>
      </c>
      <c r="G772" s="37">
        <v>0</v>
      </c>
      <c r="H772" s="37">
        <v>0</v>
      </c>
      <c r="I772" s="37">
        <v>3288.4700000000003</v>
      </c>
    </row>
    <row r="773" spans="1:9" hidden="1" outlineLevel="1">
      <c r="A773" s="24" t="s">
        <v>835</v>
      </c>
      <c r="B773" s="37">
        <v>2244811.4500000002</v>
      </c>
      <c r="C773" s="37">
        <v>204439.53999999998</v>
      </c>
      <c r="D773" s="37">
        <v>269.39999999999998</v>
      </c>
      <c r="E773" s="37">
        <v>0</v>
      </c>
      <c r="F773" s="37">
        <v>0</v>
      </c>
      <c r="G773" s="37">
        <v>0</v>
      </c>
      <c r="H773" s="37">
        <v>0</v>
      </c>
      <c r="I773" s="37">
        <v>58686.34</v>
      </c>
    </row>
    <row r="774" spans="1:9" hidden="1" outlineLevel="1">
      <c r="A774" s="24" t="s">
        <v>836</v>
      </c>
      <c r="B774" s="37">
        <v>4819103.0500000007</v>
      </c>
      <c r="C774" s="37">
        <v>2023631.83</v>
      </c>
      <c r="D774" s="37">
        <v>124.64</v>
      </c>
      <c r="E774" s="37">
        <v>207292.06</v>
      </c>
      <c r="F774" s="37">
        <v>0</v>
      </c>
      <c r="G774" s="37">
        <v>0</v>
      </c>
      <c r="H774" s="37">
        <v>8628.49</v>
      </c>
      <c r="I774" s="37">
        <v>115587.34</v>
      </c>
    </row>
    <row r="775" spans="1:9" hidden="1" outlineLevel="1">
      <c r="A775" s="24" t="s">
        <v>837</v>
      </c>
      <c r="B775" s="37">
        <v>2476234.4000000004</v>
      </c>
      <c r="C775" s="37">
        <v>571334.31999999995</v>
      </c>
      <c r="D775" s="37">
        <v>0</v>
      </c>
      <c r="E775" s="37">
        <v>31159.360000000001</v>
      </c>
      <c r="F775" s="37">
        <v>0</v>
      </c>
      <c r="G775" s="37">
        <v>0</v>
      </c>
      <c r="H775" s="37">
        <v>0</v>
      </c>
      <c r="I775" s="37">
        <v>65803.01999999999</v>
      </c>
    </row>
    <row r="776" spans="1:9" hidden="1" outlineLevel="1">
      <c r="A776" s="24" t="s">
        <v>838</v>
      </c>
      <c r="B776" s="37">
        <v>594077.72</v>
      </c>
      <c r="C776" s="37">
        <v>0</v>
      </c>
      <c r="D776" s="37">
        <v>0</v>
      </c>
      <c r="E776" s="37">
        <v>0</v>
      </c>
      <c r="F776" s="37">
        <v>0</v>
      </c>
      <c r="G776" s="37">
        <v>0</v>
      </c>
      <c r="H776" s="37">
        <v>0</v>
      </c>
      <c r="I776" s="37">
        <v>0</v>
      </c>
    </row>
    <row r="777" spans="1:9" hidden="1" outlineLevel="1">
      <c r="A777" s="24" t="s">
        <v>839</v>
      </c>
      <c r="B777" s="37">
        <v>26157212.440000001</v>
      </c>
      <c r="C777" s="37">
        <v>10514256.639999999</v>
      </c>
      <c r="D777" s="37">
        <v>880.61</v>
      </c>
      <c r="E777" s="37">
        <v>630129.35</v>
      </c>
      <c r="F777" s="37">
        <v>0</v>
      </c>
      <c r="G777" s="37">
        <v>0</v>
      </c>
      <c r="H777" s="37">
        <v>0</v>
      </c>
      <c r="I777" s="37">
        <v>375423.43</v>
      </c>
    </row>
    <row r="778" spans="1:9" hidden="1" outlineLevel="1">
      <c r="A778" s="24" t="s">
        <v>840</v>
      </c>
      <c r="B778" s="37">
        <v>2681933.16</v>
      </c>
      <c r="C778" s="37">
        <v>159668.89000000001</v>
      </c>
      <c r="D778" s="37">
        <v>0</v>
      </c>
      <c r="E778" s="37">
        <v>0</v>
      </c>
      <c r="F778" s="37">
        <v>0</v>
      </c>
      <c r="G778" s="37">
        <v>0</v>
      </c>
      <c r="H778" s="37">
        <v>0</v>
      </c>
      <c r="I778" s="37">
        <v>7095.41</v>
      </c>
    </row>
    <row r="779" spans="1:9" hidden="1" outlineLevel="1">
      <c r="A779" s="24" t="s">
        <v>841</v>
      </c>
      <c r="B779" s="37">
        <v>4107014.97</v>
      </c>
      <c r="C779" s="37">
        <v>1075339.97</v>
      </c>
      <c r="D779" s="37">
        <v>641.5</v>
      </c>
      <c r="E779" s="37">
        <v>68840.710000000006</v>
      </c>
      <c r="F779" s="37">
        <v>0</v>
      </c>
      <c r="G779" s="37">
        <v>0</v>
      </c>
      <c r="H779" s="37">
        <v>0</v>
      </c>
      <c r="I779" s="37">
        <v>18363.560000000001</v>
      </c>
    </row>
    <row r="780" spans="1:9" hidden="1" outlineLevel="1">
      <c r="A780" s="24" t="s">
        <v>842</v>
      </c>
      <c r="B780" s="37">
        <v>8885988.2300000004</v>
      </c>
      <c r="C780" s="37">
        <v>1832771.53</v>
      </c>
      <c r="D780" s="37">
        <v>1084.3399999999999</v>
      </c>
      <c r="E780" s="37">
        <v>0</v>
      </c>
      <c r="F780" s="37">
        <v>0</v>
      </c>
      <c r="G780" s="37">
        <v>0</v>
      </c>
      <c r="H780" s="37">
        <v>790.88</v>
      </c>
      <c r="I780" s="37">
        <v>279188.39</v>
      </c>
    </row>
    <row r="781" spans="1:9" hidden="1" outlineLevel="1">
      <c r="A781" s="24" t="s">
        <v>843</v>
      </c>
      <c r="B781" s="37">
        <v>1037596.39</v>
      </c>
      <c r="C781" s="37">
        <v>1010194.95</v>
      </c>
      <c r="D781" s="37">
        <v>0</v>
      </c>
      <c r="E781" s="37">
        <v>90681.09</v>
      </c>
      <c r="F781" s="37">
        <v>0</v>
      </c>
      <c r="G781" s="37">
        <v>0</v>
      </c>
      <c r="H781" s="37">
        <v>0</v>
      </c>
      <c r="I781" s="37">
        <v>68910.69</v>
      </c>
    </row>
    <row r="782" spans="1:9" hidden="1" outlineLevel="1">
      <c r="A782" s="24" t="s">
        <v>844</v>
      </c>
      <c r="B782" s="37">
        <v>3737243.25</v>
      </c>
      <c r="C782" s="37">
        <v>138631.04000000001</v>
      </c>
      <c r="D782" s="37">
        <v>302.66000000000003</v>
      </c>
      <c r="E782" s="37">
        <v>0</v>
      </c>
      <c r="F782" s="37">
        <v>0</v>
      </c>
      <c r="G782" s="37">
        <v>0</v>
      </c>
      <c r="H782" s="37">
        <v>0</v>
      </c>
      <c r="I782" s="37">
        <v>7707.42</v>
      </c>
    </row>
    <row r="783" spans="1:9" hidden="1" outlineLevel="1">
      <c r="A783" s="24" t="s">
        <v>845</v>
      </c>
      <c r="B783" s="37">
        <v>2966146.19</v>
      </c>
      <c r="C783" s="37">
        <v>387312.97</v>
      </c>
      <c r="D783" s="37">
        <v>0</v>
      </c>
      <c r="E783" s="37">
        <v>0</v>
      </c>
      <c r="F783" s="37">
        <v>0</v>
      </c>
      <c r="G783" s="37">
        <v>0</v>
      </c>
      <c r="H783" s="37">
        <v>0</v>
      </c>
      <c r="I783" s="37">
        <v>27225.1</v>
      </c>
    </row>
    <row r="784" spans="1:9" hidden="1" outlineLevel="1">
      <c r="A784" s="24" t="s">
        <v>846</v>
      </c>
      <c r="B784" s="37">
        <v>354992.54</v>
      </c>
      <c r="C784" s="37">
        <v>4633.0600000000004</v>
      </c>
      <c r="D784" s="37">
        <v>0</v>
      </c>
      <c r="E784" s="37">
        <v>0</v>
      </c>
      <c r="F784" s="37">
        <v>0</v>
      </c>
      <c r="G784" s="37">
        <v>0</v>
      </c>
      <c r="H784" s="37">
        <v>0</v>
      </c>
      <c r="I784" s="37">
        <v>6849.22</v>
      </c>
    </row>
    <row r="785" spans="1:9" hidden="1" outlineLevel="1">
      <c r="A785" s="24" t="s">
        <v>410</v>
      </c>
      <c r="B785" s="37">
        <v>18119065.939999998</v>
      </c>
      <c r="C785" s="37">
        <v>7870987.8200000003</v>
      </c>
      <c r="D785" s="37">
        <v>0</v>
      </c>
      <c r="E785" s="37">
        <v>189748.92</v>
      </c>
      <c r="F785" s="37">
        <v>0</v>
      </c>
      <c r="G785" s="37">
        <v>0</v>
      </c>
      <c r="H785" s="37">
        <v>0</v>
      </c>
      <c r="I785" s="37">
        <v>1115833.32</v>
      </c>
    </row>
    <row r="786" spans="1:9" hidden="1" outlineLevel="1">
      <c r="A786" s="24" t="s">
        <v>847</v>
      </c>
      <c r="B786" s="37">
        <v>3683170.77</v>
      </c>
      <c r="C786" s="37">
        <v>483017.73</v>
      </c>
      <c r="D786" s="37">
        <v>0</v>
      </c>
      <c r="E786" s="37">
        <v>0</v>
      </c>
      <c r="F786" s="37">
        <v>0</v>
      </c>
      <c r="G786" s="37">
        <v>0</v>
      </c>
      <c r="H786" s="37">
        <v>0</v>
      </c>
      <c r="I786" s="37">
        <v>3.84</v>
      </c>
    </row>
    <row r="787" spans="1:9" hidden="1" outlineLevel="1">
      <c r="A787" s="24" t="s">
        <v>848</v>
      </c>
      <c r="B787" s="37">
        <v>1526189.7100000002</v>
      </c>
      <c r="C787" s="37">
        <v>1426000.1400000001</v>
      </c>
      <c r="D787" s="37">
        <v>0</v>
      </c>
      <c r="E787" s="37">
        <v>367432.6</v>
      </c>
      <c r="F787" s="37">
        <v>0</v>
      </c>
      <c r="G787" s="37">
        <v>0</v>
      </c>
      <c r="H787" s="37">
        <v>0</v>
      </c>
      <c r="I787" s="37">
        <v>145371.42000000001</v>
      </c>
    </row>
    <row r="788" spans="1:9" hidden="1" outlineLevel="1">
      <c r="A788" s="24" t="s">
        <v>849</v>
      </c>
      <c r="B788" s="37">
        <v>6909662.6699999999</v>
      </c>
      <c r="C788" s="37">
        <v>2284948.1500000004</v>
      </c>
      <c r="D788" s="37">
        <v>276.64</v>
      </c>
      <c r="E788" s="37">
        <v>52040.7</v>
      </c>
      <c r="F788" s="37">
        <v>0</v>
      </c>
      <c r="G788" s="37">
        <v>0</v>
      </c>
      <c r="H788" s="37">
        <v>0</v>
      </c>
      <c r="I788" s="37">
        <v>48965.22</v>
      </c>
    </row>
    <row r="789" spans="1:9" hidden="1" outlineLevel="1">
      <c r="A789" s="24" t="s">
        <v>850</v>
      </c>
      <c r="B789" s="37">
        <v>3039083.17</v>
      </c>
      <c r="C789" s="37">
        <v>22987.53</v>
      </c>
      <c r="D789" s="37">
        <v>0</v>
      </c>
      <c r="E789" s="37">
        <v>0</v>
      </c>
      <c r="F789" s="37">
        <v>0</v>
      </c>
      <c r="G789" s="37">
        <v>0</v>
      </c>
      <c r="H789" s="37">
        <v>0</v>
      </c>
      <c r="I789" s="37">
        <v>0</v>
      </c>
    </row>
    <row r="790" spans="1:9" hidden="1" outlineLevel="1">
      <c r="A790" s="24" t="s">
        <v>851</v>
      </c>
      <c r="B790" s="37">
        <v>817240.4</v>
      </c>
      <c r="C790" s="37">
        <v>199411.59</v>
      </c>
      <c r="D790" s="37">
        <v>0</v>
      </c>
      <c r="E790" s="37">
        <v>0</v>
      </c>
      <c r="F790" s="37">
        <v>0</v>
      </c>
      <c r="G790" s="37">
        <v>0</v>
      </c>
      <c r="H790" s="37">
        <v>0</v>
      </c>
      <c r="I790" s="37">
        <v>762.75</v>
      </c>
    </row>
    <row r="791" spans="1:9" hidden="1" outlineLevel="1">
      <c r="A791" s="24" t="s">
        <v>852</v>
      </c>
      <c r="B791" s="37">
        <v>151634156.65000001</v>
      </c>
      <c r="C791" s="37">
        <v>79271146.460000008</v>
      </c>
      <c r="D791" s="37">
        <v>3038.37</v>
      </c>
      <c r="E791" s="37">
        <v>4465844.29</v>
      </c>
      <c r="F791" s="37">
        <v>0</v>
      </c>
      <c r="G791" s="37">
        <v>44100</v>
      </c>
      <c r="H791" s="37">
        <v>65667.040000000008</v>
      </c>
      <c r="I791" s="37">
        <v>6484639.0999999996</v>
      </c>
    </row>
    <row r="792" spans="1:9" hidden="1" outlineLevel="1">
      <c r="A792" s="24" t="s">
        <v>853</v>
      </c>
      <c r="B792" s="37">
        <v>5431999.4000000004</v>
      </c>
      <c r="C792" s="37">
        <v>1027537.03</v>
      </c>
      <c r="D792" s="37">
        <v>795.12</v>
      </c>
      <c r="E792" s="37">
        <v>85757.33</v>
      </c>
      <c r="F792" s="37">
        <v>0</v>
      </c>
      <c r="G792" s="37">
        <v>0</v>
      </c>
      <c r="H792" s="37">
        <v>0</v>
      </c>
      <c r="I792" s="37">
        <v>214616</v>
      </c>
    </row>
    <row r="793" spans="1:9" hidden="1" outlineLevel="1">
      <c r="A793" s="24" t="s">
        <v>854</v>
      </c>
      <c r="B793" s="37">
        <v>5320618.4399999995</v>
      </c>
      <c r="C793" s="37">
        <v>1301845.3799999999</v>
      </c>
      <c r="D793" s="37">
        <v>0</v>
      </c>
      <c r="E793" s="37">
        <v>81900</v>
      </c>
      <c r="F793" s="37">
        <v>0</v>
      </c>
      <c r="G793" s="37">
        <v>0</v>
      </c>
      <c r="H793" s="37">
        <v>0</v>
      </c>
      <c r="I793" s="37">
        <v>196597.84999999998</v>
      </c>
    </row>
    <row r="794" spans="1:9" hidden="1" outlineLevel="1">
      <c r="A794" s="24" t="s">
        <v>855</v>
      </c>
      <c r="B794" s="37">
        <v>5343608.4399999995</v>
      </c>
      <c r="C794" s="37">
        <v>1021448.4600000001</v>
      </c>
      <c r="D794" s="37">
        <v>0</v>
      </c>
      <c r="E794" s="37">
        <v>0</v>
      </c>
      <c r="F794" s="37">
        <v>0</v>
      </c>
      <c r="G794" s="37">
        <v>0</v>
      </c>
      <c r="H794" s="37">
        <v>0</v>
      </c>
      <c r="I794" s="37">
        <v>10693.6</v>
      </c>
    </row>
    <row r="795" spans="1:9" hidden="1" outlineLevel="1">
      <c r="A795" s="24" t="s">
        <v>856</v>
      </c>
      <c r="B795" s="37">
        <v>4239117.59</v>
      </c>
      <c r="C795" s="37">
        <v>4928344.83</v>
      </c>
      <c r="D795" s="37">
        <v>5851.27</v>
      </c>
      <c r="E795" s="37">
        <v>0</v>
      </c>
      <c r="F795" s="37">
        <v>0</v>
      </c>
      <c r="G795" s="37">
        <v>0</v>
      </c>
      <c r="H795" s="37">
        <v>0</v>
      </c>
      <c r="I795" s="37">
        <v>268592.35000000003</v>
      </c>
    </row>
    <row r="796" spans="1:9" hidden="1" outlineLevel="1">
      <c r="A796" s="24" t="s">
        <v>857</v>
      </c>
      <c r="B796" s="37">
        <v>1530702.68</v>
      </c>
      <c r="C796" s="37">
        <v>1266089.3799999999</v>
      </c>
      <c r="D796" s="37">
        <v>0</v>
      </c>
      <c r="E796" s="37">
        <v>82143.100000000006</v>
      </c>
      <c r="F796" s="37">
        <v>0</v>
      </c>
      <c r="G796" s="37">
        <v>0</v>
      </c>
      <c r="H796" s="37">
        <v>0</v>
      </c>
      <c r="I796" s="37">
        <v>103765.86</v>
      </c>
    </row>
    <row r="797" spans="1:9" hidden="1" outlineLevel="1">
      <c r="A797" s="24" t="s">
        <v>858</v>
      </c>
      <c r="B797" s="37">
        <v>4587977.59</v>
      </c>
      <c r="C797" s="37">
        <v>1122756.8900000001</v>
      </c>
      <c r="D797" s="37">
        <v>250.29</v>
      </c>
      <c r="E797" s="37">
        <v>92668.26</v>
      </c>
      <c r="F797" s="37">
        <v>0</v>
      </c>
      <c r="G797" s="37">
        <v>0</v>
      </c>
      <c r="H797" s="37">
        <v>0</v>
      </c>
      <c r="I797" s="37">
        <v>116620.54000000001</v>
      </c>
    </row>
    <row r="798" spans="1:9" hidden="1" outlineLevel="1">
      <c r="A798" s="24" t="s">
        <v>859</v>
      </c>
      <c r="B798" s="37">
        <v>143322.07</v>
      </c>
      <c r="C798" s="37">
        <v>5309.14</v>
      </c>
      <c r="D798" s="37">
        <v>0</v>
      </c>
      <c r="E798" s="37">
        <v>0</v>
      </c>
      <c r="F798" s="37">
        <v>0</v>
      </c>
      <c r="G798" s="37">
        <v>0</v>
      </c>
      <c r="H798" s="37">
        <v>0</v>
      </c>
      <c r="I798" s="37">
        <v>0</v>
      </c>
    </row>
    <row r="799" spans="1:9" hidden="1" outlineLevel="1">
      <c r="A799" s="24" t="s">
        <v>860</v>
      </c>
      <c r="B799" s="37">
        <v>2509606.31</v>
      </c>
      <c r="C799" s="37">
        <v>1613934.77</v>
      </c>
      <c r="D799" s="37">
        <v>0</v>
      </c>
      <c r="E799" s="37">
        <v>199880.2</v>
      </c>
      <c r="F799" s="37">
        <v>0</v>
      </c>
      <c r="G799" s="37">
        <v>0</v>
      </c>
      <c r="H799" s="37">
        <v>0</v>
      </c>
      <c r="I799" s="37">
        <v>24248.97</v>
      </c>
    </row>
    <row r="800" spans="1:9" hidden="1" outlineLevel="1">
      <c r="A800" s="24" t="s">
        <v>861</v>
      </c>
      <c r="B800" s="37">
        <v>798927.1</v>
      </c>
      <c r="C800" s="37">
        <v>-0.02</v>
      </c>
      <c r="D800" s="37">
        <v>0</v>
      </c>
      <c r="E800" s="37">
        <v>0</v>
      </c>
      <c r="F800" s="37">
        <v>0</v>
      </c>
      <c r="G800" s="37">
        <v>0</v>
      </c>
      <c r="H800" s="37">
        <v>0</v>
      </c>
      <c r="I800" s="37">
        <v>4005</v>
      </c>
    </row>
    <row r="801" spans="1:9" hidden="1" outlineLevel="1">
      <c r="A801" s="24" t="s">
        <v>862</v>
      </c>
      <c r="B801" s="37">
        <v>25282.26</v>
      </c>
      <c r="C801" s="37">
        <v>14395.39</v>
      </c>
      <c r="D801" s="37">
        <v>0</v>
      </c>
      <c r="E801" s="37">
        <v>0</v>
      </c>
      <c r="F801" s="37">
        <v>0</v>
      </c>
      <c r="G801" s="37">
        <v>0</v>
      </c>
      <c r="H801" s="37">
        <v>0</v>
      </c>
      <c r="I801" s="37">
        <v>2841.07</v>
      </c>
    </row>
    <row r="802" spans="1:9" hidden="1" outlineLevel="1">
      <c r="A802" s="24" t="s">
        <v>863</v>
      </c>
      <c r="B802" s="37">
        <v>1927678.7300000002</v>
      </c>
      <c r="C802" s="37">
        <v>115159.46</v>
      </c>
      <c r="D802" s="37">
        <v>0</v>
      </c>
      <c r="E802" s="37">
        <v>0</v>
      </c>
      <c r="F802" s="37">
        <v>0</v>
      </c>
      <c r="G802" s="37">
        <v>0</v>
      </c>
      <c r="H802" s="37">
        <v>7979.52</v>
      </c>
      <c r="I802" s="37">
        <v>0</v>
      </c>
    </row>
    <row r="803" spans="1:9" hidden="1" outlineLevel="1">
      <c r="A803" s="24" t="s">
        <v>864</v>
      </c>
      <c r="B803" s="37">
        <v>411995.25</v>
      </c>
      <c r="C803" s="37">
        <v>345.33</v>
      </c>
      <c r="D803" s="37">
        <v>0</v>
      </c>
      <c r="E803" s="37">
        <v>0</v>
      </c>
      <c r="F803" s="37">
        <v>0</v>
      </c>
      <c r="G803" s="37">
        <v>0</v>
      </c>
      <c r="H803" s="37">
        <v>0</v>
      </c>
      <c r="I803" s="37">
        <v>0</v>
      </c>
    </row>
    <row r="804" spans="1:9" hidden="1" outlineLevel="1">
      <c r="A804" s="24" t="s">
        <v>865</v>
      </c>
      <c r="B804" s="37">
        <v>3624579.9200000004</v>
      </c>
      <c r="C804" s="37">
        <v>2504482.6500000004</v>
      </c>
      <c r="D804" s="37">
        <v>0</v>
      </c>
      <c r="E804" s="37">
        <v>19347.560000000001</v>
      </c>
      <c r="F804" s="37">
        <v>0</v>
      </c>
      <c r="G804" s="37">
        <v>0</v>
      </c>
      <c r="H804" s="37">
        <v>0</v>
      </c>
      <c r="I804" s="37">
        <v>120585.31999999999</v>
      </c>
    </row>
    <row r="805" spans="1:9" hidden="1" outlineLevel="1">
      <c r="A805" s="24" t="s">
        <v>866</v>
      </c>
      <c r="B805" s="37">
        <v>66616080.82</v>
      </c>
      <c r="C805" s="37">
        <v>23468590.91</v>
      </c>
      <c r="D805" s="37">
        <v>2956.82</v>
      </c>
      <c r="E805" s="37">
        <v>1588805.35</v>
      </c>
      <c r="F805" s="37">
        <v>0</v>
      </c>
      <c r="G805" s="37">
        <v>15575</v>
      </c>
      <c r="H805" s="37">
        <v>195900.37</v>
      </c>
      <c r="I805" s="37">
        <v>2359679.75</v>
      </c>
    </row>
    <row r="806" spans="1:9" hidden="1" outlineLevel="1">
      <c r="A806" s="24" t="s">
        <v>867</v>
      </c>
      <c r="B806" s="37">
        <v>3660000.77</v>
      </c>
      <c r="C806" s="37">
        <v>3634.71</v>
      </c>
      <c r="D806" s="37">
        <v>0</v>
      </c>
      <c r="E806" s="37">
        <v>0</v>
      </c>
      <c r="F806" s="37">
        <v>0</v>
      </c>
      <c r="G806" s="37">
        <v>0</v>
      </c>
      <c r="H806" s="37">
        <v>0</v>
      </c>
      <c r="I806" s="37">
        <v>28176.65</v>
      </c>
    </row>
    <row r="807" spans="1:9" hidden="1" outlineLevel="1">
      <c r="A807" s="24" t="s">
        <v>868</v>
      </c>
      <c r="B807" s="37">
        <v>582934.9</v>
      </c>
      <c r="C807" s="37">
        <v>71957.31</v>
      </c>
      <c r="D807" s="37">
        <v>0</v>
      </c>
      <c r="E807" s="37">
        <v>0</v>
      </c>
      <c r="F807" s="37">
        <v>0</v>
      </c>
      <c r="G807" s="37">
        <v>0</v>
      </c>
      <c r="H807" s="37">
        <v>0</v>
      </c>
      <c r="I807" s="37">
        <v>37867.65</v>
      </c>
    </row>
    <row r="808" spans="1:9" hidden="1" outlineLevel="1">
      <c r="A808" s="24" t="s">
        <v>869</v>
      </c>
      <c r="B808" s="37">
        <v>1837330.09</v>
      </c>
      <c r="C808" s="37">
        <v>17194.43</v>
      </c>
      <c r="D808" s="37">
        <v>620.91</v>
      </c>
      <c r="E808" s="37">
        <v>0</v>
      </c>
      <c r="F808" s="37">
        <v>0</v>
      </c>
      <c r="G808" s="37">
        <v>0</v>
      </c>
      <c r="H808" s="37">
        <v>0</v>
      </c>
      <c r="I808" s="37">
        <v>0</v>
      </c>
    </row>
    <row r="809" spans="1:9" hidden="1" outlineLevel="1">
      <c r="A809" s="24" t="s">
        <v>870</v>
      </c>
      <c r="B809" s="37">
        <v>2848391.5999999996</v>
      </c>
      <c r="C809" s="37">
        <v>56141.02</v>
      </c>
      <c r="D809" s="37">
        <v>1897.86</v>
      </c>
      <c r="E809" s="37">
        <v>0</v>
      </c>
      <c r="F809" s="37">
        <v>0</v>
      </c>
      <c r="G809" s="37">
        <v>0</v>
      </c>
      <c r="H809" s="37">
        <v>0</v>
      </c>
      <c r="I809" s="37">
        <v>367.31</v>
      </c>
    </row>
    <row r="810" spans="1:9" hidden="1" outlineLevel="1">
      <c r="A810" s="24" t="s">
        <v>871</v>
      </c>
      <c r="B810" s="37">
        <v>7328290.1600000001</v>
      </c>
      <c r="C810" s="37">
        <v>158315.31</v>
      </c>
      <c r="D810" s="37">
        <v>1394.17</v>
      </c>
      <c r="E810" s="37">
        <v>0</v>
      </c>
      <c r="F810" s="37">
        <v>0</v>
      </c>
      <c r="G810" s="37">
        <v>0</v>
      </c>
      <c r="H810" s="37">
        <v>49955.7</v>
      </c>
      <c r="I810" s="37">
        <v>5025.0600000000004</v>
      </c>
    </row>
    <row r="811" spans="1:9" hidden="1" outlineLevel="1">
      <c r="A811" s="24" t="s">
        <v>872</v>
      </c>
      <c r="B811" s="37">
        <v>1505922.41</v>
      </c>
      <c r="C811" s="37">
        <v>75865.98000000001</v>
      </c>
      <c r="D811" s="37">
        <v>0</v>
      </c>
      <c r="E811" s="37">
        <v>0</v>
      </c>
      <c r="F811" s="37">
        <v>0</v>
      </c>
      <c r="G811" s="37">
        <v>0</v>
      </c>
      <c r="H811" s="37">
        <v>0</v>
      </c>
      <c r="I811" s="37">
        <v>46519.56</v>
      </c>
    </row>
    <row r="812" spans="1:9" hidden="1" outlineLevel="1">
      <c r="A812" s="24" t="s">
        <v>873</v>
      </c>
      <c r="B812" s="37">
        <v>3338096.6700000004</v>
      </c>
      <c r="C812" s="37">
        <v>242661.30999999997</v>
      </c>
      <c r="D812" s="37">
        <v>56.96</v>
      </c>
      <c r="E812" s="37">
        <v>0</v>
      </c>
      <c r="F812" s="37">
        <v>0</v>
      </c>
      <c r="G812" s="37">
        <v>0</v>
      </c>
      <c r="H812" s="37">
        <v>35916.620000000003</v>
      </c>
      <c r="I812" s="37">
        <v>24440.23</v>
      </c>
    </row>
    <row r="813" spans="1:9" hidden="1" outlineLevel="1">
      <c r="A813" s="24" t="s">
        <v>874</v>
      </c>
      <c r="B813" s="37">
        <v>3083554.82</v>
      </c>
      <c r="C813" s="37">
        <v>98415.97</v>
      </c>
      <c r="D813" s="37">
        <v>257.08999999999997</v>
      </c>
      <c r="E813" s="37">
        <v>0</v>
      </c>
      <c r="F813" s="37">
        <v>0</v>
      </c>
      <c r="G813" s="37">
        <v>0</v>
      </c>
      <c r="H813" s="37">
        <v>0</v>
      </c>
      <c r="I813" s="37">
        <v>37665.730000000003</v>
      </c>
    </row>
    <row r="814" spans="1:9" hidden="1" outlineLevel="1">
      <c r="A814" s="24" t="s">
        <v>404</v>
      </c>
      <c r="B814" s="37">
        <v>781701961.87</v>
      </c>
      <c r="C814" s="37">
        <v>277034426.76999998</v>
      </c>
      <c r="D814" s="37">
        <v>18819.29</v>
      </c>
      <c r="E814" s="37">
        <v>13241265.41</v>
      </c>
      <c r="F814" s="37">
        <v>0</v>
      </c>
      <c r="G814" s="37">
        <v>112257.60000000001</v>
      </c>
      <c r="H814" s="37">
        <v>1609861.49</v>
      </c>
      <c r="I814" s="37">
        <v>10362008.41</v>
      </c>
    </row>
    <row r="815" spans="1:9" hidden="1" outlineLevel="1">
      <c r="A815" s="24" t="s">
        <v>875</v>
      </c>
      <c r="B815" s="37">
        <v>1528418.98</v>
      </c>
      <c r="C815" s="37">
        <v>11481.45</v>
      </c>
      <c r="D815" s="37">
        <v>0</v>
      </c>
      <c r="E815" s="37">
        <v>0</v>
      </c>
      <c r="F815" s="37">
        <v>0</v>
      </c>
      <c r="G815" s="37">
        <v>0</v>
      </c>
      <c r="H815" s="37">
        <v>0</v>
      </c>
      <c r="I815" s="37">
        <v>966.43000000000006</v>
      </c>
    </row>
    <row r="816" spans="1:9" hidden="1" outlineLevel="1">
      <c r="A816" s="24" t="s">
        <v>876</v>
      </c>
      <c r="B816" s="37">
        <v>3321145.69</v>
      </c>
      <c r="C816" s="37">
        <v>4431.79</v>
      </c>
      <c r="D816" s="37">
        <v>907.28</v>
      </c>
      <c r="E816" s="37">
        <v>0</v>
      </c>
      <c r="F816" s="37">
        <v>0</v>
      </c>
      <c r="G816" s="37">
        <v>0</v>
      </c>
      <c r="H816" s="37">
        <v>11973.96</v>
      </c>
      <c r="I816" s="37">
        <v>1.61</v>
      </c>
    </row>
    <row r="817" spans="1:9" hidden="1" outlineLevel="1">
      <c r="A817" s="24" t="s">
        <v>877</v>
      </c>
      <c r="B817" s="37">
        <v>5755468.1799999997</v>
      </c>
      <c r="C817" s="37">
        <v>3934.92</v>
      </c>
      <c r="D817" s="37">
        <v>0</v>
      </c>
      <c r="E817" s="37">
        <v>0</v>
      </c>
      <c r="F817" s="37">
        <v>0</v>
      </c>
      <c r="G817" s="37">
        <v>0</v>
      </c>
      <c r="H817" s="37">
        <v>0</v>
      </c>
      <c r="I817" s="37">
        <v>44277.279999999999</v>
      </c>
    </row>
    <row r="818" spans="1:9" hidden="1" outlineLevel="1">
      <c r="A818" s="24" t="s">
        <v>878</v>
      </c>
      <c r="B818" s="37">
        <v>9118244.5099999998</v>
      </c>
      <c r="C818" s="37">
        <v>2699494.19</v>
      </c>
      <c r="D818" s="37">
        <v>0</v>
      </c>
      <c r="E818" s="37">
        <v>176513.14</v>
      </c>
      <c r="F818" s="37">
        <v>0</v>
      </c>
      <c r="G818" s="37">
        <v>0</v>
      </c>
      <c r="H818" s="37">
        <v>0</v>
      </c>
      <c r="I818" s="37">
        <v>171193.40000000002</v>
      </c>
    </row>
    <row r="819" spans="1:9" hidden="1" outlineLevel="1">
      <c r="A819" s="24" t="s">
        <v>879</v>
      </c>
      <c r="B819" s="37">
        <v>297076.25</v>
      </c>
      <c r="C819" s="37">
        <v>0</v>
      </c>
      <c r="D819" s="37">
        <v>0</v>
      </c>
      <c r="E819" s="37">
        <v>0</v>
      </c>
      <c r="F819" s="37">
        <v>0</v>
      </c>
      <c r="G819" s="37">
        <v>0</v>
      </c>
      <c r="H819" s="37">
        <v>0</v>
      </c>
      <c r="I819" s="37">
        <v>5797.29</v>
      </c>
    </row>
    <row r="820" spans="1:9" hidden="1" outlineLevel="1">
      <c r="A820" s="24" t="s">
        <v>880</v>
      </c>
      <c r="B820" s="37">
        <v>2901368.0399999996</v>
      </c>
      <c r="C820" s="37">
        <v>1120791.07</v>
      </c>
      <c r="D820" s="37">
        <v>839.16</v>
      </c>
      <c r="E820" s="37">
        <v>0</v>
      </c>
      <c r="F820" s="37">
        <v>0</v>
      </c>
      <c r="G820" s="37">
        <v>0</v>
      </c>
      <c r="H820" s="37">
        <v>1554</v>
      </c>
      <c r="I820" s="37">
        <v>92397.93</v>
      </c>
    </row>
    <row r="821" spans="1:9" hidden="1" outlineLevel="1">
      <c r="A821" s="24" t="s">
        <v>881</v>
      </c>
      <c r="B821" s="37">
        <v>1005167.51</v>
      </c>
      <c r="C821" s="37">
        <v>796.03</v>
      </c>
      <c r="D821" s="37">
        <v>0</v>
      </c>
      <c r="E821" s="37">
        <v>0</v>
      </c>
      <c r="F821" s="37">
        <v>0</v>
      </c>
      <c r="G821" s="37">
        <v>0</v>
      </c>
      <c r="H821" s="37">
        <v>0</v>
      </c>
      <c r="I821" s="37">
        <v>904.1</v>
      </c>
    </row>
    <row r="822" spans="1:9" hidden="1" outlineLevel="1">
      <c r="A822" s="24" t="s">
        <v>882</v>
      </c>
      <c r="B822" s="37">
        <v>2472550.4500000002</v>
      </c>
      <c r="C822" s="37">
        <v>618917.03</v>
      </c>
      <c r="D822" s="37">
        <v>4579.6400000000003</v>
      </c>
      <c r="E822" s="37">
        <v>0</v>
      </c>
      <c r="F822" s="37">
        <v>0</v>
      </c>
      <c r="G822" s="37">
        <v>0</v>
      </c>
      <c r="H822" s="37">
        <v>0</v>
      </c>
      <c r="I822" s="37">
        <v>14424.33</v>
      </c>
    </row>
    <row r="823" spans="1:9" hidden="1" outlineLevel="1">
      <c r="A823" s="24" t="s">
        <v>883</v>
      </c>
      <c r="B823" s="37">
        <v>512241.29000000004</v>
      </c>
      <c r="C823" s="37">
        <v>295.98</v>
      </c>
      <c r="D823" s="37">
        <v>0</v>
      </c>
      <c r="E823" s="37">
        <v>0</v>
      </c>
      <c r="F823" s="37">
        <v>0</v>
      </c>
      <c r="G823" s="37">
        <v>0</v>
      </c>
      <c r="H823" s="37">
        <v>0</v>
      </c>
      <c r="I823" s="37">
        <v>28.35</v>
      </c>
    </row>
    <row r="824" spans="1:9" hidden="1" outlineLevel="1">
      <c r="A824" s="24" t="s">
        <v>884</v>
      </c>
      <c r="B824" s="37">
        <v>2196627.13</v>
      </c>
      <c r="C824" s="37">
        <v>1636991.06</v>
      </c>
      <c r="D824" s="37">
        <v>0</v>
      </c>
      <c r="E824" s="37">
        <v>261105.01</v>
      </c>
      <c r="F824" s="37">
        <v>0</v>
      </c>
      <c r="G824" s="37">
        <v>0</v>
      </c>
      <c r="H824" s="37">
        <v>0</v>
      </c>
      <c r="I824" s="37">
        <v>298831.28999999998</v>
      </c>
    </row>
    <row r="825" spans="1:9" hidden="1" outlineLevel="1">
      <c r="A825" s="24" t="s">
        <v>885</v>
      </c>
      <c r="B825" s="37">
        <v>369278.59</v>
      </c>
      <c r="C825" s="37">
        <v>34639.65</v>
      </c>
      <c r="D825" s="37">
        <v>0</v>
      </c>
      <c r="E825" s="37">
        <v>0</v>
      </c>
      <c r="F825" s="37">
        <v>0</v>
      </c>
      <c r="G825" s="37">
        <v>0</v>
      </c>
      <c r="H825" s="37">
        <v>0</v>
      </c>
      <c r="I825" s="37">
        <v>13180.38</v>
      </c>
    </row>
    <row r="826" spans="1:9" hidden="1" outlineLevel="1">
      <c r="A826" s="24" t="s">
        <v>886</v>
      </c>
      <c r="B826" s="37">
        <v>690517.63</v>
      </c>
      <c r="C826" s="37">
        <v>44523.17</v>
      </c>
      <c r="D826" s="37">
        <v>0</v>
      </c>
      <c r="E826" s="37">
        <v>0</v>
      </c>
      <c r="F826" s="37">
        <v>0</v>
      </c>
      <c r="G826" s="37">
        <v>0</v>
      </c>
      <c r="H826" s="37">
        <v>0</v>
      </c>
      <c r="I826" s="37">
        <v>18106.439999999999</v>
      </c>
    </row>
    <row r="827" spans="1:9" hidden="1" outlineLevel="1">
      <c r="A827" s="24" t="s">
        <v>887</v>
      </c>
      <c r="B827" s="37">
        <v>1291823.51</v>
      </c>
      <c r="C827" s="37">
        <v>51711.14</v>
      </c>
      <c r="D827" s="37">
        <v>1624.36</v>
      </c>
      <c r="E827" s="37">
        <v>0</v>
      </c>
      <c r="F827" s="37">
        <v>0</v>
      </c>
      <c r="G827" s="37">
        <v>0</v>
      </c>
      <c r="H827" s="37">
        <v>0</v>
      </c>
      <c r="I827" s="37">
        <v>0</v>
      </c>
    </row>
    <row r="828" spans="1:9" hidden="1" outlineLevel="1">
      <c r="A828" s="24" t="s">
        <v>888</v>
      </c>
      <c r="B828" s="37">
        <v>1651864.48</v>
      </c>
      <c r="C828" s="37">
        <v>4847.87</v>
      </c>
      <c r="D828" s="37">
        <v>0</v>
      </c>
      <c r="E828" s="37">
        <v>0</v>
      </c>
      <c r="F828" s="37">
        <v>0</v>
      </c>
      <c r="G828" s="37">
        <v>0</v>
      </c>
      <c r="H828" s="37">
        <v>0</v>
      </c>
      <c r="I828" s="37">
        <v>0</v>
      </c>
    </row>
    <row r="829" spans="1:9" hidden="1" outlineLevel="1">
      <c r="A829" s="24" t="s">
        <v>889</v>
      </c>
      <c r="B829" s="37">
        <v>2847652.9</v>
      </c>
      <c r="C829" s="37">
        <v>53378.91</v>
      </c>
      <c r="D829" s="37">
        <v>1966.32</v>
      </c>
      <c r="E829" s="37">
        <v>0</v>
      </c>
      <c r="F829" s="37">
        <v>0</v>
      </c>
      <c r="G829" s="37">
        <v>0</v>
      </c>
      <c r="H829" s="37">
        <v>0</v>
      </c>
      <c r="I829" s="37">
        <v>26064.84</v>
      </c>
    </row>
    <row r="830" spans="1:9" hidden="1" outlineLevel="1">
      <c r="A830" s="24" t="s">
        <v>890</v>
      </c>
      <c r="B830" s="37">
        <v>1722769.21</v>
      </c>
      <c r="C830" s="37">
        <v>39020.42</v>
      </c>
      <c r="D830" s="37">
        <v>0</v>
      </c>
      <c r="E830" s="37">
        <v>0</v>
      </c>
      <c r="F830" s="37">
        <v>0</v>
      </c>
      <c r="G830" s="37">
        <v>0</v>
      </c>
      <c r="H830" s="37">
        <v>5329.8</v>
      </c>
      <c r="I830" s="37">
        <v>9459.68</v>
      </c>
    </row>
    <row r="831" spans="1:9" hidden="1" outlineLevel="1">
      <c r="A831" s="24" t="s">
        <v>891</v>
      </c>
      <c r="B831" s="37">
        <v>5016979.96</v>
      </c>
      <c r="C831" s="37">
        <v>2024904.91</v>
      </c>
      <c r="D831" s="37">
        <v>219.84</v>
      </c>
      <c r="E831" s="37">
        <v>305907.42</v>
      </c>
      <c r="F831" s="37">
        <v>0</v>
      </c>
      <c r="G831" s="37">
        <v>0</v>
      </c>
      <c r="H831" s="37">
        <v>0</v>
      </c>
      <c r="I831" s="37">
        <v>279838.87</v>
      </c>
    </row>
    <row r="832" spans="1:9" hidden="1" outlineLevel="1">
      <c r="A832" s="24" t="s">
        <v>892</v>
      </c>
      <c r="B832" s="37">
        <v>4459257.37</v>
      </c>
      <c r="C832" s="37">
        <v>649595.97</v>
      </c>
      <c r="D832" s="37">
        <v>162.15</v>
      </c>
      <c r="E832" s="37">
        <v>0</v>
      </c>
      <c r="F832" s="37">
        <v>0</v>
      </c>
      <c r="G832" s="37">
        <v>0</v>
      </c>
      <c r="H832" s="37">
        <v>11458.56</v>
      </c>
      <c r="I832" s="37">
        <v>4070.5</v>
      </c>
    </row>
    <row r="833" spans="1:9" hidden="1" outlineLevel="1">
      <c r="A833" s="24" t="s">
        <v>893</v>
      </c>
      <c r="B833" s="37">
        <v>5427443.4200000009</v>
      </c>
      <c r="C833" s="37">
        <v>9256.82</v>
      </c>
      <c r="D833" s="37">
        <v>1002.78</v>
      </c>
      <c r="E833" s="37">
        <v>0</v>
      </c>
      <c r="F833" s="37">
        <v>0</v>
      </c>
      <c r="G833" s="37">
        <v>0</v>
      </c>
      <c r="H833" s="37">
        <v>0</v>
      </c>
      <c r="I833" s="37">
        <v>1647.41</v>
      </c>
    </row>
    <row r="834" spans="1:9" hidden="1" outlineLevel="1">
      <c r="A834" s="24" t="s">
        <v>894</v>
      </c>
      <c r="B834" s="37">
        <v>4416253.4000000004</v>
      </c>
      <c r="C834" s="37">
        <v>3660.48</v>
      </c>
      <c r="D834" s="37">
        <v>251.25</v>
      </c>
      <c r="E834" s="37">
        <v>0</v>
      </c>
      <c r="F834" s="37">
        <v>0</v>
      </c>
      <c r="G834" s="37">
        <v>0</v>
      </c>
      <c r="H834" s="37">
        <v>0</v>
      </c>
      <c r="I834" s="37">
        <v>902.12</v>
      </c>
    </row>
    <row r="835" spans="1:9" hidden="1" outlineLevel="1">
      <c r="A835" s="24" t="s">
        <v>895</v>
      </c>
      <c r="B835" s="37">
        <v>1790462.78</v>
      </c>
      <c r="C835" s="37">
        <v>986246.59000000008</v>
      </c>
      <c r="D835" s="37">
        <v>1103.6500000000001</v>
      </c>
      <c r="E835" s="37">
        <v>0</v>
      </c>
      <c r="F835" s="37">
        <v>0</v>
      </c>
      <c r="G835" s="37">
        <v>0</v>
      </c>
      <c r="H835" s="37">
        <v>0</v>
      </c>
      <c r="I835" s="37">
        <v>124526.43</v>
      </c>
    </row>
    <row r="836" spans="1:9" hidden="1" outlineLevel="1">
      <c r="A836" s="24" t="s">
        <v>896</v>
      </c>
      <c r="B836" s="37">
        <v>29673722.649999995</v>
      </c>
      <c r="C836" s="37">
        <v>5580265.5500000007</v>
      </c>
      <c r="D836" s="37">
        <v>8893.07</v>
      </c>
      <c r="E836" s="37">
        <v>232311.59</v>
      </c>
      <c r="F836" s="37">
        <v>0</v>
      </c>
      <c r="G836" s="37">
        <v>0</v>
      </c>
      <c r="H836" s="37">
        <v>0</v>
      </c>
      <c r="I836" s="37">
        <v>899369.98</v>
      </c>
    </row>
    <row r="837" spans="1:9" hidden="1" outlineLevel="1">
      <c r="A837" s="24" t="s">
        <v>897</v>
      </c>
      <c r="B837" s="37">
        <v>654512.59000000008</v>
      </c>
      <c r="C837" s="37">
        <v>22736.59</v>
      </c>
      <c r="D837" s="37">
        <v>207.41</v>
      </c>
      <c r="E837" s="37">
        <v>0</v>
      </c>
      <c r="F837" s="37">
        <v>0</v>
      </c>
      <c r="G837" s="37">
        <v>0</v>
      </c>
      <c r="H837" s="37">
        <v>0</v>
      </c>
      <c r="I837" s="37">
        <v>8852.77</v>
      </c>
    </row>
    <row r="838" spans="1:9" hidden="1" outlineLevel="1">
      <c r="A838" s="24" t="s">
        <v>898</v>
      </c>
      <c r="B838" s="37">
        <v>2986977.7699999996</v>
      </c>
      <c r="C838" s="37">
        <v>771594.51</v>
      </c>
      <c r="D838" s="37">
        <v>0</v>
      </c>
      <c r="E838" s="37">
        <v>0</v>
      </c>
      <c r="F838" s="37">
        <v>0</v>
      </c>
      <c r="G838" s="37">
        <v>0</v>
      </c>
      <c r="H838" s="37">
        <v>0</v>
      </c>
      <c r="I838" s="37">
        <v>6720.32</v>
      </c>
    </row>
    <row r="839" spans="1:9" hidden="1" outlineLevel="1">
      <c r="A839" s="24" t="s">
        <v>899</v>
      </c>
      <c r="B839" s="37">
        <v>3048794.8</v>
      </c>
      <c r="C839" s="37">
        <v>2501.92</v>
      </c>
      <c r="D839" s="37">
        <v>0</v>
      </c>
      <c r="E839" s="37">
        <v>0</v>
      </c>
      <c r="F839" s="37">
        <v>0</v>
      </c>
      <c r="G839" s="37">
        <v>0</v>
      </c>
      <c r="H839" s="37">
        <v>0</v>
      </c>
      <c r="I839" s="37">
        <v>258.8</v>
      </c>
    </row>
    <row r="840" spans="1:9" hidden="1" outlineLevel="1">
      <c r="A840" s="24" t="s">
        <v>900</v>
      </c>
      <c r="B840" s="37">
        <v>4677115.91</v>
      </c>
      <c r="C840" s="37">
        <v>1669312.4899999998</v>
      </c>
      <c r="D840" s="37">
        <v>510.74</v>
      </c>
      <c r="E840" s="37">
        <v>125563.82</v>
      </c>
      <c r="F840" s="37">
        <v>0</v>
      </c>
      <c r="G840" s="37">
        <v>0</v>
      </c>
      <c r="H840" s="37">
        <v>0</v>
      </c>
      <c r="I840" s="37">
        <v>96461.45</v>
      </c>
    </row>
    <row r="841" spans="1:9" hidden="1" outlineLevel="1">
      <c r="A841" s="24" t="s">
        <v>901</v>
      </c>
      <c r="B841" s="37">
        <v>5303249.8999999994</v>
      </c>
      <c r="C841" s="37">
        <v>474434.35</v>
      </c>
      <c r="D841" s="37">
        <v>0</v>
      </c>
      <c r="E841" s="37">
        <v>0</v>
      </c>
      <c r="F841" s="37">
        <v>0</v>
      </c>
      <c r="G841" s="37">
        <v>0</v>
      </c>
      <c r="H841" s="37">
        <v>1540.8</v>
      </c>
      <c r="I841" s="37">
        <v>13512.519999999999</v>
      </c>
    </row>
    <row r="842" spans="1:9" hidden="1" outlineLevel="1">
      <c r="A842" s="24" t="s">
        <v>902</v>
      </c>
      <c r="B842" s="37">
        <v>536298.55999999994</v>
      </c>
      <c r="C842" s="37">
        <v>0</v>
      </c>
      <c r="D842" s="37">
        <v>0</v>
      </c>
      <c r="E842" s="37">
        <v>0</v>
      </c>
      <c r="F842" s="37">
        <v>0</v>
      </c>
      <c r="G842" s="37">
        <v>0</v>
      </c>
      <c r="H842" s="37">
        <v>0</v>
      </c>
      <c r="I842" s="37">
        <v>911.8</v>
      </c>
    </row>
    <row r="843" spans="1:9" hidden="1" outlineLevel="1">
      <c r="A843" s="24" t="s">
        <v>903</v>
      </c>
      <c r="B843" s="37">
        <v>297900.31</v>
      </c>
      <c r="C843" s="37">
        <v>84744.61</v>
      </c>
      <c r="D843" s="37">
        <v>0</v>
      </c>
      <c r="E843" s="37">
        <v>10724.85</v>
      </c>
      <c r="F843" s="37">
        <v>0</v>
      </c>
      <c r="G843" s="37">
        <v>0</v>
      </c>
      <c r="H843" s="37">
        <v>0</v>
      </c>
      <c r="I843" s="37">
        <v>7224.55</v>
      </c>
    </row>
    <row r="844" spans="1:9" hidden="1" outlineLevel="1">
      <c r="A844" s="24" t="s">
        <v>904</v>
      </c>
      <c r="B844" s="37">
        <v>1056049.1200000001</v>
      </c>
      <c r="C844" s="37">
        <v>195.03</v>
      </c>
      <c r="D844" s="37">
        <v>0</v>
      </c>
      <c r="E844" s="37">
        <v>0</v>
      </c>
      <c r="F844" s="37">
        <v>0</v>
      </c>
      <c r="G844" s="37">
        <v>0</v>
      </c>
      <c r="H844" s="37">
        <v>0</v>
      </c>
      <c r="I844" s="37">
        <v>0</v>
      </c>
    </row>
    <row r="845" spans="1:9" hidden="1" outlineLevel="1">
      <c r="A845" s="24" t="s">
        <v>905</v>
      </c>
      <c r="B845" s="37">
        <v>7755102.2599999998</v>
      </c>
      <c r="C845" s="37">
        <v>210375.88</v>
      </c>
      <c r="D845" s="37">
        <v>1151.1099999999999</v>
      </c>
      <c r="E845" s="37">
        <v>0</v>
      </c>
      <c r="F845" s="37">
        <v>0</v>
      </c>
      <c r="G845" s="37">
        <v>0</v>
      </c>
      <c r="H845" s="37">
        <v>0</v>
      </c>
      <c r="I845" s="37">
        <v>3487.92</v>
      </c>
    </row>
    <row r="846" spans="1:9" hidden="1" outlineLevel="1">
      <c r="A846" s="24" t="s">
        <v>906</v>
      </c>
      <c r="B846" s="37">
        <v>4122478.81</v>
      </c>
      <c r="C846" s="37">
        <v>18016.52</v>
      </c>
      <c r="D846" s="37">
        <v>0</v>
      </c>
      <c r="E846" s="37">
        <v>0</v>
      </c>
      <c r="F846" s="37">
        <v>0</v>
      </c>
      <c r="G846" s="37">
        <v>0</v>
      </c>
      <c r="H846" s="37">
        <v>0</v>
      </c>
      <c r="I846" s="37">
        <v>0</v>
      </c>
    </row>
    <row r="847" spans="1:9" hidden="1" outlineLevel="1">
      <c r="A847" s="24" t="s">
        <v>907</v>
      </c>
      <c r="B847" s="37">
        <v>2120410.29</v>
      </c>
      <c r="C847" s="37">
        <v>783407.87</v>
      </c>
      <c r="D847" s="37">
        <v>0</v>
      </c>
      <c r="E847" s="37">
        <v>0</v>
      </c>
      <c r="F847" s="37">
        <v>0</v>
      </c>
      <c r="G847" s="37">
        <v>0</v>
      </c>
      <c r="H847" s="37">
        <v>0</v>
      </c>
      <c r="I847" s="37">
        <v>65275.82</v>
      </c>
    </row>
    <row r="848" spans="1:9" hidden="1" outlineLevel="1">
      <c r="A848" s="24" t="s">
        <v>908</v>
      </c>
      <c r="B848" s="37">
        <v>6692014.8899999997</v>
      </c>
      <c r="C848" s="37">
        <v>175835.25</v>
      </c>
      <c r="D848" s="37">
        <v>1562.23</v>
      </c>
      <c r="E848" s="37">
        <v>0</v>
      </c>
      <c r="F848" s="37">
        <v>0</v>
      </c>
      <c r="G848" s="37">
        <v>0</v>
      </c>
      <c r="H848" s="37">
        <v>0</v>
      </c>
      <c r="I848" s="37">
        <v>104545.55</v>
      </c>
    </row>
    <row r="849" spans="1:9" hidden="1" outlineLevel="1">
      <c r="A849" s="24" t="s">
        <v>468</v>
      </c>
      <c r="B849" s="37">
        <v>27149023.23</v>
      </c>
      <c r="C849" s="37">
        <v>15582540.310000001</v>
      </c>
      <c r="D849" s="37">
        <v>31.76</v>
      </c>
      <c r="E849" s="37">
        <v>560343.4</v>
      </c>
      <c r="F849" s="37">
        <v>0</v>
      </c>
      <c r="G849" s="37">
        <v>0</v>
      </c>
      <c r="H849" s="37">
        <v>3156.8</v>
      </c>
      <c r="I849" s="37">
        <v>425855.33</v>
      </c>
    </row>
    <row r="850" spans="1:9" hidden="1" outlineLevel="1">
      <c r="A850" s="24" t="s">
        <v>909</v>
      </c>
      <c r="B850" s="37">
        <v>3198103.64</v>
      </c>
      <c r="C850" s="37">
        <v>807405.41</v>
      </c>
      <c r="D850" s="37">
        <v>561.4</v>
      </c>
      <c r="E850" s="37">
        <v>0</v>
      </c>
      <c r="F850" s="37">
        <v>0</v>
      </c>
      <c r="G850" s="37">
        <v>0</v>
      </c>
      <c r="H850" s="37">
        <v>0</v>
      </c>
      <c r="I850" s="37">
        <v>79679.759999999995</v>
      </c>
    </row>
    <row r="851" spans="1:9" hidden="1" outlineLevel="1">
      <c r="A851" s="24" t="s">
        <v>910</v>
      </c>
      <c r="B851" s="37">
        <v>8421546.4800000004</v>
      </c>
      <c r="C851" s="37">
        <v>408455.10000000003</v>
      </c>
      <c r="D851" s="37">
        <v>394.99</v>
      </c>
      <c r="E851" s="37">
        <v>0</v>
      </c>
      <c r="F851" s="37">
        <v>0</v>
      </c>
      <c r="G851" s="37">
        <v>0</v>
      </c>
      <c r="H851" s="37">
        <v>0</v>
      </c>
      <c r="I851" s="37">
        <v>3395.63</v>
      </c>
    </row>
    <row r="852" spans="1:9" hidden="1" outlineLevel="1">
      <c r="A852" s="24" t="s">
        <v>911</v>
      </c>
      <c r="B852" s="37">
        <v>850473.1</v>
      </c>
      <c r="C852" s="37">
        <v>74898.89</v>
      </c>
      <c r="D852" s="37">
        <v>0</v>
      </c>
      <c r="E852" s="37">
        <v>0</v>
      </c>
      <c r="F852" s="37">
        <v>0</v>
      </c>
      <c r="G852" s="37">
        <v>0</v>
      </c>
      <c r="H852" s="37">
        <v>0</v>
      </c>
      <c r="I852" s="37">
        <v>39536.75</v>
      </c>
    </row>
    <row r="853" spans="1:9" hidden="1" outlineLevel="1">
      <c r="A853" s="24" t="s">
        <v>912</v>
      </c>
      <c r="B853" s="37">
        <v>3251985.1399999997</v>
      </c>
      <c r="C853" s="37">
        <v>95348.91</v>
      </c>
      <c r="D853" s="37">
        <v>101.51</v>
      </c>
      <c r="E853" s="37">
        <v>0</v>
      </c>
      <c r="F853" s="37">
        <v>0</v>
      </c>
      <c r="G853" s="37">
        <v>0</v>
      </c>
      <c r="H853" s="37">
        <v>0</v>
      </c>
      <c r="I853" s="37">
        <v>7771.74</v>
      </c>
    </row>
    <row r="854" spans="1:9" hidden="1" outlineLevel="1">
      <c r="A854" s="24" t="s">
        <v>913</v>
      </c>
      <c r="B854" s="37">
        <v>316308.38</v>
      </c>
      <c r="C854" s="37">
        <v>88029.32</v>
      </c>
      <c r="D854" s="37">
        <v>0</v>
      </c>
      <c r="E854" s="37">
        <v>0</v>
      </c>
      <c r="F854" s="37">
        <v>0</v>
      </c>
      <c r="G854" s="37">
        <v>0</v>
      </c>
      <c r="H854" s="37">
        <v>0</v>
      </c>
      <c r="I854" s="37">
        <v>24347.24</v>
      </c>
    </row>
    <row r="855" spans="1:9" hidden="1" outlineLevel="1">
      <c r="A855" s="24" t="s">
        <v>914</v>
      </c>
      <c r="B855" s="37">
        <v>2066283.71</v>
      </c>
      <c r="C855" s="37">
        <v>283982.27999999997</v>
      </c>
      <c r="D855" s="37">
        <v>0</v>
      </c>
      <c r="E855" s="37">
        <v>16288.01</v>
      </c>
      <c r="F855" s="37">
        <v>0</v>
      </c>
      <c r="G855" s="37">
        <v>0</v>
      </c>
      <c r="H855" s="37">
        <v>0</v>
      </c>
      <c r="I855" s="37">
        <v>85996.08</v>
      </c>
    </row>
    <row r="856" spans="1:9" hidden="1" outlineLevel="1">
      <c r="A856" s="24" t="s">
        <v>915</v>
      </c>
      <c r="B856" s="37">
        <v>7212365.6199999992</v>
      </c>
      <c r="C856" s="37">
        <v>1421040.39</v>
      </c>
      <c r="D856" s="37">
        <v>2033.6</v>
      </c>
      <c r="E856" s="37">
        <v>105519.93</v>
      </c>
      <c r="F856" s="37">
        <v>0</v>
      </c>
      <c r="G856" s="37">
        <v>0</v>
      </c>
      <c r="H856" s="37">
        <v>50980.800000000003</v>
      </c>
      <c r="I856" s="37">
        <v>175370.35</v>
      </c>
    </row>
    <row r="857" spans="1:9" hidden="1" outlineLevel="1">
      <c r="A857" s="24" t="s">
        <v>371</v>
      </c>
      <c r="B857" s="37">
        <v>3015356.3</v>
      </c>
      <c r="C857" s="37">
        <v>3625775.99</v>
      </c>
      <c r="D857" s="37">
        <v>1716.61</v>
      </c>
      <c r="E857" s="37">
        <v>129792.43</v>
      </c>
      <c r="F857" s="37">
        <v>0</v>
      </c>
      <c r="G857" s="37">
        <v>0</v>
      </c>
      <c r="H857" s="37">
        <v>1814.4</v>
      </c>
      <c r="I857" s="37">
        <v>159390.24</v>
      </c>
    </row>
    <row r="858" spans="1:9" hidden="1" outlineLevel="1">
      <c r="A858" s="24" t="s">
        <v>916</v>
      </c>
      <c r="B858" s="37">
        <v>6067046.75</v>
      </c>
      <c r="C858" s="37">
        <v>494051.94</v>
      </c>
      <c r="D858" s="37">
        <v>0</v>
      </c>
      <c r="E858" s="37">
        <v>0</v>
      </c>
      <c r="F858" s="37">
        <v>0</v>
      </c>
      <c r="G858" s="37">
        <v>0</v>
      </c>
      <c r="H858" s="37">
        <v>4122.07</v>
      </c>
      <c r="I858" s="37">
        <v>49609.55</v>
      </c>
    </row>
    <row r="859" spans="1:9" hidden="1" outlineLevel="1">
      <c r="A859" s="24" t="s">
        <v>917</v>
      </c>
      <c r="B859" s="37">
        <v>3014814.6</v>
      </c>
      <c r="C859" s="37">
        <v>448364.53</v>
      </c>
      <c r="D859" s="37">
        <v>241.56</v>
      </c>
      <c r="E859" s="37">
        <v>24953.61</v>
      </c>
      <c r="F859" s="37">
        <v>0</v>
      </c>
      <c r="G859" s="37">
        <v>0</v>
      </c>
      <c r="H859" s="37">
        <v>0</v>
      </c>
      <c r="I859" s="37">
        <v>9834.92</v>
      </c>
    </row>
    <row r="860" spans="1:9" hidden="1" outlineLevel="1">
      <c r="A860" s="24" t="s">
        <v>307</v>
      </c>
      <c r="B860" s="37">
        <v>19247893.990000002</v>
      </c>
      <c r="C860" s="37">
        <v>11165738.420000002</v>
      </c>
      <c r="D860" s="37">
        <v>0</v>
      </c>
      <c r="E860" s="37">
        <v>1056257.96</v>
      </c>
      <c r="F860" s="37">
        <v>0</v>
      </c>
      <c r="G860" s="37">
        <v>0</v>
      </c>
      <c r="H860" s="37">
        <v>0</v>
      </c>
      <c r="I860" s="37">
        <v>642514.72</v>
      </c>
    </row>
    <row r="861" spans="1:9" hidden="1" outlineLevel="1">
      <c r="A861" s="24" t="s">
        <v>918</v>
      </c>
      <c r="B861" s="37">
        <v>7336937.5300000003</v>
      </c>
      <c r="C861" s="37">
        <v>688820.92</v>
      </c>
      <c r="D861" s="37">
        <v>153.72</v>
      </c>
      <c r="E861" s="37">
        <v>0</v>
      </c>
      <c r="F861" s="37">
        <v>0</v>
      </c>
      <c r="G861" s="37">
        <v>0</v>
      </c>
      <c r="H861" s="37">
        <v>0</v>
      </c>
      <c r="I861" s="37">
        <v>12626.04</v>
      </c>
    </row>
    <row r="862" spans="1:9" hidden="1" outlineLevel="1">
      <c r="A862" s="24" t="s">
        <v>919</v>
      </c>
      <c r="B862" s="37">
        <v>3904273.0700000003</v>
      </c>
      <c r="C862" s="37">
        <v>63655.91</v>
      </c>
      <c r="D862" s="37">
        <v>22.19</v>
      </c>
      <c r="E862" s="37">
        <v>0</v>
      </c>
      <c r="F862" s="37">
        <v>0</v>
      </c>
      <c r="G862" s="37">
        <v>0</v>
      </c>
      <c r="H862" s="37">
        <v>0</v>
      </c>
      <c r="I862" s="37">
        <v>7105.1</v>
      </c>
    </row>
    <row r="863" spans="1:9" hidden="1" outlineLevel="1">
      <c r="A863" s="24" t="s">
        <v>920</v>
      </c>
      <c r="B863" s="37">
        <v>6099358.2199999997</v>
      </c>
      <c r="C863" s="37">
        <v>881518.90999999992</v>
      </c>
      <c r="D863" s="37">
        <v>396.61</v>
      </c>
      <c r="E863" s="37">
        <v>0</v>
      </c>
      <c r="F863" s="37">
        <v>0</v>
      </c>
      <c r="G863" s="37">
        <v>0</v>
      </c>
      <c r="H863" s="37">
        <v>0</v>
      </c>
      <c r="I863" s="37">
        <v>87677.420000000013</v>
      </c>
    </row>
    <row r="864" spans="1:9" hidden="1" outlineLevel="1">
      <c r="A864" s="24" t="s">
        <v>921</v>
      </c>
      <c r="B864" s="37">
        <v>3447366.69</v>
      </c>
      <c r="C864" s="37">
        <v>820209.3</v>
      </c>
      <c r="D864" s="37">
        <v>69.39</v>
      </c>
      <c r="E864" s="37">
        <v>0</v>
      </c>
      <c r="F864" s="37">
        <v>0</v>
      </c>
      <c r="G864" s="37">
        <v>0</v>
      </c>
      <c r="H864" s="37">
        <v>0</v>
      </c>
      <c r="I864" s="37">
        <v>73581.64</v>
      </c>
    </row>
    <row r="865" spans="1:9" hidden="1" outlineLevel="1">
      <c r="A865" s="24" t="s">
        <v>922</v>
      </c>
      <c r="B865" s="37">
        <v>9222683.2899999991</v>
      </c>
      <c r="C865" s="37">
        <v>1186625.6499999999</v>
      </c>
      <c r="D865" s="37">
        <v>5305.46</v>
      </c>
      <c r="E865" s="37">
        <v>0</v>
      </c>
      <c r="F865" s="37">
        <v>0</v>
      </c>
      <c r="G865" s="37">
        <v>34615</v>
      </c>
      <c r="H865" s="37">
        <v>0</v>
      </c>
      <c r="I865" s="37">
        <v>185704.9</v>
      </c>
    </row>
    <row r="866" spans="1:9" hidden="1" outlineLevel="1">
      <c r="A866" s="24" t="s">
        <v>923</v>
      </c>
      <c r="B866" s="37">
        <v>1377262.44</v>
      </c>
      <c r="C866" s="37">
        <v>146887.29</v>
      </c>
      <c r="D866" s="37">
        <v>178.16</v>
      </c>
      <c r="E866" s="37">
        <v>0</v>
      </c>
      <c r="F866" s="37">
        <v>0</v>
      </c>
      <c r="G866" s="37">
        <v>0</v>
      </c>
      <c r="H866" s="37">
        <v>0</v>
      </c>
      <c r="I866" s="37">
        <v>6600.68</v>
      </c>
    </row>
    <row r="867" spans="1:9" hidden="1" outlineLevel="1">
      <c r="A867" s="24" t="s">
        <v>267</v>
      </c>
      <c r="B867" s="37">
        <v>6244176.8799999999</v>
      </c>
      <c r="C867" s="37">
        <v>2843482.98</v>
      </c>
      <c r="D867" s="37">
        <v>0</v>
      </c>
      <c r="E867" s="37">
        <v>219086</v>
      </c>
      <c r="F867" s="37">
        <v>0</v>
      </c>
      <c r="G867" s="37">
        <v>30061</v>
      </c>
      <c r="H867" s="37">
        <v>0</v>
      </c>
      <c r="I867" s="37">
        <v>107577.78</v>
      </c>
    </row>
    <row r="868" spans="1:9" hidden="1" outlineLevel="1">
      <c r="A868" s="24" t="s">
        <v>924</v>
      </c>
      <c r="B868" s="37">
        <v>1291344.32</v>
      </c>
      <c r="C868" s="37">
        <v>137262.44</v>
      </c>
      <c r="D868" s="37">
        <v>1109.21</v>
      </c>
      <c r="E868" s="37">
        <v>0</v>
      </c>
      <c r="F868" s="37">
        <v>0</v>
      </c>
      <c r="G868" s="37">
        <v>0</v>
      </c>
      <c r="H868" s="37">
        <v>0</v>
      </c>
      <c r="I868" s="37">
        <v>6001</v>
      </c>
    </row>
    <row r="869" spans="1:9" hidden="1" outlineLevel="1">
      <c r="A869" s="24" t="s">
        <v>925</v>
      </c>
      <c r="B869" s="37">
        <v>17117001.640000001</v>
      </c>
      <c r="C869" s="37">
        <v>3330018.57</v>
      </c>
      <c r="D869" s="37">
        <v>2097.06</v>
      </c>
      <c r="E869" s="37">
        <v>102881.8</v>
      </c>
      <c r="F869" s="37">
        <v>0</v>
      </c>
      <c r="G869" s="37">
        <v>26250</v>
      </c>
      <c r="H869" s="37">
        <v>1479.2</v>
      </c>
      <c r="I869" s="37">
        <v>579854.99</v>
      </c>
    </row>
    <row r="870" spans="1:9" hidden="1" outlineLevel="1">
      <c r="A870" s="24" t="s">
        <v>926</v>
      </c>
      <c r="B870" s="37">
        <v>6647110.8599999994</v>
      </c>
      <c r="C870" s="37">
        <v>229513.60000000001</v>
      </c>
      <c r="D870" s="37">
        <v>548.69000000000005</v>
      </c>
      <c r="E870" s="37">
        <v>6435</v>
      </c>
      <c r="F870" s="37">
        <v>0</v>
      </c>
      <c r="G870" s="37">
        <v>0</v>
      </c>
      <c r="H870" s="37">
        <v>0</v>
      </c>
      <c r="I870" s="37">
        <v>17581.84</v>
      </c>
    </row>
    <row r="871" spans="1:9" hidden="1" outlineLevel="1">
      <c r="A871" s="24" t="s">
        <v>927</v>
      </c>
      <c r="B871" s="37">
        <v>1524211.88</v>
      </c>
      <c r="C871" s="37">
        <v>1368.26</v>
      </c>
      <c r="D871" s="37">
        <v>0</v>
      </c>
      <c r="E871" s="37">
        <v>0</v>
      </c>
      <c r="F871" s="37">
        <v>0</v>
      </c>
      <c r="G871" s="37">
        <v>0</v>
      </c>
      <c r="H871" s="37">
        <v>0</v>
      </c>
      <c r="I871" s="37">
        <v>16675.150000000001</v>
      </c>
    </row>
    <row r="872" spans="1:9" hidden="1" outlineLevel="1">
      <c r="A872" s="24" t="s">
        <v>928</v>
      </c>
      <c r="B872" s="37">
        <v>9810702.5800000001</v>
      </c>
      <c r="C872" s="37">
        <v>544534.96</v>
      </c>
      <c r="D872" s="37">
        <v>111.32</v>
      </c>
      <c r="E872" s="37">
        <v>0</v>
      </c>
      <c r="F872" s="37">
        <v>0</v>
      </c>
      <c r="G872" s="37">
        <v>0</v>
      </c>
      <c r="H872" s="37">
        <v>0</v>
      </c>
      <c r="I872" s="37">
        <v>665409.94999999995</v>
      </c>
    </row>
    <row r="873" spans="1:9" collapsed="1">
      <c r="A873" s="11" t="s">
        <v>15</v>
      </c>
      <c r="B873" s="36">
        <f t="shared" ref="B873:I873" si="4">B4+B162+B380+B744</f>
        <v>9081045321.8899994</v>
      </c>
      <c r="C873" s="36">
        <f t="shared" si="4"/>
        <v>8291583761.3500004</v>
      </c>
      <c r="D873" s="36">
        <f t="shared" si="4"/>
        <v>472762.98000000004</v>
      </c>
      <c r="E873" s="36">
        <f t="shared" si="4"/>
        <v>228425247.72999996</v>
      </c>
      <c r="F873" s="36">
        <f t="shared" si="4"/>
        <v>1290501.17</v>
      </c>
      <c r="G873" s="36">
        <f t="shared" si="4"/>
        <v>1996849.96</v>
      </c>
      <c r="H873" s="36">
        <f t="shared" si="4"/>
        <v>30860330.110000003</v>
      </c>
      <c r="I873" s="36">
        <f t="shared" si="4"/>
        <v>264194602.34999999</v>
      </c>
    </row>
    <row r="874" spans="1:9">
      <c r="A874" s="28"/>
      <c r="B874" s="20"/>
      <c r="C874" s="20"/>
      <c r="D874" s="20"/>
      <c r="E874" s="20"/>
      <c r="F874" s="20"/>
      <c r="G874" s="20"/>
      <c r="H874" s="20"/>
      <c r="I874" s="20"/>
    </row>
    <row r="875" spans="1:9">
      <c r="A875" s="28"/>
      <c r="B875" s="20"/>
      <c r="C875" s="20"/>
      <c r="D875" s="20"/>
      <c r="E875" s="20"/>
      <c r="F875" s="20"/>
      <c r="G875" s="20"/>
      <c r="H875" s="20"/>
      <c r="I875" s="20"/>
    </row>
    <row r="876" spans="1:9" ht="102">
      <c r="A876" s="6" t="s">
        <v>86</v>
      </c>
      <c r="B876" s="4" t="s">
        <v>929</v>
      </c>
      <c r="C876" s="4" t="s">
        <v>930</v>
      </c>
      <c r="D876" s="4" t="s">
        <v>931</v>
      </c>
      <c r="E876" s="4" t="s">
        <v>932</v>
      </c>
      <c r="F876" s="4" t="s">
        <v>933</v>
      </c>
      <c r="G876" s="4" t="s">
        <v>934</v>
      </c>
      <c r="H876" s="4" t="s">
        <v>935</v>
      </c>
      <c r="I876" s="4" t="s">
        <v>936</v>
      </c>
    </row>
    <row r="877" spans="1:9">
      <c r="A877" s="311" t="str">
        <f>'Anlage 1a'!A7</f>
        <v>50Hertz</v>
      </c>
      <c r="B877" s="310">
        <f>B4+C4+D4+E4+F4+G4-H4-I4</f>
        <v>3192868028.23</v>
      </c>
      <c r="C877" s="310">
        <f>'Anlage 1g'!$D475</f>
        <v>21961953.75</v>
      </c>
      <c r="D877" s="310">
        <f>'Anlage 1g'!$D484</f>
        <v>23794937.870000001</v>
      </c>
      <c r="E877" s="310">
        <f>'Anlage 1g'!$D493</f>
        <v>16533.100000000002</v>
      </c>
      <c r="F877" s="310">
        <f>'Anlage 1g'!$C503</f>
        <v>1147896.02</v>
      </c>
      <c r="G877" s="310">
        <f>'Anlage 1g'!$C512</f>
        <v>615475.73</v>
      </c>
      <c r="H877" s="310">
        <f>C877+D877+E877+F877-G877</f>
        <v>46305845.010000013</v>
      </c>
      <c r="I877" s="310">
        <f>B877+H877</f>
        <v>3239173873.2400002</v>
      </c>
    </row>
    <row r="878" spans="1:9" hidden="1">
      <c r="A878" s="317" t="str">
        <f>CONCATENATE('Anlage 1a'!$A$7," (ÜNB)")</f>
        <v>50Hertz (ÜNB)</v>
      </c>
      <c r="B878" s="320">
        <f>SUM(B879:B1033)</f>
        <v>3192868028.2300048</v>
      </c>
      <c r="C878" s="318">
        <f t="shared" ref="C878:I878" si="5">SUM(C879:C1033)</f>
        <v>21961953.749999944</v>
      </c>
      <c r="D878" s="318">
        <f t="shared" si="5"/>
        <v>23794937.869999986</v>
      </c>
      <c r="E878" s="318">
        <f t="shared" si="5"/>
        <v>16533.100000000002</v>
      </c>
      <c r="F878" s="318">
        <f t="shared" si="5"/>
        <v>1147896.0200000003</v>
      </c>
      <c r="G878" s="318">
        <f t="shared" si="5"/>
        <v>615475.72999999986</v>
      </c>
      <c r="H878" s="318">
        <f t="shared" si="5"/>
        <v>46305845.009999968</v>
      </c>
      <c r="I878" s="318">
        <f t="shared" si="5"/>
        <v>3239173873.240005</v>
      </c>
    </row>
    <row r="879" spans="1:9" hidden="1" outlineLevel="1">
      <c r="A879" s="283" t="s">
        <v>96</v>
      </c>
      <c r="B879" s="338">
        <v>3762409.9899999988</v>
      </c>
      <c r="C879" s="283">
        <v>0</v>
      </c>
      <c r="D879" s="337">
        <v>0</v>
      </c>
      <c r="E879" s="283">
        <v>0</v>
      </c>
      <c r="F879" s="337">
        <v>0</v>
      </c>
      <c r="G879" s="283">
        <v>0</v>
      </c>
      <c r="H879" s="338">
        <v>0</v>
      </c>
      <c r="I879" s="314">
        <v>3762409.9899999988</v>
      </c>
    </row>
    <row r="880" spans="1:9" hidden="1" outlineLevel="1">
      <c r="A880" s="283" t="s">
        <v>97</v>
      </c>
      <c r="B880" s="338">
        <v>3154059.6399999987</v>
      </c>
      <c r="C880" s="283">
        <v>0</v>
      </c>
      <c r="D880" s="337">
        <v>0</v>
      </c>
      <c r="E880" s="283">
        <v>0</v>
      </c>
      <c r="F880" s="337">
        <v>0</v>
      </c>
      <c r="G880" s="283">
        <v>0</v>
      </c>
      <c r="H880" s="338">
        <v>0</v>
      </c>
      <c r="I880" s="314">
        <v>3154059.6399999987</v>
      </c>
    </row>
    <row r="881" spans="1:9" hidden="1" outlineLevel="1">
      <c r="A881" s="283" t="s">
        <v>98</v>
      </c>
      <c r="B881" s="338">
        <v>2315422.3000000003</v>
      </c>
      <c r="C881" s="283">
        <v>0</v>
      </c>
      <c r="D881" s="337">
        <v>0</v>
      </c>
      <c r="E881" s="283">
        <v>0</v>
      </c>
      <c r="F881" s="337">
        <v>0</v>
      </c>
      <c r="G881" s="283">
        <v>0</v>
      </c>
      <c r="H881" s="338">
        <v>0</v>
      </c>
      <c r="I881" s="314">
        <v>2315422.3000000003</v>
      </c>
    </row>
    <row r="882" spans="1:9" hidden="1" outlineLevel="1">
      <c r="A882" s="283" t="s">
        <v>99</v>
      </c>
      <c r="B882" s="338">
        <v>5164404.2499999981</v>
      </c>
      <c r="C882" s="283">
        <v>0</v>
      </c>
      <c r="D882" s="337">
        <v>0</v>
      </c>
      <c r="E882" s="283">
        <v>0</v>
      </c>
      <c r="F882" s="337">
        <v>0</v>
      </c>
      <c r="G882" s="283">
        <v>0</v>
      </c>
      <c r="H882" s="338">
        <v>0</v>
      </c>
      <c r="I882" s="314">
        <v>5164404.2499999981</v>
      </c>
    </row>
    <row r="883" spans="1:9" hidden="1" outlineLevel="1">
      <c r="A883" s="283" t="s">
        <v>100</v>
      </c>
      <c r="B883" s="338">
        <v>7394572.3299999963</v>
      </c>
      <c r="C883" s="283">
        <v>0</v>
      </c>
      <c r="D883" s="337">
        <v>0</v>
      </c>
      <c r="E883" s="283">
        <v>0</v>
      </c>
      <c r="F883" s="337">
        <v>0</v>
      </c>
      <c r="G883" s="283">
        <v>0</v>
      </c>
      <c r="H883" s="338">
        <v>0</v>
      </c>
      <c r="I883" s="314">
        <v>7394572.3299999963</v>
      </c>
    </row>
    <row r="884" spans="1:9" hidden="1" outlineLevel="1">
      <c r="A884" s="283" t="s">
        <v>101</v>
      </c>
      <c r="B884" s="338">
        <v>3987612.8000000035</v>
      </c>
      <c r="C884" s="283">
        <v>0</v>
      </c>
      <c r="D884" s="337">
        <v>0</v>
      </c>
      <c r="E884" s="283">
        <v>0</v>
      </c>
      <c r="F884" s="337">
        <v>0</v>
      </c>
      <c r="G884" s="283">
        <v>0</v>
      </c>
      <c r="H884" s="338">
        <v>0</v>
      </c>
      <c r="I884" s="314">
        <v>3987612.8000000035</v>
      </c>
    </row>
    <row r="885" spans="1:9" hidden="1" outlineLevel="1">
      <c r="A885" s="283" t="s">
        <v>102</v>
      </c>
      <c r="B885" s="338">
        <v>1160474.18</v>
      </c>
      <c r="C885" s="283">
        <v>3319.77</v>
      </c>
      <c r="D885" s="337">
        <v>0</v>
      </c>
      <c r="E885" s="283">
        <v>0</v>
      </c>
      <c r="F885" s="337">
        <v>0</v>
      </c>
      <c r="G885" s="283">
        <v>0</v>
      </c>
      <c r="H885" s="338">
        <v>3319.77</v>
      </c>
      <c r="I885" s="314">
        <v>1163793.95</v>
      </c>
    </row>
    <row r="886" spans="1:9" hidden="1" outlineLevel="1">
      <c r="A886" s="283" t="s">
        <v>103</v>
      </c>
      <c r="B886" s="338">
        <v>1845551.3500000006</v>
      </c>
      <c r="C886" s="283">
        <v>0</v>
      </c>
      <c r="D886" s="337">
        <v>0</v>
      </c>
      <c r="E886" s="283">
        <v>0</v>
      </c>
      <c r="F886" s="337">
        <v>0</v>
      </c>
      <c r="G886" s="283">
        <v>0</v>
      </c>
      <c r="H886" s="338">
        <v>0</v>
      </c>
      <c r="I886" s="314">
        <v>1845551.3500000006</v>
      </c>
    </row>
    <row r="887" spans="1:9" hidden="1" outlineLevel="1">
      <c r="A887" s="283" t="s">
        <v>104</v>
      </c>
      <c r="B887" s="338">
        <v>4973820.4399999976</v>
      </c>
      <c r="C887" s="283">
        <v>0</v>
      </c>
      <c r="D887" s="337">
        <v>0</v>
      </c>
      <c r="E887" s="283">
        <v>0</v>
      </c>
      <c r="F887" s="337">
        <v>0</v>
      </c>
      <c r="G887" s="283">
        <v>0</v>
      </c>
      <c r="H887" s="338">
        <v>0</v>
      </c>
      <c r="I887" s="314">
        <v>4973820.4399999976</v>
      </c>
    </row>
    <row r="888" spans="1:9" hidden="1" outlineLevel="1">
      <c r="A888" s="283" t="s">
        <v>105</v>
      </c>
      <c r="B888" s="338">
        <v>2156911.6200000006</v>
      </c>
      <c r="C888" s="283">
        <v>0</v>
      </c>
      <c r="D888" s="337">
        <v>0</v>
      </c>
      <c r="E888" s="283">
        <v>0</v>
      </c>
      <c r="F888" s="337">
        <v>0</v>
      </c>
      <c r="G888" s="283">
        <v>0</v>
      </c>
      <c r="H888" s="338">
        <v>0</v>
      </c>
      <c r="I888" s="314">
        <v>2156911.6200000006</v>
      </c>
    </row>
    <row r="889" spans="1:9" hidden="1" outlineLevel="1">
      <c r="A889" s="283" t="s">
        <v>106</v>
      </c>
      <c r="B889" s="338">
        <v>1030230.8400000003</v>
      </c>
      <c r="C889" s="283">
        <v>1217.1600000000001</v>
      </c>
      <c r="D889" s="337">
        <v>114380.03</v>
      </c>
      <c r="E889" s="283">
        <v>0</v>
      </c>
      <c r="F889" s="337">
        <v>0</v>
      </c>
      <c r="G889" s="283">
        <v>0</v>
      </c>
      <c r="H889" s="338">
        <v>115597.19</v>
      </c>
      <c r="I889" s="314">
        <v>1145828.0300000003</v>
      </c>
    </row>
    <row r="890" spans="1:9" hidden="1" outlineLevel="1">
      <c r="A890" s="283" t="s">
        <v>107</v>
      </c>
      <c r="B890" s="338">
        <v>661392.74000000011</v>
      </c>
      <c r="C890" s="283">
        <v>0</v>
      </c>
      <c r="D890" s="337">
        <v>0</v>
      </c>
      <c r="E890" s="283">
        <v>0</v>
      </c>
      <c r="F890" s="337">
        <v>0</v>
      </c>
      <c r="G890" s="283">
        <v>0</v>
      </c>
      <c r="H890" s="338">
        <v>0</v>
      </c>
      <c r="I890" s="314">
        <v>661392.74000000011</v>
      </c>
    </row>
    <row r="891" spans="1:9" hidden="1" outlineLevel="1">
      <c r="A891" s="283" t="s">
        <v>108</v>
      </c>
      <c r="B891" s="338">
        <v>6682281.6999999974</v>
      </c>
      <c r="C891" s="283">
        <v>100.07</v>
      </c>
      <c r="D891" s="337">
        <v>0</v>
      </c>
      <c r="E891" s="283">
        <v>0</v>
      </c>
      <c r="F891" s="337">
        <v>0</v>
      </c>
      <c r="G891" s="283">
        <v>0</v>
      </c>
      <c r="H891" s="338">
        <v>100.07</v>
      </c>
      <c r="I891" s="314">
        <v>6682381.7699999977</v>
      </c>
    </row>
    <row r="892" spans="1:9" hidden="1" outlineLevel="1">
      <c r="A892" s="283" t="s">
        <v>109</v>
      </c>
      <c r="B892" s="338">
        <v>785693519.9700011</v>
      </c>
      <c r="C892" s="283">
        <v>15052812.419999951</v>
      </c>
      <c r="D892" s="337">
        <v>15777585.409999987</v>
      </c>
      <c r="E892" s="283">
        <v>1595.2600000000004</v>
      </c>
      <c r="F892" s="337">
        <v>923547.34000000008</v>
      </c>
      <c r="G892" s="283">
        <v>56353.69</v>
      </c>
      <c r="H892" s="338">
        <v>31699186.739999939</v>
      </c>
      <c r="I892" s="314">
        <v>817392706.71000099</v>
      </c>
    </row>
    <row r="893" spans="1:9" hidden="1" outlineLevel="1">
      <c r="A893" s="283" t="s">
        <v>110</v>
      </c>
      <c r="B893" s="338">
        <v>5469116.3000000026</v>
      </c>
      <c r="C893" s="283">
        <v>0</v>
      </c>
      <c r="D893" s="337">
        <v>0</v>
      </c>
      <c r="E893" s="283">
        <v>0</v>
      </c>
      <c r="F893" s="337">
        <v>0</v>
      </c>
      <c r="G893" s="283">
        <v>0</v>
      </c>
      <c r="H893" s="338">
        <v>0</v>
      </c>
      <c r="I893" s="314">
        <v>5469116.3000000026</v>
      </c>
    </row>
    <row r="894" spans="1:9" hidden="1" outlineLevel="1">
      <c r="A894" s="283" t="s">
        <v>111</v>
      </c>
      <c r="B894" s="338">
        <v>263717.01999999996</v>
      </c>
      <c r="C894" s="283">
        <v>0</v>
      </c>
      <c r="D894" s="337">
        <v>0</v>
      </c>
      <c r="E894" s="283">
        <v>0</v>
      </c>
      <c r="F894" s="337">
        <v>0</v>
      </c>
      <c r="G894" s="283">
        <v>0</v>
      </c>
      <c r="H894" s="338">
        <v>0</v>
      </c>
      <c r="I894" s="314">
        <v>263717.01999999996</v>
      </c>
    </row>
    <row r="895" spans="1:9" hidden="1" outlineLevel="1">
      <c r="A895" s="283" t="s">
        <v>112</v>
      </c>
      <c r="B895" s="338">
        <v>4098469.0299999993</v>
      </c>
      <c r="C895" s="283">
        <v>0</v>
      </c>
      <c r="D895" s="337">
        <v>0</v>
      </c>
      <c r="E895" s="283">
        <v>0</v>
      </c>
      <c r="F895" s="337">
        <v>0</v>
      </c>
      <c r="G895" s="283">
        <v>0</v>
      </c>
      <c r="H895" s="338">
        <v>0</v>
      </c>
      <c r="I895" s="314">
        <v>4098469.0299999993</v>
      </c>
    </row>
    <row r="896" spans="1:9" hidden="1" outlineLevel="1">
      <c r="A896" s="283" t="s">
        <v>113</v>
      </c>
      <c r="B896" s="338">
        <v>1304087.9199999995</v>
      </c>
      <c r="C896" s="283">
        <v>0</v>
      </c>
      <c r="D896" s="337">
        <v>0</v>
      </c>
      <c r="E896" s="283">
        <v>0</v>
      </c>
      <c r="F896" s="337">
        <v>0</v>
      </c>
      <c r="G896" s="283">
        <v>0</v>
      </c>
      <c r="H896" s="338">
        <v>0</v>
      </c>
      <c r="I896" s="314">
        <v>1304087.9199999995</v>
      </c>
    </row>
    <row r="897" spans="1:9" hidden="1" outlineLevel="1">
      <c r="A897" s="283" t="s">
        <v>114</v>
      </c>
      <c r="B897" s="338">
        <v>426503.5999999998</v>
      </c>
      <c r="C897" s="283">
        <v>0</v>
      </c>
      <c r="D897" s="337">
        <v>0</v>
      </c>
      <c r="E897" s="283">
        <v>0</v>
      </c>
      <c r="F897" s="337">
        <v>0</v>
      </c>
      <c r="G897" s="283">
        <v>0</v>
      </c>
      <c r="H897" s="338">
        <v>0</v>
      </c>
      <c r="I897" s="314">
        <v>426503.5999999998</v>
      </c>
    </row>
    <row r="898" spans="1:9" hidden="1" outlineLevel="1">
      <c r="A898" s="283" t="s">
        <v>115</v>
      </c>
      <c r="B898" s="338">
        <v>1975855.2199999986</v>
      </c>
      <c r="C898" s="283">
        <v>0</v>
      </c>
      <c r="D898" s="337">
        <v>0</v>
      </c>
      <c r="E898" s="283">
        <v>0</v>
      </c>
      <c r="F898" s="337">
        <v>0</v>
      </c>
      <c r="G898" s="283">
        <v>-28404.76</v>
      </c>
      <c r="H898" s="338">
        <v>28404.76</v>
      </c>
      <c r="I898" s="314">
        <v>2004259.9799999986</v>
      </c>
    </row>
    <row r="899" spans="1:9" hidden="1" outlineLevel="1">
      <c r="A899" s="283" t="s">
        <v>116</v>
      </c>
      <c r="B899" s="338">
        <v>2311331.3399999994</v>
      </c>
      <c r="C899" s="283">
        <v>0</v>
      </c>
      <c r="D899" s="337">
        <v>0</v>
      </c>
      <c r="E899" s="283">
        <v>0</v>
      </c>
      <c r="F899" s="337">
        <v>0</v>
      </c>
      <c r="G899" s="283">
        <v>0</v>
      </c>
      <c r="H899" s="338">
        <v>0</v>
      </c>
      <c r="I899" s="314">
        <v>2311331.3399999994</v>
      </c>
    </row>
    <row r="900" spans="1:9" hidden="1" outlineLevel="1">
      <c r="A900" s="283" t="s">
        <v>117</v>
      </c>
      <c r="B900" s="338">
        <v>1153357.4500000007</v>
      </c>
      <c r="C900" s="283">
        <v>0</v>
      </c>
      <c r="D900" s="337">
        <v>0</v>
      </c>
      <c r="E900" s="283">
        <v>0</v>
      </c>
      <c r="F900" s="337">
        <v>0</v>
      </c>
      <c r="G900" s="283">
        <v>0</v>
      </c>
      <c r="H900" s="338">
        <v>0</v>
      </c>
      <c r="I900" s="314">
        <v>1153357.4500000007</v>
      </c>
    </row>
    <row r="901" spans="1:9" hidden="1" outlineLevel="1">
      <c r="A901" s="283" t="s">
        <v>118</v>
      </c>
      <c r="B901" s="338">
        <v>1133112.7200000004</v>
      </c>
      <c r="C901" s="283">
        <v>-735.81999999999994</v>
      </c>
      <c r="D901" s="337">
        <v>0</v>
      </c>
      <c r="E901" s="283">
        <v>0</v>
      </c>
      <c r="F901" s="337">
        <v>0</v>
      </c>
      <c r="G901" s="283">
        <v>0</v>
      </c>
      <c r="H901" s="338">
        <v>-735.81999999999994</v>
      </c>
      <c r="I901" s="314">
        <v>1132376.9000000004</v>
      </c>
    </row>
    <row r="902" spans="1:9" hidden="1" outlineLevel="1">
      <c r="A902" s="283" t="s">
        <v>119</v>
      </c>
      <c r="B902" s="338">
        <v>3013765.1100000027</v>
      </c>
      <c r="C902" s="283">
        <v>692.6</v>
      </c>
      <c r="D902" s="337">
        <v>0</v>
      </c>
      <c r="E902" s="283">
        <v>0</v>
      </c>
      <c r="F902" s="337">
        <v>0</v>
      </c>
      <c r="G902" s="283">
        <v>0</v>
      </c>
      <c r="H902" s="338">
        <v>692.6</v>
      </c>
      <c r="I902" s="314">
        <v>3014457.7100000028</v>
      </c>
    </row>
    <row r="903" spans="1:9" hidden="1" outlineLevel="1">
      <c r="A903" s="283" t="s">
        <v>120</v>
      </c>
      <c r="B903" s="338">
        <v>1754447.0600000012</v>
      </c>
      <c r="C903" s="283">
        <v>0</v>
      </c>
      <c r="D903" s="337">
        <v>0</v>
      </c>
      <c r="E903" s="283">
        <v>0</v>
      </c>
      <c r="F903" s="337">
        <v>0</v>
      </c>
      <c r="G903" s="283">
        <v>0</v>
      </c>
      <c r="H903" s="338">
        <v>0</v>
      </c>
      <c r="I903" s="314">
        <v>1754447.0600000012</v>
      </c>
    </row>
    <row r="904" spans="1:9" hidden="1" outlineLevel="1">
      <c r="A904" s="283" t="s">
        <v>121</v>
      </c>
      <c r="B904" s="338">
        <v>200635.74</v>
      </c>
      <c r="C904" s="283">
        <v>0</v>
      </c>
      <c r="D904" s="337">
        <v>0</v>
      </c>
      <c r="E904" s="283">
        <v>0</v>
      </c>
      <c r="F904" s="337">
        <v>0</v>
      </c>
      <c r="G904" s="283">
        <v>0</v>
      </c>
      <c r="H904" s="338">
        <v>0</v>
      </c>
      <c r="I904" s="314">
        <v>200635.74</v>
      </c>
    </row>
    <row r="905" spans="1:9" hidden="1" outlineLevel="1">
      <c r="A905" s="283" t="s">
        <v>122</v>
      </c>
      <c r="B905" s="338">
        <v>2782558.9099999997</v>
      </c>
      <c r="C905" s="283">
        <v>0</v>
      </c>
      <c r="D905" s="337">
        <v>0</v>
      </c>
      <c r="E905" s="283">
        <v>0</v>
      </c>
      <c r="F905" s="337">
        <v>0</v>
      </c>
      <c r="G905" s="283">
        <v>0</v>
      </c>
      <c r="H905" s="338">
        <v>0</v>
      </c>
      <c r="I905" s="314">
        <v>2782558.9099999997</v>
      </c>
    </row>
    <row r="906" spans="1:9" hidden="1" outlineLevel="1">
      <c r="A906" s="283" t="s">
        <v>123</v>
      </c>
      <c r="B906" s="338">
        <v>2612779.9400000018</v>
      </c>
      <c r="C906" s="283">
        <v>0</v>
      </c>
      <c r="D906" s="337">
        <v>0</v>
      </c>
      <c r="E906" s="283">
        <v>0</v>
      </c>
      <c r="F906" s="337">
        <v>0</v>
      </c>
      <c r="G906" s="283">
        <v>0</v>
      </c>
      <c r="H906" s="338">
        <v>0</v>
      </c>
      <c r="I906" s="314">
        <v>2612779.9400000018</v>
      </c>
    </row>
    <row r="907" spans="1:9" hidden="1" outlineLevel="1">
      <c r="A907" s="283" t="s">
        <v>124</v>
      </c>
      <c r="B907" s="338">
        <v>7754034.950000002</v>
      </c>
      <c r="C907" s="283">
        <v>0</v>
      </c>
      <c r="D907" s="337">
        <v>0</v>
      </c>
      <c r="E907" s="283">
        <v>0</v>
      </c>
      <c r="F907" s="337">
        <v>0</v>
      </c>
      <c r="G907" s="283">
        <v>-82132.309999999983</v>
      </c>
      <c r="H907" s="338">
        <v>82132.309999999983</v>
      </c>
      <c r="I907" s="314">
        <v>7836167.2600000016</v>
      </c>
    </row>
    <row r="908" spans="1:9" hidden="1" outlineLevel="1">
      <c r="A908" s="283" t="s">
        <v>125</v>
      </c>
      <c r="B908" s="338">
        <v>5530439.629999999</v>
      </c>
      <c r="C908" s="283">
        <v>596.65999999999951</v>
      </c>
      <c r="D908" s="337">
        <v>0</v>
      </c>
      <c r="E908" s="283">
        <v>0</v>
      </c>
      <c r="F908" s="337">
        <v>0</v>
      </c>
      <c r="G908" s="283">
        <v>0</v>
      </c>
      <c r="H908" s="338">
        <v>596.65999999999951</v>
      </c>
      <c r="I908" s="314">
        <v>5531036.2899999991</v>
      </c>
    </row>
    <row r="909" spans="1:9" hidden="1" outlineLevel="1">
      <c r="A909" s="283" t="s">
        <v>126</v>
      </c>
      <c r="B909" s="338">
        <v>6252729.4599999972</v>
      </c>
      <c r="C909" s="283">
        <v>4987.7399999999989</v>
      </c>
      <c r="D909" s="337">
        <v>0</v>
      </c>
      <c r="E909" s="283">
        <v>0</v>
      </c>
      <c r="F909" s="337">
        <v>0</v>
      </c>
      <c r="G909" s="283">
        <v>0</v>
      </c>
      <c r="H909" s="338">
        <v>4987.7399999999989</v>
      </c>
      <c r="I909" s="314">
        <v>6257717.1999999974</v>
      </c>
    </row>
    <row r="910" spans="1:9" hidden="1" outlineLevel="1">
      <c r="A910" s="283" t="s">
        <v>127</v>
      </c>
      <c r="B910" s="338">
        <v>2316939.1599999997</v>
      </c>
      <c r="C910" s="283">
        <v>0</v>
      </c>
      <c r="D910" s="337">
        <v>0</v>
      </c>
      <c r="E910" s="283">
        <v>0</v>
      </c>
      <c r="F910" s="337">
        <v>0</v>
      </c>
      <c r="G910" s="283">
        <v>0</v>
      </c>
      <c r="H910" s="338">
        <v>0</v>
      </c>
      <c r="I910" s="314">
        <v>2316939.1599999997</v>
      </c>
    </row>
    <row r="911" spans="1:9" hidden="1" outlineLevel="1">
      <c r="A911" s="283" t="s">
        <v>128</v>
      </c>
      <c r="B911" s="338">
        <v>3557484.4399999995</v>
      </c>
      <c r="C911" s="283">
        <v>0</v>
      </c>
      <c r="D911" s="337">
        <v>0</v>
      </c>
      <c r="E911" s="283">
        <v>0</v>
      </c>
      <c r="F911" s="337">
        <v>0</v>
      </c>
      <c r="G911" s="283">
        <v>0</v>
      </c>
      <c r="H911" s="338">
        <v>0</v>
      </c>
      <c r="I911" s="314">
        <v>3557484.4399999995</v>
      </c>
    </row>
    <row r="912" spans="1:9" hidden="1" outlineLevel="1">
      <c r="A912" s="283" t="s">
        <v>129</v>
      </c>
      <c r="B912" s="338">
        <v>3334003.56</v>
      </c>
      <c r="C912" s="283">
        <v>9115.5099999999984</v>
      </c>
      <c r="D912" s="337">
        <v>0</v>
      </c>
      <c r="E912" s="283">
        <v>0</v>
      </c>
      <c r="F912" s="337">
        <v>0</v>
      </c>
      <c r="G912" s="283">
        <v>0</v>
      </c>
      <c r="H912" s="338">
        <v>9115.5099999999984</v>
      </c>
      <c r="I912" s="314">
        <v>3343119.07</v>
      </c>
    </row>
    <row r="913" spans="1:9" hidden="1" outlineLevel="1">
      <c r="A913" s="283" t="s">
        <v>130</v>
      </c>
      <c r="B913" s="338">
        <v>2755382.9900000012</v>
      </c>
      <c r="C913" s="283">
        <v>0</v>
      </c>
      <c r="D913" s="337">
        <v>0</v>
      </c>
      <c r="E913" s="283">
        <v>0</v>
      </c>
      <c r="F913" s="337">
        <v>0</v>
      </c>
      <c r="G913" s="283">
        <v>0</v>
      </c>
      <c r="H913" s="338">
        <v>0</v>
      </c>
      <c r="I913" s="314">
        <v>2755382.9900000012</v>
      </c>
    </row>
    <row r="914" spans="1:9" hidden="1" outlineLevel="1">
      <c r="A914" s="283" t="s">
        <v>131</v>
      </c>
      <c r="B914" s="338">
        <v>2296119.8500000006</v>
      </c>
      <c r="C914" s="283">
        <v>0</v>
      </c>
      <c r="D914" s="337">
        <v>0</v>
      </c>
      <c r="E914" s="283">
        <v>0</v>
      </c>
      <c r="F914" s="337">
        <v>0</v>
      </c>
      <c r="G914" s="283">
        <v>0</v>
      </c>
      <c r="H914" s="338">
        <v>0</v>
      </c>
      <c r="I914" s="314">
        <v>2296119.8500000006</v>
      </c>
    </row>
    <row r="915" spans="1:9" hidden="1" outlineLevel="1">
      <c r="A915" s="283" t="s">
        <v>132</v>
      </c>
      <c r="B915" s="338">
        <v>1036575.3399999985</v>
      </c>
      <c r="C915" s="283">
        <v>225.75000000000006</v>
      </c>
      <c r="D915" s="337">
        <v>0</v>
      </c>
      <c r="E915" s="283">
        <v>188.78</v>
      </c>
      <c r="F915" s="337">
        <v>0</v>
      </c>
      <c r="G915" s="283">
        <v>0</v>
      </c>
      <c r="H915" s="338">
        <v>414.53000000000009</v>
      </c>
      <c r="I915" s="314">
        <v>1036989.8699999985</v>
      </c>
    </row>
    <row r="916" spans="1:9" hidden="1" outlineLevel="1">
      <c r="A916" s="283" t="s">
        <v>133</v>
      </c>
      <c r="B916" s="338">
        <v>1128146.2200000004</v>
      </c>
      <c r="C916" s="283">
        <v>0</v>
      </c>
      <c r="D916" s="337">
        <v>0</v>
      </c>
      <c r="E916" s="283">
        <v>0</v>
      </c>
      <c r="F916" s="337">
        <v>0</v>
      </c>
      <c r="G916" s="283">
        <v>0</v>
      </c>
      <c r="H916" s="338">
        <v>0</v>
      </c>
      <c r="I916" s="314">
        <v>1128146.2200000004</v>
      </c>
    </row>
    <row r="917" spans="1:9" hidden="1" outlineLevel="1">
      <c r="A917" s="283" t="s">
        <v>134</v>
      </c>
      <c r="B917" s="338">
        <v>3059428.4100000011</v>
      </c>
      <c r="C917" s="283">
        <v>0</v>
      </c>
      <c r="D917" s="337">
        <v>0</v>
      </c>
      <c r="E917" s="283">
        <v>0</v>
      </c>
      <c r="F917" s="337">
        <v>0</v>
      </c>
      <c r="G917" s="283">
        <v>0</v>
      </c>
      <c r="H917" s="338">
        <v>0</v>
      </c>
      <c r="I917" s="314">
        <v>3059428.4100000011</v>
      </c>
    </row>
    <row r="918" spans="1:9" hidden="1" outlineLevel="1">
      <c r="A918" s="283" t="s">
        <v>135</v>
      </c>
      <c r="B918" s="338">
        <v>152942888.05999982</v>
      </c>
      <c r="C918" s="283">
        <v>0</v>
      </c>
      <c r="D918" s="337">
        <v>0</v>
      </c>
      <c r="E918" s="283">
        <v>0</v>
      </c>
      <c r="F918" s="337">
        <v>0</v>
      </c>
      <c r="G918" s="283">
        <v>0</v>
      </c>
      <c r="H918" s="338">
        <v>0</v>
      </c>
      <c r="I918" s="314">
        <v>152942888.05999982</v>
      </c>
    </row>
    <row r="919" spans="1:9" hidden="1" outlineLevel="1">
      <c r="A919" s="283" t="s">
        <v>136</v>
      </c>
      <c r="B919" s="338">
        <v>2081906.0000000007</v>
      </c>
      <c r="C919" s="283">
        <v>12312.79</v>
      </c>
      <c r="D919" s="337">
        <v>0</v>
      </c>
      <c r="E919" s="283">
        <v>0</v>
      </c>
      <c r="F919" s="337">
        <v>0</v>
      </c>
      <c r="G919" s="283">
        <v>0</v>
      </c>
      <c r="H919" s="338">
        <v>12312.79</v>
      </c>
      <c r="I919" s="314">
        <v>2094218.7900000007</v>
      </c>
    </row>
    <row r="920" spans="1:9" hidden="1" outlineLevel="1">
      <c r="A920" s="283" t="s">
        <v>137</v>
      </c>
      <c r="B920" s="338">
        <v>1066477.51</v>
      </c>
      <c r="C920" s="283">
        <v>0</v>
      </c>
      <c r="D920" s="337">
        <v>0</v>
      </c>
      <c r="E920" s="283">
        <v>0</v>
      </c>
      <c r="F920" s="337">
        <v>0</v>
      </c>
      <c r="G920" s="283">
        <v>0</v>
      </c>
      <c r="H920" s="338">
        <v>0</v>
      </c>
      <c r="I920" s="314">
        <v>1066477.51</v>
      </c>
    </row>
    <row r="921" spans="1:9" hidden="1" outlineLevel="1">
      <c r="A921" s="283" t="s">
        <v>138</v>
      </c>
      <c r="B921" s="338">
        <v>2467.98</v>
      </c>
      <c r="C921" s="283">
        <v>0</v>
      </c>
      <c r="D921" s="337">
        <v>0</v>
      </c>
      <c r="E921" s="283">
        <v>0</v>
      </c>
      <c r="F921" s="337">
        <v>0</v>
      </c>
      <c r="G921" s="283">
        <v>0</v>
      </c>
      <c r="H921" s="338">
        <v>0</v>
      </c>
      <c r="I921" s="314">
        <v>2467.98</v>
      </c>
    </row>
    <row r="922" spans="1:9" hidden="1" outlineLevel="1">
      <c r="A922" s="283" t="s">
        <v>139</v>
      </c>
      <c r="B922" s="338">
        <v>576471.70000000019</v>
      </c>
      <c r="C922" s="283">
        <v>0</v>
      </c>
      <c r="D922" s="337">
        <v>0</v>
      </c>
      <c r="E922" s="283">
        <v>0</v>
      </c>
      <c r="F922" s="337">
        <v>0</v>
      </c>
      <c r="G922" s="283">
        <v>0</v>
      </c>
      <c r="H922" s="338">
        <v>0</v>
      </c>
      <c r="I922" s="314">
        <v>576471.70000000019</v>
      </c>
    </row>
    <row r="923" spans="1:9" hidden="1" outlineLevel="1">
      <c r="A923" s="283" t="s">
        <v>140</v>
      </c>
      <c r="B923" s="338">
        <v>7500579.5800000029</v>
      </c>
      <c r="C923" s="283">
        <v>99345.879999999961</v>
      </c>
      <c r="D923" s="337">
        <v>0</v>
      </c>
      <c r="E923" s="283">
        <v>0</v>
      </c>
      <c r="F923" s="337">
        <v>0</v>
      </c>
      <c r="G923" s="283">
        <v>0</v>
      </c>
      <c r="H923" s="338">
        <v>99345.879999999961</v>
      </c>
      <c r="I923" s="314">
        <v>7599925.4600000028</v>
      </c>
    </row>
    <row r="924" spans="1:9" hidden="1" outlineLevel="1">
      <c r="A924" s="283" t="s">
        <v>141</v>
      </c>
      <c r="B924" s="338">
        <v>2916092.4300000025</v>
      </c>
      <c r="C924" s="283">
        <v>0</v>
      </c>
      <c r="D924" s="337">
        <v>0</v>
      </c>
      <c r="E924" s="283">
        <v>0</v>
      </c>
      <c r="F924" s="337">
        <v>0</v>
      </c>
      <c r="G924" s="283">
        <v>0</v>
      </c>
      <c r="H924" s="338">
        <v>0</v>
      </c>
      <c r="I924" s="314">
        <v>2916092.4300000025</v>
      </c>
    </row>
    <row r="925" spans="1:9" hidden="1" outlineLevel="1">
      <c r="A925" s="283" t="s">
        <v>142</v>
      </c>
      <c r="B925" s="338">
        <v>1320018.6600000008</v>
      </c>
      <c r="C925" s="283">
        <v>0</v>
      </c>
      <c r="D925" s="337">
        <v>0</v>
      </c>
      <c r="E925" s="283">
        <v>0</v>
      </c>
      <c r="F925" s="337">
        <v>0</v>
      </c>
      <c r="G925" s="283">
        <v>0</v>
      </c>
      <c r="H925" s="338">
        <v>0</v>
      </c>
      <c r="I925" s="314">
        <v>1320018.6600000008</v>
      </c>
    </row>
    <row r="926" spans="1:9" hidden="1" outlineLevel="1">
      <c r="A926" s="283" t="s">
        <v>143</v>
      </c>
      <c r="B926" s="338">
        <v>7326672.7799999993</v>
      </c>
      <c r="C926" s="283">
        <v>0</v>
      </c>
      <c r="D926" s="337">
        <v>0</v>
      </c>
      <c r="E926" s="283">
        <v>0</v>
      </c>
      <c r="F926" s="337">
        <v>0</v>
      </c>
      <c r="G926" s="283">
        <v>0</v>
      </c>
      <c r="H926" s="338">
        <v>0</v>
      </c>
      <c r="I926" s="314">
        <v>7326672.7799999993</v>
      </c>
    </row>
    <row r="927" spans="1:9" hidden="1" outlineLevel="1">
      <c r="A927" s="283" t="s">
        <v>144</v>
      </c>
      <c r="B927" s="338">
        <v>3096110.7400000007</v>
      </c>
      <c r="C927" s="283">
        <v>0</v>
      </c>
      <c r="D927" s="337">
        <v>0</v>
      </c>
      <c r="E927" s="283">
        <v>0</v>
      </c>
      <c r="F927" s="337">
        <v>0</v>
      </c>
      <c r="G927" s="283">
        <v>0</v>
      </c>
      <c r="H927" s="338">
        <v>0</v>
      </c>
      <c r="I927" s="314">
        <v>3096110.7400000007</v>
      </c>
    </row>
    <row r="928" spans="1:9" hidden="1" outlineLevel="1">
      <c r="A928" s="283" t="s">
        <v>145</v>
      </c>
      <c r="B928" s="338">
        <v>3995655.3999999985</v>
      </c>
      <c r="C928" s="283">
        <v>0</v>
      </c>
      <c r="D928" s="337">
        <v>0</v>
      </c>
      <c r="E928" s="283">
        <v>0</v>
      </c>
      <c r="F928" s="337">
        <v>0</v>
      </c>
      <c r="G928" s="283">
        <v>0</v>
      </c>
      <c r="H928" s="338">
        <v>0</v>
      </c>
      <c r="I928" s="314">
        <v>3995655.3999999985</v>
      </c>
    </row>
    <row r="929" spans="1:9" hidden="1" outlineLevel="1">
      <c r="A929" s="283" t="s">
        <v>146</v>
      </c>
      <c r="B929" s="338">
        <v>4055539.3699999955</v>
      </c>
      <c r="C929" s="283">
        <v>0</v>
      </c>
      <c r="D929" s="337">
        <v>0</v>
      </c>
      <c r="E929" s="283">
        <v>0</v>
      </c>
      <c r="F929" s="337">
        <v>0</v>
      </c>
      <c r="G929" s="283">
        <v>0</v>
      </c>
      <c r="H929" s="338">
        <v>0</v>
      </c>
      <c r="I929" s="314">
        <v>4055539.3699999955</v>
      </c>
    </row>
    <row r="930" spans="1:9" hidden="1" outlineLevel="1">
      <c r="A930" s="283" t="s">
        <v>147</v>
      </c>
      <c r="B930" s="338">
        <v>9196009.0899999961</v>
      </c>
      <c r="C930" s="283">
        <v>84553.75</v>
      </c>
      <c r="D930" s="337">
        <v>0</v>
      </c>
      <c r="E930" s="283">
        <v>0</v>
      </c>
      <c r="F930" s="337">
        <v>0</v>
      </c>
      <c r="G930" s="283">
        <v>575558.27999999991</v>
      </c>
      <c r="H930" s="338">
        <v>-491004.52999999991</v>
      </c>
      <c r="I930" s="314">
        <v>8705004.5599999968</v>
      </c>
    </row>
    <row r="931" spans="1:9" hidden="1" outlineLevel="1">
      <c r="A931" s="283" t="s">
        <v>148</v>
      </c>
      <c r="B931" s="338">
        <v>326330.07000000007</v>
      </c>
      <c r="C931" s="283">
        <v>0</v>
      </c>
      <c r="D931" s="337">
        <v>0</v>
      </c>
      <c r="E931" s="283">
        <v>0</v>
      </c>
      <c r="F931" s="337">
        <v>0</v>
      </c>
      <c r="G931" s="283">
        <v>0</v>
      </c>
      <c r="H931" s="338">
        <v>0</v>
      </c>
      <c r="I931" s="314">
        <v>326330.07000000007</v>
      </c>
    </row>
    <row r="932" spans="1:9" hidden="1" outlineLevel="1">
      <c r="A932" s="283" t="s">
        <v>149</v>
      </c>
      <c r="B932" s="338">
        <v>1048131.8499999995</v>
      </c>
      <c r="C932" s="283">
        <v>0</v>
      </c>
      <c r="D932" s="337">
        <v>0</v>
      </c>
      <c r="E932" s="283">
        <v>0</v>
      </c>
      <c r="F932" s="337">
        <v>0</v>
      </c>
      <c r="G932" s="283">
        <v>0</v>
      </c>
      <c r="H932" s="338">
        <v>0</v>
      </c>
      <c r="I932" s="314">
        <v>1048131.8499999995</v>
      </c>
    </row>
    <row r="933" spans="1:9" hidden="1" outlineLevel="1">
      <c r="A933" s="283" t="s">
        <v>150</v>
      </c>
      <c r="B933" s="338">
        <v>1027643.9200000004</v>
      </c>
      <c r="C933" s="283">
        <v>1111.2</v>
      </c>
      <c r="D933" s="337">
        <v>2467.2000000000012</v>
      </c>
      <c r="E933" s="283">
        <v>0</v>
      </c>
      <c r="F933" s="337">
        <v>0</v>
      </c>
      <c r="G933" s="283">
        <v>0</v>
      </c>
      <c r="H933" s="338">
        <v>3578.4000000000015</v>
      </c>
      <c r="I933" s="314">
        <v>1031222.3200000004</v>
      </c>
    </row>
    <row r="934" spans="1:9" hidden="1" outlineLevel="1">
      <c r="A934" s="283" t="s">
        <v>151</v>
      </c>
      <c r="B934" s="338">
        <v>1797560.6499999994</v>
      </c>
      <c r="C934" s="283">
        <v>0</v>
      </c>
      <c r="D934" s="337">
        <v>0</v>
      </c>
      <c r="E934" s="283">
        <v>0</v>
      </c>
      <c r="F934" s="337">
        <v>0</v>
      </c>
      <c r="G934" s="283">
        <v>0</v>
      </c>
      <c r="H934" s="338">
        <v>0</v>
      </c>
      <c r="I934" s="314">
        <v>1797560.6499999994</v>
      </c>
    </row>
    <row r="935" spans="1:9" hidden="1" outlineLevel="1">
      <c r="A935" s="283" t="s">
        <v>152</v>
      </c>
      <c r="B935" s="338">
        <v>803206.44000000018</v>
      </c>
      <c r="C935" s="283">
        <v>0</v>
      </c>
      <c r="D935" s="337">
        <v>0</v>
      </c>
      <c r="E935" s="283">
        <v>0</v>
      </c>
      <c r="F935" s="337">
        <v>0</v>
      </c>
      <c r="G935" s="283">
        <v>0</v>
      </c>
      <c r="H935" s="338">
        <v>0</v>
      </c>
      <c r="I935" s="314">
        <v>803206.44000000018</v>
      </c>
    </row>
    <row r="936" spans="1:9" hidden="1" outlineLevel="1">
      <c r="A936" s="283" t="s">
        <v>153</v>
      </c>
      <c r="B936" s="338">
        <v>1754455.6600000001</v>
      </c>
      <c r="C936" s="283">
        <v>2189.2399999999998</v>
      </c>
      <c r="D936" s="337">
        <v>0</v>
      </c>
      <c r="E936" s="283">
        <v>0</v>
      </c>
      <c r="F936" s="337">
        <v>0</v>
      </c>
      <c r="G936" s="283">
        <v>0</v>
      </c>
      <c r="H936" s="338">
        <v>2189.2399999999998</v>
      </c>
      <c r="I936" s="314">
        <v>1756644.9000000001</v>
      </c>
    </row>
    <row r="937" spans="1:9" hidden="1" outlineLevel="1">
      <c r="A937" s="283" t="s">
        <v>154</v>
      </c>
      <c r="B937" s="338">
        <v>2383851.3000000003</v>
      </c>
      <c r="C937" s="283">
        <v>0</v>
      </c>
      <c r="D937" s="337">
        <v>0</v>
      </c>
      <c r="E937" s="283">
        <v>0</v>
      </c>
      <c r="F937" s="337">
        <v>0</v>
      </c>
      <c r="G937" s="283">
        <v>0</v>
      </c>
      <c r="H937" s="338">
        <v>0</v>
      </c>
      <c r="I937" s="314">
        <v>2383851.3000000003</v>
      </c>
    </row>
    <row r="938" spans="1:9" hidden="1" outlineLevel="1">
      <c r="A938" s="283" t="s">
        <v>155</v>
      </c>
      <c r="B938" s="338">
        <v>48304.54</v>
      </c>
      <c r="C938" s="283">
        <v>0</v>
      </c>
      <c r="D938" s="337">
        <v>0</v>
      </c>
      <c r="E938" s="283">
        <v>0</v>
      </c>
      <c r="F938" s="337">
        <v>0</v>
      </c>
      <c r="G938" s="283">
        <v>0</v>
      </c>
      <c r="H938" s="338">
        <v>0</v>
      </c>
      <c r="I938" s="314">
        <v>48304.54</v>
      </c>
    </row>
    <row r="939" spans="1:9" hidden="1" outlineLevel="1">
      <c r="A939" s="283" t="s">
        <v>156</v>
      </c>
      <c r="B939" s="338">
        <v>982865</v>
      </c>
      <c r="C939" s="283">
        <v>39826.630000000005</v>
      </c>
      <c r="D939" s="337">
        <v>0</v>
      </c>
      <c r="E939" s="283">
        <v>0</v>
      </c>
      <c r="F939" s="337">
        <v>0</v>
      </c>
      <c r="G939" s="283">
        <v>0</v>
      </c>
      <c r="H939" s="338">
        <v>39826.630000000005</v>
      </c>
      <c r="I939" s="314">
        <v>1022691.63</v>
      </c>
    </row>
    <row r="940" spans="1:9" hidden="1" outlineLevel="1">
      <c r="A940" s="283" t="s">
        <v>157</v>
      </c>
      <c r="B940" s="338">
        <v>4816765.669999999</v>
      </c>
      <c r="C940" s="283">
        <v>0</v>
      </c>
      <c r="D940" s="337">
        <v>0</v>
      </c>
      <c r="E940" s="283">
        <v>0</v>
      </c>
      <c r="F940" s="337">
        <v>0</v>
      </c>
      <c r="G940" s="283">
        <v>0</v>
      </c>
      <c r="H940" s="338">
        <v>0</v>
      </c>
      <c r="I940" s="314">
        <v>4816765.669999999</v>
      </c>
    </row>
    <row r="941" spans="1:9" hidden="1" outlineLevel="1">
      <c r="A941" s="283" t="s">
        <v>158</v>
      </c>
      <c r="B941" s="338">
        <v>3380661.5799999982</v>
      </c>
      <c r="C941" s="283">
        <v>0</v>
      </c>
      <c r="D941" s="337">
        <v>0</v>
      </c>
      <c r="E941" s="283">
        <v>0</v>
      </c>
      <c r="F941" s="337">
        <v>0</v>
      </c>
      <c r="G941" s="283">
        <v>0</v>
      </c>
      <c r="H941" s="338">
        <v>0</v>
      </c>
      <c r="I941" s="314">
        <v>3380661.5799999982</v>
      </c>
    </row>
    <row r="942" spans="1:9" hidden="1" outlineLevel="1">
      <c r="A942" s="283" t="s">
        <v>159</v>
      </c>
      <c r="B942" s="338">
        <v>1475840.8100000003</v>
      </c>
      <c r="C942" s="283">
        <v>0</v>
      </c>
      <c r="D942" s="337">
        <v>0</v>
      </c>
      <c r="E942" s="283">
        <v>0</v>
      </c>
      <c r="F942" s="337">
        <v>0</v>
      </c>
      <c r="G942" s="283">
        <v>0</v>
      </c>
      <c r="H942" s="338">
        <v>0</v>
      </c>
      <c r="I942" s="314">
        <v>1475840.8100000003</v>
      </c>
    </row>
    <row r="943" spans="1:9" hidden="1" outlineLevel="1">
      <c r="A943" s="283" t="s">
        <v>160</v>
      </c>
      <c r="B943" s="338">
        <v>4175849.2400000016</v>
      </c>
      <c r="C943" s="283">
        <v>0</v>
      </c>
      <c r="D943" s="337">
        <v>0</v>
      </c>
      <c r="E943" s="283">
        <v>0</v>
      </c>
      <c r="F943" s="337">
        <v>0</v>
      </c>
      <c r="G943" s="283">
        <v>0</v>
      </c>
      <c r="H943" s="338">
        <v>0</v>
      </c>
      <c r="I943" s="314">
        <v>4175849.2400000016</v>
      </c>
    </row>
    <row r="944" spans="1:9" hidden="1" outlineLevel="1">
      <c r="A944" s="283" t="s">
        <v>161</v>
      </c>
      <c r="B944" s="338">
        <v>5087791.2700000014</v>
      </c>
      <c r="C944" s="283">
        <v>1977.31</v>
      </c>
      <c r="D944" s="337">
        <v>0</v>
      </c>
      <c r="E944" s="283">
        <v>0</v>
      </c>
      <c r="F944" s="337">
        <v>0</v>
      </c>
      <c r="G944" s="283">
        <v>0</v>
      </c>
      <c r="H944" s="338">
        <v>1977.31</v>
      </c>
      <c r="I944" s="314">
        <v>5089768.580000001</v>
      </c>
    </row>
    <row r="945" spans="1:10" hidden="1" outlineLevel="1">
      <c r="A945" s="283" t="s">
        <v>162</v>
      </c>
      <c r="B945" s="338">
        <v>5042100.5000000037</v>
      </c>
      <c r="C945" s="283">
        <v>0</v>
      </c>
      <c r="D945" s="337">
        <v>0</v>
      </c>
      <c r="E945" s="283">
        <v>0</v>
      </c>
      <c r="F945" s="337">
        <v>0</v>
      </c>
      <c r="G945" s="283">
        <v>0</v>
      </c>
      <c r="H945" s="338">
        <v>0</v>
      </c>
      <c r="I945" s="314">
        <v>5042100.5000000037</v>
      </c>
    </row>
    <row r="946" spans="1:10" hidden="1" outlineLevel="1">
      <c r="A946" s="283" t="s">
        <v>163</v>
      </c>
      <c r="B946" s="338">
        <v>2496372.6599999983</v>
      </c>
      <c r="C946" s="283">
        <v>0</v>
      </c>
      <c r="D946" s="337">
        <v>0</v>
      </c>
      <c r="E946" s="283">
        <v>0</v>
      </c>
      <c r="F946" s="337">
        <v>0</v>
      </c>
      <c r="G946" s="283">
        <v>0</v>
      </c>
      <c r="H946" s="338">
        <v>0</v>
      </c>
      <c r="I946" s="314">
        <v>2496372.6599999983</v>
      </c>
    </row>
    <row r="947" spans="1:10" hidden="1" outlineLevel="1">
      <c r="A947" s="283" t="s">
        <v>164</v>
      </c>
      <c r="B947" s="338">
        <v>7903007.7200000016</v>
      </c>
      <c r="C947" s="283">
        <v>6851.05</v>
      </c>
      <c r="D947" s="337">
        <v>163382.39999999999</v>
      </c>
      <c r="E947" s="283">
        <v>0</v>
      </c>
      <c r="F947" s="337">
        <v>0</v>
      </c>
      <c r="G947" s="283">
        <v>0</v>
      </c>
      <c r="H947" s="338">
        <v>170233.44999999998</v>
      </c>
      <c r="I947" s="314">
        <v>8073241.1700000018</v>
      </c>
    </row>
    <row r="948" spans="1:10" hidden="1" outlineLevel="1">
      <c r="A948" s="283" t="s">
        <v>165</v>
      </c>
      <c r="B948" s="338">
        <v>1383961.9500000014</v>
      </c>
      <c r="C948" s="283">
        <v>0</v>
      </c>
      <c r="D948" s="337">
        <v>0</v>
      </c>
      <c r="E948" s="283">
        <v>0</v>
      </c>
      <c r="F948" s="337">
        <v>0</v>
      </c>
      <c r="G948" s="283">
        <v>0</v>
      </c>
      <c r="H948" s="338">
        <v>0</v>
      </c>
      <c r="I948" s="314">
        <v>1383961.9500000014</v>
      </c>
    </row>
    <row r="949" spans="1:10" hidden="1" outlineLevel="1">
      <c r="A949" s="283" t="s">
        <v>166</v>
      </c>
      <c r="B949" s="338">
        <v>774202662.33000064</v>
      </c>
      <c r="C949" s="283">
        <v>1973708.6300000011</v>
      </c>
      <c r="D949" s="337">
        <v>7485160.419999999</v>
      </c>
      <c r="E949" s="283">
        <v>484.90000000000003</v>
      </c>
      <c r="F949" s="337">
        <v>93568.320000000007</v>
      </c>
      <c r="G949" s="283">
        <v>57052.589999999989</v>
      </c>
      <c r="H949" s="338">
        <v>9495869.6800000016</v>
      </c>
      <c r="I949" s="314">
        <v>783698532.01000059</v>
      </c>
    </row>
    <row r="950" spans="1:10" hidden="1" outlineLevel="1">
      <c r="A950" s="283" t="s">
        <v>167</v>
      </c>
      <c r="B950" s="338">
        <v>1678617.3600000008</v>
      </c>
      <c r="C950" s="283">
        <v>5930.9699999999975</v>
      </c>
      <c r="D950" s="337">
        <v>0</v>
      </c>
      <c r="E950" s="283">
        <v>0</v>
      </c>
      <c r="F950" s="337">
        <v>0</v>
      </c>
      <c r="G950" s="283">
        <v>0</v>
      </c>
      <c r="H950" s="338">
        <v>5930.9699999999975</v>
      </c>
      <c r="I950" s="314">
        <v>1684548.3300000008</v>
      </c>
    </row>
    <row r="951" spans="1:10" hidden="1" outlineLevel="1">
      <c r="A951" s="283" t="s">
        <v>168</v>
      </c>
      <c r="B951" s="338">
        <v>3316484.7400000039</v>
      </c>
      <c r="C951" s="283">
        <v>1415.7000000000003</v>
      </c>
      <c r="D951" s="337">
        <v>0</v>
      </c>
      <c r="E951" s="283">
        <v>0</v>
      </c>
      <c r="F951" s="337">
        <v>0</v>
      </c>
      <c r="G951" s="283">
        <v>0</v>
      </c>
      <c r="H951" s="338">
        <v>1415.7000000000003</v>
      </c>
      <c r="I951" s="314">
        <v>3317900.4400000041</v>
      </c>
    </row>
    <row r="952" spans="1:10" hidden="1" outlineLevel="1">
      <c r="A952" s="283" t="s">
        <v>169</v>
      </c>
      <c r="B952" s="338">
        <v>1958226.9599999983</v>
      </c>
      <c r="C952" s="283">
        <v>0</v>
      </c>
      <c r="D952" s="337">
        <v>0</v>
      </c>
      <c r="E952" s="283">
        <v>0</v>
      </c>
      <c r="F952" s="337">
        <v>0</v>
      </c>
      <c r="G952" s="283">
        <v>0</v>
      </c>
      <c r="H952" s="338">
        <v>0</v>
      </c>
      <c r="I952" s="314">
        <v>1958226.9599999983</v>
      </c>
    </row>
    <row r="953" spans="1:10" hidden="1" outlineLevel="1">
      <c r="A953" s="283" t="s">
        <v>170</v>
      </c>
      <c r="B953" s="338">
        <v>1088985.7600000002</v>
      </c>
      <c r="C953" s="283">
        <v>809.62999999999988</v>
      </c>
      <c r="D953" s="337">
        <v>0</v>
      </c>
      <c r="E953" s="283">
        <v>0</v>
      </c>
      <c r="F953" s="337">
        <v>0</v>
      </c>
      <c r="G953" s="283">
        <v>0</v>
      </c>
      <c r="H953" s="338">
        <v>809.62999999999988</v>
      </c>
      <c r="I953" s="314">
        <v>1089795.3900000001</v>
      </c>
    </row>
    <row r="954" spans="1:10" hidden="1" outlineLevel="1">
      <c r="A954" s="283" t="s">
        <v>171</v>
      </c>
      <c r="B954" s="338">
        <v>8797197.3500000052</v>
      </c>
      <c r="C954" s="283">
        <v>25380.350000000009</v>
      </c>
      <c r="D954" s="337">
        <v>16243.899999999996</v>
      </c>
      <c r="E954" s="283">
        <v>0</v>
      </c>
      <c r="F954" s="337">
        <v>0</v>
      </c>
      <c r="G954" s="283">
        <v>0</v>
      </c>
      <c r="H954" s="338">
        <v>41624.250000000007</v>
      </c>
      <c r="I954" s="314">
        <v>8838821.6000000052</v>
      </c>
    </row>
    <row r="955" spans="1:10" hidden="1" outlineLevel="1">
      <c r="A955" s="283" t="s">
        <v>172</v>
      </c>
      <c r="B955" s="338">
        <v>2084489.9800000011</v>
      </c>
      <c r="C955" s="283">
        <v>0</v>
      </c>
      <c r="D955" s="337">
        <v>0</v>
      </c>
      <c r="E955" s="283">
        <v>0</v>
      </c>
      <c r="F955" s="337">
        <v>0</v>
      </c>
      <c r="G955" s="283">
        <v>0</v>
      </c>
      <c r="H955" s="338">
        <v>0</v>
      </c>
      <c r="I955" s="314">
        <v>2084489.9800000011</v>
      </c>
      <c r="J955" s="80"/>
    </row>
    <row r="956" spans="1:10" hidden="1" outlineLevel="1">
      <c r="A956" s="283" t="s">
        <v>173</v>
      </c>
      <c r="B956" s="338">
        <v>3878248.7299999944</v>
      </c>
      <c r="C956" s="283">
        <v>0</v>
      </c>
      <c r="D956" s="337">
        <v>0</v>
      </c>
      <c r="E956" s="283">
        <v>0</v>
      </c>
      <c r="F956" s="337">
        <v>0</v>
      </c>
      <c r="G956" s="283">
        <v>0</v>
      </c>
      <c r="H956" s="338">
        <v>0</v>
      </c>
      <c r="I956" s="314">
        <v>3878248.7299999944</v>
      </c>
      <c r="J956" s="80"/>
    </row>
    <row r="957" spans="1:10" hidden="1" outlineLevel="1">
      <c r="A957" s="283" t="s">
        <v>174</v>
      </c>
      <c r="B957" s="338">
        <v>2729796.9900000012</v>
      </c>
      <c r="C957" s="283">
        <v>-1025.42</v>
      </c>
      <c r="D957" s="337">
        <v>23532.689999999995</v>
      </c>
      <c r="E957" s="283">
        <v>0</v>
      </c>
      <c r="F957" s="337">
        <v>0</v>
      </c>
      <c r="G957" s="283">
        <v>0</v>
      </c>
      <c r="H957" s="338">
        <v>22507.269999999997</v>
      </c>
      <c r="I957" s="314">
        <v>2752304.2600000012</v>
      </c>
      <c r="J957" s="80"/>
    </row>
    <row r="958" spans="1:10" hidden="1" outlineLevel="1">
      <c r="A958" s="283" t="s">
        <v>175</v>
      </c>
      <c r="B958" s="338">
        <v>798564.89000000013</v>
      </c>
      <c r="C958" s="283">
        <v>0</v>
      </c>
      <c r="D958" s="337">
        <v>0</v>
      </c>
      <c r="E958" s="283">
        <v>0</v>
      </c>
      <c r="F958" s="337">
        <v>0</v>
      </c>
      <c r="G958" s="283">
        <v>0</v>
      </c>
      <c r="H958" s="338">
        <v>0</v>
      </c>
      <c r="I958" s="314">
        <v>798564.89000000013</v>
      </c>
      <c r="J958" s="80"/>
    </row>
    <row r="959" spans="1:10" hidden="1" outlineLevel="1">
      <c r="A959" s="283" t="s">
        <v>176</v>
      </c>
      <c r="B959" s="338">
        <v>5171272.8699999964</v>
      </c>
      <c r="C959" s="283">
        <v>0</v>
      </c>
      <c r="D959" s="337">
        <v>0</v>
      </c>
      <c r="E959" s="283">
        <v>0</v>
      </c>
      <c r="F959" s="337">
        <v>0</v>
      </c>
      <c r="G959" s="283">
        <v>0</v>
      </c>
      <c r="H959" s="338">
        <v>0</v>
      </c>
      <c r="I959" s="314">
        <v>5171272.8699999964</v>
      </c>
      <c r="J959" s="80"/>
    </row>
    <row r="960" spans="1:10" hidden="1" outlineLevel="1">
      <c r="A960" s="283" t="s">
        <v>177</v>
      </c>
      <c r="B960" s="338">
        <v>6824220.0500000017</v>
      </c>
      <c r="C960" s="283">
        <v>0</v>
      </c>
      <c r="D960" s="337">
        <v>0</v>
      </c>
      <c r="E960" s="283">
        <v>0</v>
      </c>
      <c r="F960" s="337">
        <v>0</v>
      </c>
      <c r="G960" s="283">
        <v>0</v>
      </c>
      <c r="H960" s="338">
        <v>0</v>
      </c>
      <c r="I960" s="314">
        <v>6824220.0500000017</v>
      </c>
      <c r="J960" s="80"/>
    </row>
    <row r="961" spans="1:10" hidden="1" outlineLevel="1">
      <c r="A961" s="283" t="s">
        <v>178</v>
      </c>
      <c r="B961" s="338">
        <v>10360500.170000007</v>
      </c>
      <c r="C961" s="283">
        <v>393064.39000000031</v>
      </c>
      <c r="D961" s="337">
        <v>15800.379999999994</v>
      </c>
      <c r="E961" s="283">
        <v>0</v>
      </c>
      <c r="F961" s="337">
        <v>0</v>
      </c>
      <c r="G961" s="283">
        <v>12697.23</v>
      </c>
      <c r="H961" s="338">
        <v>396167.54000000033</v>
      </c>
      <c r="I961" s="314">
        <v>10756667.710000008</v>
      </c>
      <c r="J961" s="80"/>
    </row>
    <row r="962" spans="1:10" hidden="1" outlineLevel="1">
      <c r="A962" s="283" t="s">
        <v>179</v>
      </c>
      <c r="B962" s="338">
        <v>1710347.1199999996</v>
      </c>
      <c r="C962" s="283">
        <v>0</v>
      </c>
      <c r="D962" s="337">
        <v>0</v>
      </c>
      <c r="E962" s="283">
        <v>0</v>
      </c>
      <c r="F962" s="337">
        <v>0</v>
      </c>
      <c r="G962" s="283">
        <v>0</v>
      </c>
      <c r="H962" s="338">
        <v>0</v>
      </c>
      <c r="I962" s="314">
        <v>1710347.1199999996</v>
      </c>
      <c r="J962" s="80"/>
    </row>
    <row r="963" spans="1:10" hidden="1" outlineLevel="1">
      <c r="A963" s="283" t="s">
        <v>180</v>
      </c>
      <c r="B963" s="338">
        <v>1478168.2699999993</v>
      </c>
      <c r="C963" s="283">
        <v>7347.33</v>
      </c>
      <c r="D963" s="337">
        <v>0</v>
      </c>
      <c r="E963" s="283">
        <v>-20.490000000000002</v>
      </c>
      <c r="F963" s="337">
        <v>0</v>
      </c>
      <c r="G963" s="283">
        <v>0</v>
      </c>
      <c r="H963" s="338">
        <v>7326.84</v>
      </c>
      <c r="I963" s="314">
        <v>1485495.1099999994</v>
      </c>
      <c r="J963" s="80"/>
    </row>
    <row r="964" spans="1:10" hidden="1" outlineLevel="1">
      <c r="A964" s="283" t="s">
        <v>181</v>
      </c>
      <c r="B964" s="338">
        <v>2873388.6399999992</v>
      </c>
      <c r="C964" s="283">
        <v>0</v>
      </c>
      <c r="D964" s="337">
        <v>0</v>
      </c>
      <c r="E964" s="283">
        <v>0</v>
      </c>
      <c r="F964" s="337">
        <v>0</v>
      </c>
      <c r="G964" s="283">
        <v>0</v>
      </c>
      <c r="H964" s="338">
        <v>0</v>
      </c>
      <c r="I964" s="314">
        <v>2873388.6399999992</v>
      </c>
      <c r="J964" s="80"/>
    </row>
    <row r="965" spans="1:10" hidden="1" outlineLevel="1">
      <c r="A965" s="283" t="s">
        <v>182</v>
      </c>
      <c r="B965" s="338">
        <v>807297.19000000006</v>
      </c>
      <c r="C965" s="283">
        <v>0</v>
      </c>
      <c r="D965" s="337">
        <v>0</v>
      </c>
      <c r="E965" s="283">
        <v>0</v>
      </c>
      <c r="F965" s="337">
        <v>0</v>
      </c>
      <c r="G965" s="283">
        <v>0</v>
      </c>
      <c r="H965" s="338">
        <v>0</v>
      </c>
      <c r="I965" s="314">
        <v>807297.19000000006</v>
      </c>
      <c r="J965" s="80"/>
    </row>
    <row r="966" spans="1:10" hidden="1" outlineLevel="1">
      <c r="A966" s="283" t="s">
        <v>183</v>
      </c>
      <c r="B966" s="338">
        <v>5309778.6800000081</v>
      </c>
      <c r="C966" s="283">
        <v>0</v>
      </c>
      <c r="D966" s="337">
        <v>0</v>
      </c>
      <c r="E966" s="283">
        <v>0</v>
      </c>
      <c r="F966" s="337">
        <v>0</v>
      </c>
      <c r="G966" s="283">
        <v>0</v>
      </c>
      <c r="H966" s="338">
        <v>0</v>
      </c>
      <c r="I966" s="314">
        <v>5309778.6800000081</v>
      </c>
      <c r="J966" s="80"/>
    </row>
    <row r="967" spans="1:10" hidden="1" outlineLevel="1">
      <c r="A967" s="283" t="s">
        <v>184</v>
      </c>
      <c r="B967" s="338">
        <v>5576638.2800000068</v>
      </c>
      <c r="C967" s="283">
        <v>12682.879999999997</v>
      </c>
      <c r="D967" s="337">
        <v>0</v>
      </c>
      <c r="E967" s="283">
        <v>1794.9299999999998</v>
      </c>
      <c r="F967" s="337">
        <v>0</v>
      </c>
      <c r="G967" s="283">
        <v>3.41</v>
      </c>
      <c r="H967" s="338">
        <v>14474.399999999998</v>
      </c>
      <c r="I967" s="314">
        <v>5591112.6800000072</v>
      </c>
      <c r="J967" s="80"/>
    </row>
    <row r="968" spans="1:10" hidden="1" outlineLevel="1">
      <c r="A968" s="283" t="s">
        <v>185</v>
      </c>
      <c r="B968" s="338">
        <v>7210160.1299999943</v>
      </c>
      <c r="C968" s="283">
        <v>0</v>
      </c>
      <c r="D968" s="337">
        <v>0</v>
      </c>
      <c r="E968" s="283">
        <v>0</v>
      </c>
      <c r="F968" s="337">
        <v>0</v>
      </c>
      <c r="G968" s="283">
        <v>0</v>
      </c>
      <c r="H968" s="338">
        <v>0</v>
      </c>
      <c r="I968" s="314">
        <v>7210160.1299999943</v>
      </c>
      <c r="J968" s="80"/>
    </row>
    <row r="969" spans="1:10" hidden="1" outlineLevel="1">
      <c r="A969" s="283" t="s">
        <v>186</v>
      </c>
      <c r="B969" s="338">
        <v>874392.6800000004</v>
      </c>
      <c r="C969" s="283">
        <v>0</v>
      </c>
      <c r="D969" s="337">
        <v>0</v>
      </c>
      <c r="E969" s="283">
        <v>0</v>
      </c>
      <c r="F969" s="337">
        <v>0</v>
      </c>
      <c r="G969" s="283">
        <v>0</v>
      </c>
      <c r="H969" s="338">
        <v>0</v>
      </c>
      <c r="I969" s="314">
        <v>874392.6800000004</v>
      </c>
      <c r="J969" s="80"/>
    </row>
    <row r="970" spans="1:10" hidden="1" outlineLevel="1">
      <c r="A970" s="283" t="s">
        <v>187</v>
      </c>
      <c r="B970" s="338">
        <v>1125224.97</v>
      </c>
      <c r="C970" s="283">
        <v>0</v>
      </c>
      <c r="D970" s="337">
        <v>627.57000000000005</v>
      </c>
      <c r="E970" s="283">
        <v>0</v>
      </c>
      <c r="F970" s="337">
        <v>0</v>
      </c>
      <c r="G970" s="283">
        <v>0</v>
      </c>
      <c r="H970" s="338">
        <v>627.57000000000005</v>
      </c>
      <c r="I970" s="314">
        <v>1125852.54</v>
      </c>
      <c r="J970" s="80"/>
    </row>
    <row r="971" spans="1:10" hidden="1" outlineLevel="1">
      <c r="A971" s="283" t="s">
        <v>188</v>
      </c>
      <c r="B971" s="338">
        <v>2726637.6200000015</v>
      </c>
      <c r="C971" s="283">
        <v>2744.5999999999995</v>
      </c>
      <c r="D971" s="337">
        <v>0</v>
      </c>
      <c r="E971" s="283">
        <v>0</v>
      </c>
      <c r="F971" s="337">
        <v>0</v>
      </c>
      <c r="G971" s="283">
        <v>0</v>
      </c>
      <c r="H971" s="338">
        <v>2744.5999999999995</v>
      </c>
      <c r="I971" s="314">
        <v>2729382.2200000016</v>
      </c>
      <c r="J971" s="80"/>
    </row>
    <row r="972" spans="1:10" hidden="1" outlineLevel="1">
      <c r="A972" s="283" t="s">
        <v>189</v>
      </c>
      <c r="B972" s="338">
        <v>362180.0100000003</v>
      </c>
      <c r="C972" s="283">
        <v>0</v>
      </c>
      <c r="D972" s="337">
        <v>0</v>
      </c>
      <c r="E972" s="283">
        <v>0</v>
      </c>
      <c r="F972" s="337">
        <v>0</v>
      </c>
      <c r="G972" s="283">
        <v>0</v>
      </c>
      <c r="H972" s="338">
        <v>0</v>
      </c>
      <c r="I972" s="314">
        <v>362180.0100000003</v>
      </c>
      <c r="J972" s="80"/>
    </row>
    <row r="973" spans="1:10" hidden="1" outlineLevel="1">
      <c r="A973" s="283" t="s">
        <v>190</v>
      </c>
      <c r="B973" s="338">
        <v>999621.83000000077</v>
      </c>
      <c r="C973" s="283">
        <v>8849.1800000000021</v>
      </c>
      <c r="D973" s="337">
        <v>0</v>
      </c>
      <c r="E973" s="283">
        <v>0</v>
      </c>
      <c r="F973" s="337">
        <v>0</v>
      </c>
      <c r="G973" s="283">
        <v>0</v>
      </c>
      <c r="H973" s="338">
        <v>8849.1800000000021</v>
      </c>
      <c r="I973" s="314">
        <v>1008471.0100000008</v>
      </c>
      <c r="J973" s="80"/>
    </row>
    <row r="974" spans="1:10" hidden="1" outlineLevel="1">
      <c r="A974" s="283" t="s">
        <v>191</v>
      </c>
      <c r="B974" s="338">
        <v>845106.50000000035</v>
      </c>
      <c r="C974" s="283">
        <v>551.47</v>
      </c>
      <c r="D974" s="337">
        <v>0</v>
      </c>
      <c r="E974" s="283">
        <v>0</v>
      </c>
      <c r="F974" s="337">
        <v>0</v>
      </c>
      <c r="G974" s="283">
        <v>0</v>
      </c>
      <c r="H974" s="338">
        <v>551.47</v>
      </c>
      <c r="I974" s="314">
        <v>845657.97000000032</v>
      </c>
      <c r="J974" s="80"/>
    </row>
    <row r="975" spans="1:10" hidden="1" outlineLevel="1">
      <c r="A975" s="283" t="s">
        <v>192</v>
      </c>
      <c r="B975" s="338">
        <v>10476798.859999998</v>
      </c>
      <c r="C975" s="283">
        <v>2131.0900000000006</v>
      </c>
      <c r="D975" s="337">
        <v>0</v>
      </c>
      <c r="E975" s="283">
        <v>0</v>
      </c>
      <c r="F975" s="337">
        <v>0</v>
      </c>
      <c r="G975" s="283">
        <v>0</v>
      </c>
      <c r="H975" s="338">
        <v>2131.0900000000006</v>
      </c>
      <c r="I975" s="314">
        <v>10478929.949999997</v>
      </c>
      <c r="J975" s="80"/>
    </row>
    <row r="976" spans="1:10" hidden="1" outlineLevel="1">
      <c r="A976" s="283" t="s">
        <v>193</v>
      </c>
      <c r="B976" s="338">
        <v>2382603.91</v>
      </c>
      <c r="C976" s="283">
        <v>0</v>
      </c>
      <c r="D976" s="337">
        <v>0</v>
      </c>
      <c r="E976" s="283">
        <v>0</v>
      </c>
      <c r="F976" s="337">
        <v>0</v>
      </c>
      <c r="G976" s="283">
        <v>0</v>
      </c>
      <c r="H976" s="338">
        <v>0</v>
      </c>
      <c r="I976" s="314">
        <v>2382603.91</v>
      </c>
      <c r="J976" s="80"/>
    </row>
    <row r="977" spans="1:10" hidden="1" outlineLevel="1">
      <c r="A977" s="283" t="s">
        <v>194</v>
      </c>
      <c r="B977" s="338">
        <v>2823859.7199999988</v>
      </c>
      <c r="C977" s="283">
        <v>0</v>
      </c>
      <c r="D977" s="337">
        <v>0</v>
      </c>
      <c r="E977" s="283">
        <v>0</v>
      </c>
      <c r="F977" s="337">
        <v>0</v>
      </c>
      <c r="G977" s="283">
        <v>0</v>
      </c>
      <c r="H977" s="338">
        <v>0</v>
      </c>
      <c r="I977" s="314">
        <v>2823859.7199999988</v>
      </c>
      <c r="J977" s="80"/>
    </row>
    <row r="978" spans="1:10" hidden="1" outlineLevel="1">
      <c r="A978" s="283" t="s">
        <v>195</v>
      </c>
      <c r="B978" s="338">
        <v>1894659.1400000006</v>
      </c>
      <c r="C978" s="283">
        <v>1993.3999999999999</v>
      </c>
      <c r="D978" s="337">
        <v>0</v>
      </c>
      <c r="E978" s="283">
        <v>0</v>
      </c>
      <c r="F978" s="337">
        <v>0</v>
      </c>
      <c r="G978" s="283">
        <v>0</v>
      </c>
      <c r="H978" s="338">
        <v>1993.3999999999999</v>
      </c>
      <c r="I978" s="314">
        <v>1896652.5400000005</v>
      </c>
      <c r="J978" s="80"/>
    </row>
    <row r="979" spans="1:10" hidden="1" outlineLevel="1">
      <c r="A979" s="283" t="s">
        <v>196</v>
      </c>
      <c r="B979" s="338">
        <v>1903883.4799999977</v>
      </c>
      <c r="C979" s="283">
        <v>0</v>
      </c>
      <c r="D979" s="337">
        <v>0</v>
      </c>
      <c r="E979" s="283">
        <v>0</v>
      </c>
      <c r="F979" s="337">
        <v>0</v>
      </c>
      <c r="G979" s="283">
        <v>0</v>
      </c>
      <c r="H979" s="338">
        <v>0</v>
      </c>
      <c r="I979" s="314">
        <v>1903883.4799999977</v>
      </c>
      <c r="J979" s="80"/>
    </row>
    <row r="980" spans="1:10" hidden="1" outlineLevel="1">
      <c r="A980" s="283" t="s">
        <v>197</v>
      </c>
      <c r="B980" s="338">
        <v>1660400.5899999999</v>
      </c>
      <c r="C980" s="283">
        <v>0</v>
      </c>
      <c r="D980" s="337">
        <v>0</v>
      </c>
      <c r="E980" s="283">
        <v>0</v>
      </c>
      <c r="F980" s="337">
        <v>0</v>
      </c>
      <c r="G980" s="283">
        <v>0</v>
      </c>
      <c r="H980" s="338">
        <v>0</v>
      </c>
      <c r="I980" s="314">
        <v>1660400.5899999999</v>
      </c>
      <c r="J980" s="80"/>
    </row>
    <row r="981" spans="1:10" hidden="1" outlineLevel="1">
      <c r="A981" s="283" t="s">
        <v>198</v>
      </c>
      <c r="B981" s="338">
        <v>2772677.2400000021</v>
      </c>
      <c r="C981" s="283">
        <v>0</v>
      </c>
      <c r="D981" s="337">
        <v>0</v>
      </c>
      <c r="E981" s="283">
        <v>0</v>
      </c>
      <c r="F981" s="337">
        <v>0</v>
      </c>
      <c r="G981" s="283">
        <v>0</v>
      </c>
      <c r="H981" s="338">
        <v>0</v>
      </c>
      <c r="I981" s="314">
        <v>2772677.2400000021</v>
      </c>
      <c r="J981" s="80"/>
    </row>
    <row r="982" spans="1:10" hidden="1" outlineLevel="1">
      <c r="A982" s="283" t="s">
        <v>199</v>
      </c>
      <c r="B982" s="338">
        <v>3625719.3799999976</v>
      </c>
      <c r="C982" s="283">
        <v>-94.509999999999991</v>
      </c>
      <c r="D982" s="337">
        <v>0</v>
      </c>
      <c r="E982" s="283">
        <v>0</v>
      </c>
      <c r="F982" s="337">
        <v>0</v>
      </c>
      <c r="G982" s="283">
        <v>0</v>
      </c>
      <c r="H982" s="338">
        <v>-94.509999999999991</v>
      </c>
      <c r="I982" s="314">
        <v>3625624.8699999978</v>
      </c>
      <c r="J982" s="80"/>
    </row>
    <row r="983" spans="1:10" hidden="1" outlineLevel="1">
      <c r="A983" s="283" t="s">
        <v>200</v>
      </c>
      <c r="B983" s="338">
        <v>1255134.5700000003</v>
      </c>
      <c r="C983" s="283">
        <v>0</v>
      </c>
      <c r="D983" s="337">
        <v>0</v>
      </c>
      <c r="E983" s="283">
        <v>0</v>
      </c>
      <c r="F983" s="337">
        <v>0</v>
      </c>
      <c r="G983" s="283">
        <v>0</v>
      </c>
      <c r="H983" s="338">
        <v>0</v>
      </c>
      <c r="I983" s="314">
        <v>1255134.5700000003</v>
      </c>
      <c r="J983" s="80"/>
    </row>
    <row r="984" spans="1:10" hidden="1" outlineLevel="1">
      <c r="A984" s="283" t="s">
        <v>201</v>
      </c>
      <c r="B984" s="338">
        <v>1393616.7900000019</v>
      </c>
      <c r="C984" s="283">
        <v>2314.7099999999996</v>
      </c>
      <c r="D984" s="337">
        <v>0</v>
      </c>
      <c r="E984" s="283">
        <v>0</v>
      </c>
      <c r="F984" s="337">
        <v>0</v>
      </c>
      <c r="G984" s="283">
        <v>0</v>
      </c>
      <c r="H984" s="338">
        <v>2314.7099999999996</v>
      </c>
      <c r="I984" s="314">
        <v>1395931.5000000019</v>
      </c>
      <c r="J984" s="80"/>
    </row>
    <row r="985" spans="1:10" hidden="1" outlineLevel="1">
      <c r="A985" s="283" t="s">
        <v>202</v>
      </c>
      <c r="B985" s="338">
        <v>2296583.52</v>
      </c>
      <c r="C985" s="283">
        <v>29432.709999999992</v>
      </c>
      <c r="D985" s="337">
        <v>0</v>
      </c>
      <c r="E985" s="283">
        <v>0</v>
      </c>
      <c r="F985" s="337">
        <v>0</v>
      </c>
      <c r="G985" s="283">
        <v>0</v>
      </c>
      <c r="H985" s="338">
        <v>29432.709999999992</v>
      </c>
      <c r="I985" s="314">
        <v>2326016.23</v>
      </c>
      <c r="J985" s="80"/>
    </row>
    <row r="986" spans="1:10" hidden="1" outlineLevel="1">
      <c r="A986" s="283" t="s">
        <v>203</v>
      </c>
      <c r="B986" s="338">
        <v>2780262.9300000006</v>
      </c>
      <c r="C986" s="283">
        <v>625.65</v>
      </c>
      <c r="D986" s="337">
        <v>0</v>
      </c>
      <c r="E986" s="283">
        <v>0</v>
      </c>
      <c r="F986" s="337">
        <v>0</v>
      </c>
      <c r="G986" s="283">
        <v>0</v>
      </c>
      <c r="H986" s="338">
        <v>625.65</v>
      </c>
      <c r="I986" s="314">
        <v>2780888.5800000005</v>
      </c>
      <c r="J986" s="80"/>
    </row>
    <row r="987" spans="1:10" hidden="1" outlineLevel="1">
      <c r="A987" s="283" t="s">
        <v>204</v>
      </c>
      <c r="B987" s="338">
        <v>3140582.5299999993</v>
      </c>
      <c r="C987" s="283">
        <v>0</v>
      </c>
      <c r="D987" s="337">
        <v>0</v>
      </c>
      <c r="E987" s="283">
        <v>0</v>
      </c>
      <c r="F987" s="337">
        <v>0</v>
      </c>
      <c r="G987" s="283">
        <v>0</v>
      </c>
      <c r="H987" s="338">
        <v>0</v>
      </c>
      <c r="I987" s="314">
        <v>3140582.5299999993</v>
      </c>
      <c r="J987" s="80"/>
    </row>
    <row r="988" spans="1:10" hidden="1" outlineLevel="1">
      <c r="A988" s="283" t="s">
        <v>205</v>
      </c>
      <c r="B988" s="338">
        <v>670054.1100000001</v>
      </c>
      <c r="C988" s="283">
        <v>0</v>
      </c>
      <c r="D988" s="337">
        <v>0</v>
      </c>
      <c r="E988" s="283">
        <v>0</v>
      </c>
      <c r="F988" s="337">
        <v>0</v>
      </c>
      <c r="G988" s="283">
        <v>0</v>
      </c>
      <c r="H988" s="338">
        <v>0</v>
      </c>
      <c r="I988" s="314">
        <v>670054.1100000001</v>
      </c>
      <c r="J988" s="80"/>
    </row>
    <row r="989" spans="1:10" hidden="1" outlineLevel="1">
      <c r="A989" s="283" t="s">
        <v>206</v>
      </c>
      <c r="B989" s="338">
        <v>959476.45000000042</v>
      </c>
      <c r="C989" s="283">
        <v>6442.15</v>
      </c>
      <c r="D989" s="337">
        <v>161245.97</v>
      </c>
      <c r="E989" s="283">
        <v>0</v>
      </c>
      <c r="F989" s="337">
        <v>0</v>
      </c>
      <c r="G989" s="283">
        <v>0</v>
      </c>
      <c r="H989" s="338">
        <v>167688.12</v>
      </c>
      <c r="I989" s="314">
        <v>1127164.5700000003</v>
      </c>
      <c r="J989" s="80"/>
    </row>
    <row r="990" spans="1:10" hidden="1" outlineLevel="1">
      <c r="A990" s="283" t="s">
        <v>207</v>
      </c>
      <c r="B990" s="338">
        <v>17950904.729999993</v>
      </c>
      <c r="C990" s="283">
        <v>1000216.779999999</v>
      </c>
      <c r="D990" s="337">
        <v>106.95999999998922</v>
      </c>
      <c r="E990" s="283">
        <v>2656.0600000000009</v>
      </c>
      <c r="F990" s="337">
        <v>0</v>
      </c>
      <c r="G990" s="283">
        <v>1113.9100000000001</v>
      </c>
      <c r="H990" s="338">
        <v>1001865.889999999</v>
      </c>
      <c r="I990" s="314">
        <v>18952770.619999994</v>
      </c>
      <c r="J990" s="80"/>
    </row>
    <row r="991" spans="1:10" hidden="1" outlineLevel="1">
      <c r="A991" s="283" t="s">
        <v>208</v>
      </c>
      <c r="B991" s="338">
        <v>129835551.63000007</v>
      </c>
      <c r="C991" s="283">
        <v>130768.30999999998</v>
      </c>
      <c r="D991" s="337">
        <v>0</v>
      </c>
      <c r="E991" s="283">
        <v>0</v>
      </c>
      <c r="F991" s="337">
        <v>0</v>
      </c>
      <c r="G991" s="283">
        <v>508.11</v>
      </c>
      <c r="H991" s="338">
        <v>130260.19999999998</v>
      </c>
      <c r="I991" s="314">
        <v>129965811.83000007</v>
      </c>
      <c r="J991" s="80"/>
    </row>
    <row r="992" spans="1:10" hidden="1" outlineLevel="1">
      <c r="A992" s="283" t="s">
        <v>209</v>
      </c>
      <c r="B992" s="338">
        <v>1805763.1800000013</v>
      </c>
      <c r="C992" s="283">
        <v>2795.88</v>
      </c>
      <c r="D992" s="337">
        <v>0</v>
      </c>
      <c r="E992" s="283">
        <v>0</v>
      </c>
      <c r="F992" s="337">
        <v>0</v>
      </c>
      <c r="G992" s="283">
        <v>0</v>
      </c>
      <c r="H992" s="338">
        <v>2795.88</v>
      </c>
      <c r="I992" s="314">
        <v>1808559.0600000012</v>
      </c>
      <c r="J992" s="80"/>
    </row>
    <row r="993" spans="1:10" hidden="1" outlineLevel="1">
      <c r="A993" s="283" t="s">
        <v>210</v>
      </c>
      <c r="B993" s="338">
        <v>249231929.51999912</v>
      </c>
      <c r="C993" s="283">
        <v>1534694.4800000058</v>
      </c>
      <c r="D993" s="337">
        <v>-336.99000000014121</v>
      </c>
      <c r="E993" s="283">
        <v>456.43</v>
      </c>
      <c r="F993" s="337">
        <v>121554.62</v>
      </c>
      <c r="G993" s="283">
        <v>662.76000000000181</v>
      </c>
      <c r="H993" s="338">
        <v>1655705.7800000056</v>
      </c>
      <c r="I993" s="314">
        <v>250887635.29999912</v>
      </c>
      <c r="J993" s="80"/>
    </row>
    <row r="994" spans="1:10" hidden="1" outlineLevel="1">
      <c r="A994" s="283" t="s">
        <v>211</v>
      </c>
      <c r="B994" s="338">
        <v>5914626.1500000013</v>
      </c>
      <c r="C994" s="283">
        <v>0</v>
      </c>
      <c r="D994" s="337">
        <v>0</v>
      </c>
      <c r="E994" s="283">
        <v>0</v>
      </c>
      <c r="F994" s="337">
        <v>0</v>
      </c>
      <c r="G994" s="283">
        <v>0</v>
      </c>
      <c r="H994" s="338">
        <v>0</v>
      </c>
      <c r="I994" s="314">
        <v>5914626.1500000013</v>
      </c>
      <c r="J994" s="80"/>
    </row>
    <row r="995" spans="1:10" hidden="1" outlineLevel="1">
      <c r="A995" s="283" t="s">
        <v>212</v>
      </c>
      <c r="B995" s="338">
        <v>691385.19999999972</v>
      </c>
      <c r="C995" s="283">
        <v>0</v>
      </c>
      <c r="D995" s="337">
        <v>0</v>
      </c>
      <c r="E995" s="283">
        <v>0</v>
      </c>
      <c r="F995" s="337">
        <v>0</v>
      </c>
      <c r="G995" s="283">
        <v>0</v>
      </c>
      <c r="H995" s="338">
        <v>0</v>
      </c>
      <c r="I995" s="314">
        <v>691385.19999999972</v>
      </c>
      <c r="J995" s="80"/>
    </row>
    <row r="996" spans="1:10" hidden="1" outlineLevel="1">
      <c r="A996" s="283" t="s">
        <v>213</v>
      </c>
      <c r="B996" s="338">
        <v>1800208.5799999987</v>
      </c>
      <c r="C996" s="283">
        <v>0</v>
      </c>
      <c r="D996" s="337">
        <v>0</v>
      </c>
      <c r="E996" s="283">
        <v>0</v>
      </c>
      <c r="F996" s="337">
        <v>9332.32</v>
      </c>
      <c r="G996" s="283">
        <v>0</v>
      </c>
      <c r="H996" s="338">
        <v>9332.32</v>
      </c>
      <c r="I996" s="314">
        <v>1809540.8999999987</v>
      </c>
      <c r="J996" s="80"/>
    </row>
    <row r="997" spans="1:10" hidden="1" outlineLevel="1">
      <c r="A997" s="283" t="s">
        <v>214</v>
      </c>
      <c r="B997" s="338">
        <v>-1816416.7300000032</v>
      </c>
      <c r="C997" s="283">
        <v>0</v>
      </c>
      <c r="D997" s="337">
        <v>0</v>
      </c>
      <c r="E997" s="283">
        <v>0</v>
      </c>
      <c r="F997" s="337">
        <v>0</v>
      </c>
      <c r="G997" s="283">
        <v>0</v>
      </c>
      <c r="H997" s="338">
        <v>0</v>
      </c>
      <c r="I997" s="314">
        <v>-1816416.7300000032</v>
      </c>
      <c r="J997" s="80"/>
    </row>
    <row r="998" spans="1:10" hidden="1" outlineLevel="1">
      <c r="A998" s="283" t="s">
        <v>215</v>
      </c>
      <c r="B998" s="338">
        <v>2675135.88</v>
      </c>
      <c r="C998" s="283">
        <v>11941.739999999998</v>
      </c>
      <c r="D998" s="337">
        <v>0</v>
      </c>
      <c r="E998" s="283">
        <v>0</v>
      </c>
      <c r="F998" s="337">
        <v>0</v>
      </c>
      <c r="G998" s="283">
        <v>0</v>
      </c>
      <c r="H998" s="338">
        <v>11941.739999999998</v>
      </c>
      <c r="I998" s="314">
        <v>2687077.62</v>
      </c>
      <c r="J998" s="80"/>
    </row>
    <row r="999" spans="1:10" hidden="1" outlineLevel="1">
      <c r="A999" s="283" t="s">
        <v>216</v>
      </c>
      <c r="B999" s="338">
        <v>1285167.2600000012</v>
      </c>
      <c r="C999" s="283">
        <v>0</v>
      </c>
      <c r="D999" s="337">
        <v>0</v>
      </c>
      <c r="E999" s="283">
        <v>0</v>
      </c>
      <c r="F999" s="337">
        <v>0</v>
      </c>
      <c r="G999" s="283">
        <v>0</v>
      </c>
      <c r="H999" s="338">
        <v>0</v>
      </c>
      <c r="I999" s="314">
        <v>1285167.2600000012</v>
      </c>
      <c r="J999" s="80"/>
    </row>
    <row r="1000" spans="1:10" hidden="1" outlineLevel="1">
      <c r="A1000" s="283" t="s">
        <v>217</v>
      </c>
      <c r="B1000" s="338">
        <v>691405.01000000024</v>
      </c>
      <c r="C1000" s="283">
        <v>0</v>
      </c>
      <c r="D1000" s="337">
        <v>0</v>
      </c>
      <c r="E1000" s="283">
        <v>0</v>
      </c>
      <c r="F1000" s="337">
        <v>0</v>
      </c>
      <c r="G1000" s="283">
        <v>0</v>
      </c>
      <c r="H1000" s="338">
        <v>0</v>
      </c>
      <c r="I1000" s="314">
        <v>691405.01000000024</v>
      </c>
      <c r="J1000" s="80"/>
    </row>
    <row r="1001" spans="1:10" hidden="1" outlineLevel="1">
      <c r="A1001" s="283" t="s">
        <v>218</v>
      </c>
      <c r="B1001" s="338">
        <v>652177.5199999999</v>
      </c>
      <c r="C1001" s="283">
        <v>0</v>
      </c>
      <c r="D1001" s="337">
        <v>0</v>
      </c>
      <c r="E1001" s="283">
        <v>0</v>
      </c>
      <c r="F1001" s="337">
        <v>0</v>
      </c>
      <c r="G1001" s="283">
        <v>0</v>
      </c>
      <c r="H1001" s="338">
        <v>0</v>
      </c>
      <c r="I1001" s="314">
        <v>652177.5199999999</v>
      </c>
      <c r="J1001" s="80"/>
    </row>
    <row r="1002" spans="1:10" hidden="1" outlineLevel="1">
      <c r="A1002" s="283" t="s">
        <v>219</v>
      </c>
      <c r="B1002" s="338">
        <v>31742.190000000002</v>
      </c>
      <c r="C1002" s="283">
        <v>0</v>
      </c>
      <c r="D1002" s="337">
        <v>0</v>
      </c>
      <c r="E1002" s="283">
        <v>0</v>
      </c>
      <c r="F1002" s="337">
        <v>0</v>
      </c>
      <c r="G1002" s="283">
        <v>0</v>
      </c>
      <c r="H1002" s="338">
        <v>0</v>
      </c>
      <c r="I1002" s="314">
        <v>31742.190000000002</v>
      </c>
      <c r="J1002" s="80"/>
    </row>
    <row r="1003" spans="1:10" hidden="1" outlineLevel="1">
      <c r="A1003" s="283" t="s">
        <v>220</v>
      </c>
      <c r="B1003" s="338">
        <v>1787987.88</v>
      </c>
      <c r="C1003" s="283">
        <v>0</v>
      </c>
      <c r="D1003" s="337">
        <v>0</v>
      </c>
      <c r="E1003" s="283">
        <v>0</v>
      </c>
      <c r="F1003" s="337">
        <v>0</v>
      </c>
      <c r="G1003" s="283">
        <v>0</v>
      </c>
      <c r="H1003" s="338">
        <v>0</v>
      </c>
      <c r="I1003" s="314">
        <v>1787987.88</v>
      </c>
      <c r="J1003" s="80"/>
    </row>
    <row r="1004" spans="1:10" hidden="1" outlineLevel="1">
      <c r="A1004" s="283" t="s">
        <v>221</v>
      </c>
      <c r="B1004" s="338">
        <v>1989598.2300000002</v>
      </c>
      <c r="C1004" s="283">
        <v>0</v>
      </c>
      <c r="D1004" s="337">
        <v>0</v>
      </c>
      <c r="E1004" s="283">
        <v>0</v>
      </c>
      <c r="F1004" s="337">
        <v>0</v>
      </c>
      <c r="G1004" s="283">
        <v>0</v>
      </c>
      <c r="H1004" s="338">
        <v>0</v>
      </c>
      <c r="I1004" s="314">
        <v>1989598.2300000002</v>
      </c>
      <c r="J1004" s="80"/>
    </row>
    <row r="1005" spans="1:10" hidden="1" outlineLevel="1">
      <c r="A1005" s="283" t="s">
        <v>222</v>
      </c>
      <c r="B1005" s="338">
        <v>4021545.4700000044</v>
      </c>
      <c r="C1005" s="283">
        <v>0</v>
      </c>
      <c r="D1005" s="337">
        <v>0</v>
      </c>
      <c r="E1005" s="283">
        <v>0</v>
      </c>
      <c r="F1005" s="337">
        <v>0</v>
      </c>
      <c r="G1005" s="283">
        <v>0</v>
      </c>
      <c r="H1005" s="338">
        <v>0</v>
      </c>
      <c r="I1005" s="314">
        <v>4021545.4700000044</v>
      </c>
      <c r="J1005" s="80"/>
    </row>
    <row r="1006" spans="1:10" hidden="1" outlineLevel="1">
      <c r="A1006" s="283" t="s">
        <v>223</v>
      </c>
      <c r="B1006" s="338">
        <v>1098514.76</v>
      </c>
      <c r="C1006" s="283">
        <v>0</v>
      </c>
      <c r="D1006" s="337">
        <v>0</v>
      </c>
      <c r="E1006" s="283">
        <v>0</v>
      </c>
      <c r="F1006" s="337">
        <v>0</v>
      </c>
      <c r="G1006" s="283">
        <v>0</v>
      </c>
      <c r="H1006" s="338">
        <v>0</v>
      </c>
      <c r="I1006" s="314">
        <v>1098514.76</v>
      </c>
      <c r="J1006" s="80"/>
    </row>
    <row r="1007" spans="1:10" hidden="1" outlineLevel="1">
      <c r="A1007" s="283" t="s">
        <v>224</v>
      </c>
      <c r="B1007" s="338">
        <v>5159306.47</v>
      </c>
      <c r="C1007" s="283">
        <v>0</v>
      </c>
      <c r="D1007" s="337">
        <v>0</v>
      </c>
      <c r="E1007" s="283">
        <v>0</v>
      </c>
      <c r="F1007" s="337">
        <v>0</v>
      </c>
      <c r="G1007" s="283">
        <v>0</v>
      </c>
      <c r="H1007" s="338">
        <v>0</v>
      </c>
      <c r="I1007" s="314">
        <v>5159306.47</v>
      </c>
      <c r="J1007" s="80"/>
    </row>
    <row r="1008" spans="1:10" hidden="1" outlineLevel="1">
      <c r="A1008" s="283" t="s">
        <v>225</v>
      </c>
      <c r="B1008" s="338">
        <v>2384081.6300000008</v>
      </c>
      <c r="C1008" s="283">
        <v>183101.24000000002</v>
      </c>
      <c r="D1008" s="337">
        <v>0</v>
      </c>
      <c r="E1008" s="283">
        <v>0</v>
      </c>
      <c r="F1008" s="337">
        <v>0</v>
      </c>
      <c r="G1008" s="283">
        <v>0</v>
      </c>
      <c r="H1008" s="338">
        <v>183101.24000000002</v>
      </c>
      <c r="I1008" s="314">
        <v>2567182.870000001</v>
      </c>
      <c r="J1008" s="80"/>
    </row>
    <row r="1009" spans="1:10" hidden="1" outlineLevel="1">
      <c r="A1009" s="283" t="s">
        <v>226</v>
      </c>
      <c r="B1009" s="338">
        <v>810162.43000000017</v>
      </c>
      <c r="C1009" s="283">
        <v>-3262.9400000000005</v>
      </c>
      <c r="D1009" s="337">
        <v>0</v>
      </c>
      <c r="E1009" s="283">
        <v>0</v>
      </c>
      <c r="F1009" s="337">
        <v>0</v>
      </c>
      <c r="G1009" s="283">
        <v>0</v>
      </c>
      <c r="H1009" s="338">
        <v>-3262.9400000000005</v>
      </c>
      <c r="I1009" s="314">
        <v>806899.49000000022</v>
      </c>
      <c r="J1009" s="80"/>
    </row>
    <row r="1010" spans="1:10" hidden="1" outlineLevel="1">
      <c r="A1010" s="283" t="s">
        <v>227</v>
      </c>
      <c r="B1010" s="338">
        <v>2546583.4099999997</v>
      </c>
      <c r="C1010" s="283">
        <v>0</v>
      </c>
      <c r="D1010" s="337">
        <v>0</v>
      </c>
      <c r="E1010" s="283">
        <v>0</v>
      </c>
      <c r="F1010" s="337">
        <v>0</v>
      </c>
      <c r="G1010" s="283">
        <v>0</v>
      </c>
      <c r="H1010" s="338">
        <v>0</v>
      </c>
      <c r="I1010" s="314">
        <v>2546583.4099999997</v>
      </c>
      <c r="J1010" s="80"/>
    </row>
    <row r="1011" spans="1:10" hidden="1" outlineLevel="1">
      <c r="A1011" s="283" t="s">
        <v>228</v>
      </c>
      <c r="B1011" s="338">
        <v>25842985.400000215</v>
      </c>
      <c r="C1011" s="283">
        <v>1011311.8600000015</v>
      </c>
      <c r="D1011" s="337">
        <v>18609.389999999992</v>
      </c>
      <c r="E1011" s="283">
        <v>9234.5</v>
      </c>
      <c r="F1011" s="337">
        <v>0</v>
      </c>
      <c r="G1011" s="283">
        <v>21934.080000000005</v>
      </c>
      <c r="H1011" s="338">
        <v>1017221.6700000016</v>
      </c>
      <c r="I1011" s="314">
        <v>26860207.070000216</v>
      </c>
      <c r="J1011" s="80"/>
    </row>
    <row r="1012" spans="1:10" hidden="1" outlineLevel="1">
      <c r="A1012" s="283" t="s">
        <v>229</v>
      </c>
      <c r="B1012" s="338">
        <v>1249192.0600000003</v>
      </c>
      <c r="C1012" s="283">
        <v>-21.42999999999995</v>
      </c>
      <c r="D1012" s="337">
        <v>0</v>
      </c>
      <c r="E1012" s="283">
        <v>0</v>
      </c>
      <c r="F1012" s="337">
        <v>0</v>
      </c>
      <c r="G1012" s="283">
        <v>0</v>
      </c>
      <c r="H1012" s="338">
        <v>-21.42999999999995</v>
      </c>
      <c r="I1012" s="314">
        <v>1249170.6300000004</v>
      </c>
      <c r="J1012" s="80"/>
    </row>
    <row r="1013" spans="1:10" hidden="1" outlineLevel="1">
      <c r="A1013" s="283" t="s">
        <v>230</v>
      </c>
      <c r="B1013" s="338">
        <v>41054.619999999995</v>
      </c>
      <c r="C1013" s="283">
        <v>0</v>
      </c>
      <c r="D1013" s="337">
        <v>0</v>
      </c>
      <c r="E1013" s="283">
        <v>0</v>
      </c>
      <c r="F1013" s="337">
        <v>0</v>
      </c>
      <c r="G1013" s="283">
        <v>0</v>
      </c>
      <c r="H1013" s="338">
        <v>0</v>
      </c>
      <c r="I1013" s="314">
        <v>41054.619999999995</v>
      </c>
      <c r="J1013" s="80"/>
    </row>
    <row r="1014" spans="1:10" hidden="1" outlineLevel="1">
      <c r="A1014" s="283" t="s">
        <v>231</v>
      </c>
      <c r="B1014" s="338">
        <v>7724707.9699999876</v>
      </c>
      <c r="C1014" s="283">
        <v>54054.320000000022</v>
      </c>
      <c r="D1014" s="337">
        <v>0</v>
      </c>
      <c r="E1014" s="283">
        <v>0</v>
      </c>
      <c r="F1014" s="337">
        <v>0</v>
      </c>
      <c r="G1014" s="283">
        <v>0</v>
      </c>
      <c r="H1014" s="338">
        <v>54054.320000000022</v>
      </c>
      <c r="I1014" s="314">
        <v>7778762.2899999879</v>
      </c>
      <c r="J1014" s="80"/>
    </row>
    <row r="1015" spans="1:10" hidden="1" outlineLevel="1">
      <c r="A1015" s="283" t="s">
        <v>232</v>
      </c>
      <c r="B1015" s="338">
        <v>1394892.3300000008</v>
      </c>
      <c r="C1015" s="283">
        <v>0</v>
      </c>
      <c r="D1015" s="337">
        <v>0</v>
      </c>
      <c r="E1015" s="283">
        <v>0</v>
      </c>
      <c r="F1015" s="337">
        <v>0</v>
      </c>
      <c r="G1015" s="283">
        <v>0</v>
      </c>
      <c r="H1015" s="338">
        <v>0</v>
      </c>
      <c r="I1015" s="314">
        <v>1394892.3300000008</v>
      </c>
      <c r="J1015" s="80"/>
    </row>
    <row r="1016" spans="1:10" hidden="1" outlineLevel="1">
      <c r="A1016" s="283" t="s">
        <v>233</v>
      </c>
      <c r="B1016" s="338">
        <v>-518.63999999999987</v>
      </c>
      <c r="C1016" s="283">
        <v>0</v>
      </c>
      <c r="D1016" s="337">
        <v>0</v>
      </c>
      <c r="E1016" s="283">
        <v>0</v>
      </c>
      <c r="F1016" s="337">
        <v>0</v>
      </c>
      <c r="G1016" s="283">
        <v>0</v>
      </c>
      <c r="H1016" s="338">
        <v>0</v>
      </c>
      <c r="I1016" s="314">
        <v>-518.63999999999987</v>
      </c>
      <c r="J1016" s="80"/>
    </row>
    <row r="1017" spans="1:10" hidden="1" outlineLevel="1">
      <c r="A1017" s="283" t="s">
        <v>234</v>
      </c>
      <c r="B1017" s="338">
        <v>407997722.82000589</v>
      </c>
      <c r="C1017" s="283">
        <v>0</v>
      </c>
      <c r="D1017" s="337">
        <v>0</v>
      </c>
      <c r="E1017" s="283">
        <v>0</v>
      </c>
      <c r="F1017" s="337">
        <v>0</v>
      </c>
      <c r="G1017" s="283">
        <v>0</v>
      </c>
      <c r="H1017" s="338">
        <v>0</v>
      </c>
      <c r="I1017" s="314">
        <v>407997722.82000589</v>
      </c>
      <c r="J1017" s="80"/>
    </row>
    <row r="1018" spans="1:10" hidden="1" outlineLevel="1">
      <c r="A1018" s="283" t="s">
        <v>235</v>
      </c>
      <c r="B1018" s="338">
        <v>669728.79999999935</v>
      </c>
      <c r="C1018" s="283">
        <v>0</v>
      </c>
      <c r="D1018" s="337">
        <v>0</v>
      </c>
      <c r="E1018" s="283">
        <v>0</v>
      </c>
      <c r="F1018" s="337">
        <v>0</v>
      </c>
      <c r="G1018" s="283">
        <v>0</v>
      </c>
      <c r="H1018" s="338">
        <v>0</v>
      </c>
      <c r="I1018" s="314">
        <v>669728.79999999935</v>
      </c>
      <c r="J1018" s="80"/>
    </row>
    <row r="1019" spans="1:10" hidden="1" outlineLevel="1">
      <c r="A1019" s="283" t="s">
        <v>236</v>
      </c>
      <c r="B1019" s="338">
        <v>5005001.1400000015</v>
      </c>
      <c r="C1019" s="283">
        <v>0</v>
      </c>
      <c r="D1019" s="337">
        <v>0</v>
      </c>
      <c r="E1019" s="283">
        <v>0</v>
      </c>
      <c r="F1019" s="337">
        <v>0</v>
      </c>
      <c r="G1019" s="283">
        <v>0</v>
      </c>
      <c r="H1019" s="338">
        <v>0</v>
      </c>
      <c r="I1019" s="314">
        <v>5005001.1400000015</v>
      </c>
      <c r="J1019" s="80"/>
    </row>
    <row r="1020" spans="1:10" hidden="1" outlineLevel="1">
      <c r="A1020" s="283" t="s">
        <v>237</v>
      </c>
      <c r="B1020" s="338">
        <v>5655704.0199999996</v>
      </c>
      <c r="C1020" s="283">
        <v>0</v>
      </c>
      <c r="D1020" s="337">
        <v>0</v>
      </c>
      <c r="E1020" s="283">
        <v>0</v>
      </c>
      <c r="F1020" s="337">
        <v>0</v>
      </c>
      <c r="G1020" s="283">
        <v>0</v>
      </c>
      <c r="H1020" s="338">
        <v>0</v>
      </c>
      <c r="I1020" s="314">
        <v>5655704.0199999996</v>
      </c>
      <c r="J1020" s="80"/>
    </row>
    <row r="1021" spans="1:10" hidden="1" outlineLevel="1">
      <c r="A1021" s="283" t="s">
        <v>238</v>
      </c>
      <c r="B1021" s="338">
        <v>295517.85999999993</v>
      </c>
      <c r="C1021" s="283">
        <v>0</v>
      </c>
      <c r="D1021" s="337">
        <v>0</v>
      </c>
      <c r="E1021" s="283">
        <v>0</v>
      </c>
      <c r="F1021" s="337">
        <v>0</v>
      </c>
      <c r="G1021" s="283">
        <v>0</v>
      </c>
      <c r="H1021" s="338">
        <v>0</v>
      </c>
      <c r="I1021" s="314">
        <v>295517.85999999993</v>
      </c>
      <c r="J1021" s="80"/>
    </row>
    <row r="1022" spans="1:10" hidden="1" outlineLevel="1">
      <c r="A1022" s="283" t="s">
        <v>239</v>
      </c>
      <c r="B1022" s="338">
        <v>417853.21000000037</v>
      </c>
      <c r="C1022" s="283">
        <v>440.06000000000006</v>
      </c>
      <c r="D1022" s="337">
        <v>0</v>
      </c>
      <c r="E1022" s="283">
        <v>0</v>
      </c>
      <c r="F1022" s="337">
        <v>0</v>
      </c>
      <c r="G1022" s="283">
        <v>0</v>
      </c>
      <c r="H1022" s="338">
        <v>440.06000000000006</v>
      </c>
      <c r="I1022" s="314">
        <v>418293.27000000037</v>
      </c>
      <c r="J1022" s="80"/>
    </row>
    <row r="1023" spans="1:10" hidden="1" outlineLevel="1">
      <c r="A1023" s="283" t="s">
        <v>240</v>
      </c>
      <c r="B1023" s="338">
        <v>1594522.8199999996</v>
      </c>
      <c r="C1023" s="283">
        <v>0</v>
      </c>
      <c r="D1023" s="337">
        <v>0</v>
      </c>
      <c r="E1023" s="283">
        <v>0</v>
      </c>
      <c r="F1023" s="337">
        <v>0</v>
      </c>
      <c r="G1023" s="283">
        <v>0</v>
      </c>
      <c r="H1023" s="338">
        <v>0</v>
      </c>
      <c r="I1023" s="314">
        <v>1594522.8199999996</v>
      </c>
      <c r="J1023" s="80"/>
    </row>
    <row r="1024" spans="1:10" hidden="1" outlineLevel="1">
      <c r="A1024" s="283" t="s">
        <v>241</v>
      </c>
      <c r="B1024" s="338">
        <v>1010496.8700000001</v>
      </c>
      <c r="C1024" s="283">
        <v>0</v>
      </c>
      <c r="D1024" s="337">
        <v>0</v>
      </c>
      <c r="E1024" s="283">
        <v>0</v>
      </c>
      <c r="F1024" s="337">
        <v>0</v>
      </c>
      <c r="G1024" s="283">
        <v>0</v>
      </c>
      <c r="H1024" s="338">
        <v>0</v>
      </c>
      <c r="I1024" s="314">
        <v>1010496.8700000001</v>
      </c>
      <c r="J1024" s="80"/>
    </row>
    <row r="1025" spans="1:10" hidden="1" outlineLevel="1">
      <c r="A1025" s="283" t="s">
        <v>242</v>
      </c>
      <c r="B1025" s="338">
        <v>2974642.04</v>
      </c>
      <c r="C1025" s="283">
        <v>0</v>
      </c>
      <c r="D1025" s="337">
        <v>0</v>
      </c>
      <c r="E1025" s="283">
        <v>0</v>
      </c>
      <c r="F1025" s="337">
        <v>0</v>
      </c>
      <c r="G1025" s="283">
        <v>0</v>
      </c>
      <c r="H1025" s="338">
        <v>0</v>
      </c>
      <c r="I1025" s="314">
        <v>2974642.04</v>
      </c>
      <c r="J1025" s="80"/>
    </row>
    <row r="1026" spans="1:10" hidden="1" outlineLevel="1">
      <c r="A1026" s="283" t="s">
        <v>243</v>
      </c>
      <c r="B1026" s="338">
        <v>1682291.72</v>
      </c>
      <c r="C1026" s="283">
        <v>0</v>
      </c>
      <c r="D1026" s="337">
        <v>0</v>
      </c>
      <c r="E1026" s="283">
        <v>0</v>
      </c>
      <c r="F1026" s="337">
        <v>0</v>
      </c>
      <c r="G1026" s="283">
        <v>0</v>
      </c>
      <c r="H1026" s="338">
        <v>0</v>
      </c>
      <c r="I1026" s="314">
        <v>1682291.72</v>
      </c>
      <c r="J1026" s="80"/>
    </row>
    <row r="1027" spans="1:10" hidden="1" outlineLevel="1">
      <c r="A1027" s="283" t="s">
        <v>244</v>
      </c>
      <c r="B1027" s="338">
        <v>1697136.4300000032</v>
      </c>
      <c r="C1027" s="283">
        <v>-933.56999999999994</v>
      </c>
      <c r="D1027" s="337">
        <v>0</v>
      </c>
      <c r="E1027" s="283">
        <v>0</v>
      </c>
      <c r="F1027" s="337">
        <v>0</v>
      </c>
      <c r="G1027" s="283">
        <v>0</v>
      </c>
      <c r="H1027" s="338">
        <v>-933.56999999999994</v>
      </c>
      <c r="I1027" s="314">
        <v>1696202.8600000031</v>
      </c>
      <c r="J1027" s="80"/>
    </row>
    <row r="1028" spans="1:10" hidden="1" outlineLevel="1">
      <c r="A1028" s="283" t="s">
        <v>245</v>
      </c>
      <c r="B1028" s="338">
        <v>249739888.83999863</v>
      </c>
      <c r="C1028" s="283">
        <v>195630.86000000013</v>
      </c>
      <c r="D1028" s="337">
        <v>-30642.110000000033</v>
      </c>
      <c r="E1028" s="283">
        <v>142.72999999999999</v>
      </c>
      <c r="F1028" s="337">
        <v>-106.58</v>
      </c>
      <c r="G1028" s="283">
        <v>128.74</v>
      </c>
      <c r="H1028" s="338">
        <v>164896.16000000012</v>
      </c>
      <c r="I1028" s="314">
        <v>249904784.99999863</v>
      </c>
      <c r="J1028" s="80"/>
    </row>
    <row r="1029" spans="1:10" hidden="1" outlineLevel="1">
      <c r="A1029" s="283" t="s">
        <v>246</v>
      </c>
      <c r="B1029" s="338">
        <v>2729934.9199999981</v>
      </c>
      <c r="C1029" s="283">
        <v>43771.89</v>
      </c>
      <c r="D1029" s="337">
        <v>46774.65</v>
      </c>
      <c r="E1029" s="283">
        <v>0</v>
      </c>
      <c r="F1029" s="337">
        <v>0</v>
      </c>
      <c r="G1029" s="283">
        <v>0</v>
      </c>
      <c r="H1029" s="338">
        <v>90546.540000000008</v>
      </c>
      <c r="I1029" s="314">
        <v>2820481.4599999981</v>
      </c>
      <c r="J1029" s="80"/>
    </row>
    <row r="1030" spans="1:10" hidden="1" outlineLevel="1">
      <c r="A1030" s="283" t="s">
        <v>247</v>
      </c>
      <c r="B1030" s="338">
        <v>2077714.7899999991</v>
      </c>
      <c r="C1030" s="283">
        <v>-2075.3599999999997</v>
      </c>
      <c r="D1030" s="337">
        <v>0</v>
      </c>
      <c r="E1030" s="283">
        <v>0</v>
      </c>
      <c r="F1030" s="337">
        <v>0</v>
      </c>
      <c r="G1030" s="283">
        <v>0</v>
      </c>
      <c r="H1030" s="338">
        <v>-2075.3599999999997</v>
      </c>
      <c r="I1030" s="314">
        <v>2075639.429999999</v>
      </c>
      <c r="J1030" s="80"/>
    </row>
    <row r="1031" spans="1:10" hidden="1" outlineLevel="1">
      <c r="A1031" s="283" t="s">
        <v>248</v>
      </c>
      <c r="B1031" s="338">
        <v>791606.72000000009</v>
      </c>
      <c r="C1031" s="283">
        <v>0</v>
      </c>
      <c r="D1031" s="337">
        <v>0</v>
      </c>
      <c r="E1031" s="283">
        <v>0</v>
      </c>
      <c r="F1031" s="337">
        <v>0</v>
      </c>
      <c r="G1031" s="283">
        <v>0</v>
      </c>
      <c r="H1031" s="338">
        <v>0</v>
      </c>
      <c r="I1031" s="314">
        <v>791606.72000000009</v>
      </c>
      <c r="J1031" s="80"/>
    </row>
    <row r="1032" spans="1:10" hidden="1" outlineLevel="1">
      <c r="A1032" s="283" t="s">
        <v>249</v>
      </c>
      <c r="B1032" s="338">
        <v>2014207.5300000012</v>
      </c>
      <c r="C1032" s="283">
        <v>0</v>
      </c>
      <c r="D1032" s="337">
        <v>0</v>
      </c>
      <c r="E1032" s="283">
        <v>0</v>
      </c>
      <c r="F1032" s="337">
        <v>0</v>
      </c>
      <c r="G1032" s="283">
        <v>0</v>
      </c>
      <c r="H1032" s="338">
        <v>0</v>
      </c>
      <c r="I1032" s="314">
        <v>2014207.5300000012</v>
      </c>
      <c r="J1032" s="80"/>
    </row>
    <row r="1033" spans="1:10" hidden="1" outlineLevel="1">
      <c r="A1033" s="283" t="s">
        <v>250</v>
      </c>
      <c r="B1033" s="338">
        <v>5374584.5899999999</v>
      </c>
      <c r="C1033" s="283">
        <v>4715.01</v>
      </c>
      <c r="D1033" s="337">
        <v>0</v>
      </c>
      <c r="E1033" s="283">
        <v>0</v>
      </c>
      <c r="F1033" s="337">
        <v>0</v>
      </c>
      <c r="G1033" s="283">
        <v>0</v>
      </c>
      <c r="H1033" s="338">
        <v>4715.01</v>
      </c>
      <c r="I1033" s="314">
        <v>5379299.5999999996</v>
      </c>
      <c r="J1033" s="80"/>
    </row>
    <row r="1034" spans="1:10" hidden="1" outlineLevel="1">
      <c r="A1034" s="2"/>
      <c r="B1034" s="310"/>
      <c r="C1034" s="310"/>
      <c r="D1034" s="310"/>
      <c r="E1034" s="310"/>
      <c r="F1034" s="310"/>
      <c r="G1034" s="310"/>
      <c r="H1034" s="310"/>
      <c r="I1034" s="310"/>
      <c r="J1034" s="80"/>
    </row>
    <row r="1035" spans="1:10" collapsed="1">
      <c r="A1035" s="311" t="str">
        <f>'Anlage 1a'!A8</f>
        <v>Amprion</v>
      </c>
      <c r="B1035" s="310">
        <f>B162+C162+D162+E162+F162+G162-H162-I162</f>
        <v>3559024050.2900004</v>
      </c>
      <c r="C1035" s="310">
        <f>'Anlage 1g'!$D476</f>
        <v>30917781.989999995</v>
      </c>
      <c r="D1035" s="310">
        <f>'Anlage 1g'!$D485</f>
        <v>7592575.2899999991</v>
      </c>
      <c r="E1035" s="310">
        <f>'Anlage 1g'!$D494</f>
        <v>11307.95</v>
      </c>
      <c r="F1035" s="310">
        <f>'Anlage 1g'!$C504</f>
        <v>1545416.48</v>
      </c>
      <c r="G1035" s="310">
        <f>'Anlage 1g'!$C513</f>
        <v>1490843.2500000002</v>
      </c>
      <c r="H1035" s="310">
        <f>C1035+D1035+E1035+F1035-G1035</f>
        <v>38576238.459999993</v>
      </c>
      <c r="I1035" s="310">
        <f>B1035+H1035</f>
        <v>3597600288.7500005</v>
      </c>
      <c r="J1035" s="80"/>
    </row>
    <row r="1036" spans="1:10" hidden="1">
      <c r="A1036" s="317" t="str">
        <f>CONCATENATE('Anlage 1a'!$A$8," (ÜNB)")</f>
        <v>Amprion (ÜNB)</v>
      </c>
      <c r="B1036" s="320">
        <f>SUM(B1037:B1250)</f>
        <v>3559024050.2900019</v>
      </c>
      <c r="C1036" s="318">
        <f t="shared" ref="C1036:I1036" si="6">SUM(C1037:C1250)</f>
        <v>30917781.989999995</v>
      </c>
      <c r="D1036" s="318">
        <f t="shared" si="6"/>
        <v>7592575.2900000019</v>
      </c>
      <c r="E1036" s="318">
        <f t="shared" si="6"/>
        <v>11307.949999999999</v>
      </c>
      <c r="F1036" s="318">
        <f t="shared" si="6"/>
        <v>1545416.48</v>
      </c>
      <c r="G1036" s="318">
        <f t="shared" si="6"/>
        <v>1490843.25</v>
      </c>
      <c r="H1036" s="318">
        <f t="shared" si="6"/>
        <v>38576238.460000001</v>
      </c>
      <c r="I1036" s="318">
        <f t="shared" si="6"/>
        <v>3597600288.7500029</v>
      </c>
      <c r="J1036" s="80"/>
    </row>
    <row r="1037" spans="1:10" hidden="1" outlineLevel="1">
      <c r="A1037" s="2" t="s">
        <v>251</v>
      </c>
      <c r="B1037" s="310">
        <v>56035180.039999992</v>
      </c>
      <c r="C1037" s="310">
        <v>-183895.95</v>
      </c>
      <c r="D1037" s="310">
        <v>-10801.27</v>
      </c>
      <c r="E1037" s="310">
        <v>566.57000000000005</v>
      </c>
      <c r="F1037" s="310">
        <v>0</v>
      </c>
      <c r="G1037" s="310">
        <v>257.75</v>
      </c>
      <c r="H1037" s="310">
        <f t="shared" ref="H1037:H1068" si="7">C1037+D1037+E1037+F1037-G1037</f>
        <v>-194388.4</v>
      </c>
      <c r="I1037" s="310">
        <f t="shared" ref="I1037:I1068" si="8">B1037+H1037</f>
        <v>55840791.639999993</v>
      </c>
      <c r="J1037" s="80"/>
    </row>
    <row r="1038" spans="1:10" hidden="1" outlineLevel="1">
      <c r="A1038" s="2" t="s">
        <v>252</v>
      </c>
      <c r="B1038" s="310">
        <v>4019150.49</v>
      </c>
      <c r="C1038" s="310">
        <v>96077.440000000002</v>
      </c>
      <c r="D1038" s="310">
        <v>0</v>
      </c>
      <c r="E1038" s="310">
        <v>357.55</v>
      </c>
      <c r="F1038" s="310">
        <v>0</v>
      </c>
      <c r="G1038" s="310">
        <v>0</v>
      </c>
      <c r="H1038" s="310">
        <f t="shared" si="7"/>
        <v>96434.99</v>
      </c>
      <c r="I1038" s="310">
        <f t="shared" si="8"/>
        <v>4115585.4800000004</v>
      </c>
      <c r="J1038" s="80"/>
    </row>
    <row r="1039" spans="1:10" hidden="1" outlineLevel="1">
      <c r="A1039" s="2" t="s">
        <v>253</v>
      </c>
      <c r="B1039" s="310">
        <v>669413.27</v>
      </c>
      <c r="C1039" s="310">
        <v>0</v>
      </c>
      <c r="D1039" s="310">
        <v>0</v>
      </c>
      <c r="E1039" s="310">
        <v>0</v>
      </c>
      <c r="F1039" s="310">
        <v>0</v>
      </c>
      <c r="G1039" s="310">
        <v>0</v>
      </c>
      <c r="H1039" s="310">
        <f t="shared" si="7"/>
        <v>0</v>
      </c>
      <c r="I1039" s="310">
        <f t="shared" si="8"/>
        <v>669413.27</v>
      </c>
      <c r="J1039" s="80"/>
    </row>
    <row r="1040" spans="1:10" hidden="1" outlineLevel="1">
      <c r="A1040" s="2" t="s">
        <v>254</v>
      </c>
      <c r="B1040" s="310">
        <v>2748085.86</v>
      </c>
      <c r="C1040" s="310">
        <v>0</v>
      </c>
      <c r="D1040" s="310">
        <v>0</v>
      </c>
      <c r="E1040" s="310">
        <v>0</v>
      </c>
      <c r="F1040" s="310">
        <v>0</v>
      </c>
      <c r="G1040" s="310">
        <v>0</v>
      </c>
      <c r="H1040" s="310">
        <f t="shared" si="7"/>
        <v>0</v>
      </c>
      <c r="I1040" s="310">
        <f t="shared" si="8"/>
        <v>2748085.86</v>
      </c>
      <c r="J1040" s="80"/>
    </row>
    <row r="1041" spans="1:10" hidden="1" outlineLevel="1">
      <c r="A1041" s="2" t="s">
        <v>255</v>
      </c>
      <c r="B1041" s="310">
        <v>2067901.3000000003</v>
      </c>
      <c r="C1041" s="310">
        <v>0</v>
      </c>
      <c r="D1041" s="310">
        <v>0</v>
      </c>
      <c r="E1041" s="310">
        <v>0</v>
      </c>
      <c r="F1041" s="310">
        <v>0</v>
      </c>
      <c r="G1041" s="310">
        <v>0</v>
      </c>
      <c r="H1041" s="310">
        <f t="shared" si="7"/>
        <v>0</v>
      </c>
      <c r="I1041" s="310">
        <f t="shared" si="8"/>
        <v>2067901.3000000003</v>
      </c>
      <c r="J1041" s="80"/>
    </row>
    <row r="1042" spans="1:10" hidden="1" outlineLevel="1">
      <c r="A1042" s="2" t="s">
        <v>256</v>
      </c>
      <c r="B1042" s="310">
        <v>3811198.56</v>
      </c>
      <c r="C1042" s="310">
        <v>30717.61</v>
      </c>
      <c r="D1042" s="310">
        <v>0</v>
      </c>
      <c r="E1042" s="310">
        <v>0</v>
      </c>
      <c r="F1042" s="310">
        <v>0</v>
      </c>
      <c r="G1042" s="310">
        <v>0</v>
      </c>
      <c r="H1042" s="310">
        <f t="shared" si="7"/>
        <v>30717.61</v>
      </c>
      <c r="I1042" s="310">
        <f t="shared" si="8"/>
        <v>3841916.17</v>
      </c>
      <c r="J1042" s="80"/>
    </row>
    <row r="1043" spans="1:10" hidden="1" outlineLevel="1">
      <c r="A1043" s="2" t="s">
        <v>257</v>
      </c>
      <c r="B1043" s="310">
        <v>6515069.4900000002</v>
      </c>
      <c r="C1043" s="310">
        <v>4004.06</v>
      </c>
      <c r="D1043" s="310">
        <v>0</v>
      </c>
      <c r="E1043" s="310">
        <v>0</v>
      </c>
      <c r="F1043" s="310">
        <v>0</v>
      </c>
      <c r="G1043" s="310">
        <v>0</v>
      </c>
      <c r="H1043" s="310">
        <f t="shared" si="7"/>
        <v>4004.06</v>
      </c>
      <c r="I1043" s="310">
        <f t="shared" si="8"/>
        <v>6519073.5499999998</v>
      </c>
      <c r="J1043" s="80"/>
    </row>
    <row r="1044" spans="1:10" hidden="1" outlineLevel="1">
      <c r="A1044" s="2" t="s">
        <v>258</v>
      </c>
      <c r="B1044" s="310">
        <v>5466690</v>
      </c>
      <c r="C1044" s="310">
        <v>720154.15</v>
      </c>
      <c r="D1044" s="310">
        <v>0</v>
      </c>
      <c r="E1044" s="310">
        <v>173.13</v>
      </c>
      <c r="F1044" s="310">
        <v>0</v>
      </c>
      <c r="G1044" s="310">
        <v>0</v>
      </c>
      <c r="H1044" s="310">
        <f t="shared" si="7"/>
        <v>720327.28</v>
      </c>
      <c r="I1044" s="310">
        <f t="shared" si="8"/>
        <v>6187017.2800000003</v>
      </c>
      <c r="J1044" s="80"/>
    </row>
    <row r="1045" spans="1:10" hidden="1" outlineLevel="1">
      <c r="A1045" s="2" t="s">
        <v>259</v>
      </c>
      <c r="B1045" s="310">
        <v>7414589.1100000003</v>
      </c>
      <c r="C1045" s="310">
        <v>0</v>
      </c>
      <c r="D1045" s="310">
        <v>-452.02</v>
      </c>
      <c r="E1045" s="310">
        <v>0</v>
      </c>
      <c r="F1045" s="310">
        <v>0</v>
      </c>
      <c r="G1045" s="310">
        <v>0</v>
      </c>
      <c r="H1045" s="310">
        <f t="shared" si="7"/>
        <v>-452.02</v>
      </c>
      <c r="I1045" s="310">
        <f t="shared" si="8"/>
        <v>7414137.0900000008</v>
      </c>
      <c r="J1045" s="80"/>
    </row>
    <row r="1046" spans="1:10" hidden="1" outlineLevel="1">
      <c r="A1046" s="2" t="s">
        <v>260</v>
      </c>
      <c r="B1046" s="310">
        <v>5091222.45</v>
      </c>
      <c r="C1046" s="310">
        <v>143097.31</v>
      </c>
      <c r="D1046" s="310">
        <v>0</v>
      </c>
      <c r="E1046" s="310">
        <v>0</v>
      </c>
      <c r="F1046" s="310">
        <v>0</v>
      </c>
      <c r="G1046" s="310">
        <v>0</v>
      </c>
      <c r="H1046" s="310">
        <f t="shared" si="7"/>
        <v>143097.31</v>
      </c>
      <c r="I1046" s="310">
        <f t="shared" si="8"/>
        <v>5234319.76</v>
      </c>
      <c r="J1046" s="80"/>
    </row>
    <row r="1047" spans="1:10" hidden="1" outlineLevel="1">
      <c r="A1047" s="2" t="s">
        <v>261</v>
      </c>
      <c r="B1047" s="310">
        <v>4394294.7</v>
      </c>
      <c r="C1047" s="310">
        <v>0</v>
      </c>
      <c r="D1047" s="310">
        <v>0</v>
      </c>
      <c r="E1047" s="310">
        <v>0</v>
      </c>
      <c r="F1047" s="310">
        <v>0</v>
      </c>
      <c r="G1047" s="310">
        <v>0</v>
      </c>
      <c r="H1047" s="310">
        <f t="shared" si="7"/>
        <v>0</v>
      </c>
      <c r="I1047" s="310">
        <f t="shared" si="8"/>
        <v>4394294.7</v>
      </c>
      <c r="J1047" s="80"/>
    </row>
    <row r="1048" spans="1:10" hidden="1" outlineLevel="1">
      <c r="A1048" s="2" t="s">
        <v>262</v>
      </c>
      <c r="B1048" s="310">
        <v>32461944.679999996</v>
      </c>
      <c r="C1048" s="310">
        <v>0</v>
      </c>
      <c r="D1048" s="310">
        <v>0</v>
      </c>
      <c r="E1048" s="310">
        <v>0</v>
      </c>
      <c r="F1048" s="310">
        <v>0</v>
      </c>
      <c r="G1048" s="310">
        <v>0</v>
      </c>
      <c r="H1048" s="310">
        <f t="shared" si="7"/>
        <v>0</v>
      </c>
      <c r="I1048" s="310">
        <f t="shared" si="8"/>
        <v>32461944.679999996</v>
      </c>
      <c r="J1048" s="80"/>
    </row>
    <row r="1049" spans="1:10" hidden="1" outlineLevel="1">
      <c r="A1049" s="2" t="s">
        <v>263</v>
      </c>
      <c r="B1049" s="310">
        <v>2086852.39</v>
      </c>
      <c r="C1049" s="310">
        <v>-234.5</v>
      </c>
      <c r="D1049" s="310">
        <v>0</v>
      </c>
      <c r="E1049" s="310">
        <v>0</v>
      </c>
      <c r="F1049" s="310">
        <v>0</v>
      </c>
      <c r="G1049" s="310">
        <v>0</v>
      </c>
      <c r="H1049" s="310">
        <f t="shared" si="7"/>
        <v>-234.5</v>
      </c>
      <c r="I1049" s="310">
        <f t="shared" si="8"/>
        <v>2086617.89</v>
      </c>
      <c r="J1049" s="80"/>
    </row>
    <row r="1050" spans="1:10" hidden="1" outlineLevel="1">
      <c r="A1050" s="2" t="s">
        <v>264</v>
      </c>
      <c r="B1050" s="310">
        <v>4396033.57</v>
      </c>
      <c r="C1050" s="310">
        <v>0</v>
      </c>
      <c r="D1050" s="310">
        <v>0</v>
      </c>
      <c r="E1050" s="310">
        <v>0</v>
      </c>
      <c r="F1050" s="310">
        <v>0</v>
      </c>
      <c r="G1050" s="310">
        <v>0</v>
      </c>
      <c r="H1050" s="310">
        <f t="shared" si="7"/>
        <v>0</v>
      </c>
      <c r="I1050" s="310">
        <f t="shared" si="8"/>
        <v>4396033.57</v>
      </c>
      <c r="J1050" s="80"/>
    </row>
    <row r="1051" spans="1:10" hidden="1" outlineLevel="1">
      <c r="A1051" s="2" t="s">
        <v>265</v>
      </c>
      <c r="B1051" s="310">
        <v>20276917.379999999</v>
      </c>
      <c r="C1051" s="310">
        <v>233035.55</v>
      </c>
      <c r="D1051" s="310">
        <v>120.72</v>
      </c>
      <c r="E1051" s="310">
        <v>155.72999999999999</v>
      </c>
      <c r="F1051" s="310">
        <v>0</v>
      </c>
      <c r="G1051" s="310">
        <v>0</v>
      </c>
      <c r="H1051" s="310">
        <f t="shared" si="7"/>
        <v>233312</v>
      </c>
      <c r="I1051" s="310">
        <f t="shared" si="8"/>
        <v>20510229.379999999</v>
      </c>
      <c r="J1051" s="80"/>
    </row>
    <row r="1052" spans="1:10" hidden="1" outlineLevel="1">
      <c r="A1052" s="2" t="s">
        <v>266</v>
      </c>
      <c r="B1052" s="310">
        <v>656625.46</v>
      </c>
      <c r="C1052" s="310">
        <v>0</v>
      </c>
      <c r="D1052" s="310">
        <v>0</v>
      </c>
      <c r="E1052" s="310">
        <v>0</v>
      </c>
      <c r="F1052" s="310">
        <v>0</v>
      </c>
      <c r="G1052" s="310">
        <v>0</v>
      </c>
      <c r="H1052" s="310">
        <f t="shared" si="7"/>
        <v>0</v>
      </c>
      <c r="I1052" s="310">
        <f t="shared" si="8"/>
        <v>656625.46</v>
      </c>
      <c r="J1052" s="80"/>
    </row>
    <row r="1053" spans="1:10" hidden="1" outlineLevel="1">
      <c r="A1053" s="2" t="s">
        <v>267</v>
      </c>
      <c r="B1053" s="310">
        <v>2010839.15</v>
      </c>
      <c r="C1053" s="310">
        <v>0</v>
      </c>
      <c r="D1053" s="310">
        <v>0</v>
      </c>
      <c r="E1053" s="310">
        <v>0</v>
      </c>
      <c r="F1053" s="310">
        <v>0</v>
      </c>
      <c r="G1053" s="310">
        <v>0</v>
      </c>
      <c r="H1053" s="310">
        <f t="shared" si="7"/>
        <v>0</v>
      </c>
      <c r="I1053" s="310">
        <f t="shared" si="8"/>
        <v>2010839.15</v>
      </c>
      <c r="J1053" s="80"/>
    </row>
    <row r="1054" spans="1:10" hidden="1" outlineLevel="1">
      <c r="A1054" s="2" t="s">
        <v>268</v>
      </c>
      <c r="B1054" s="310">
        <v>5404432.8299999991</v>
      </c>
      <c r="C1054" s="310">
        <v>0</v>
      </c>
      <c r="D1054" s="310">
        <v>0</v>
      </c>
      <c r="E1054" s="310">
        <v>0</v>
      </c>
      <c r="F1054" s="310">
        <v>0</v>
      </c>
      <c r="G1054" s="310">
        <v>0</v>
      </c>
      <c r="H1054" s="310">
        <f t="shared" si="7"/>
        <v>0</v>
      </c>
      <c r="I1054" s="310">
        <f t="shared" si="8"/>
        <v>5404432.8299999991</v>
      </c>
      <c r="J1054" s="80"/>
    </row>
    <row r="1055" spans="1:10" hidden="1" outlineLevel="1">
      <c r="A1055" s="2" t="s">
        <v>269</v>
      </c>
      <c r="B1055" s="310">
        <v>10633731.020000001</v>
      </c>
      <c r="C1055" s="310">
        <v>0</v>
      </c>
      <c r="D1055" s="310">
        <v>0</v>
      </c>
      <c r="E1055" s="310">
        <v>0</v>
      </c>
      <c r="F1055" s="310">
        <v>0</v>
      </c>
      <c r="G1055" s="310">
        <v>0</v>
      </c>
      <c r="H1055" s="310">
        <f t="shared" si="7"/>
        <v>0</v>
      </c>
      <c r="I1055" s="310">
        <f t="shared" si="8"/>
        <v>10633731.020000001</v>
      </c>
      <c r="J1055" s="80"/>
    </row>
    <row r="1056" spans="1:10" hidden="1" outlineLevel="1">
      <c r="A1056" s="2" t="s">
        <v>270</v>
      </c>
      <c r="B1056" s="310">
        <v>10625666.02</v>
      </c>
      <c r="C1056" s="310">
        <v>0</v>
      </c>
      <c r="D1056" s="310">
        <v>0</v>
      </c>
      <c r="E1056" s="310">
        <v>0</v>
      </c>
      <c r="F1056" s="310">
        <v>0</v>
      </c>
      <c r="G1056" s="310">
        <v>0</v>
      </c>
      <c r="H1056" s="310">
        <f t="shared" si="7"/>
        <v>0</v>
      </c>
      <c r="I1056" s="310">
        <f t="shared" si="8"/>
        <v>10625666.02</v>
      </c>
      <c r="J1056" s="80"/>
    </row>
    <row r="1057" spans="1:10" hidden="1" outlineLevel="1">
      <c r="A1057" s="2" t="s">
        <v>271</v>
      </c>
      <c r="B1057" s="310">
        <v>876638.78</v>
      </c>
      <c r="C1057" s="310">
        <v>0</v>
      </c>
      <c r="D1057" s="310">
        <v>0</v>
      </c>
      <c r="E1057" s="310">
        <v>0</v>
      </c>
      <c r="F1057" s="310">
        <v>0</v>
      </c>
      <c r="G1057" s="310">
        <v>0</v>
      </c>
      <c r="H1057" s="310">
        <f t="shared" si="7"/>
        <v>0</v>
      </c>
      <c r="I1057" s="310">
        <f t="shared" si="8"/>
        <v>876638.78</v>
      </c>
      <c r="J1057" s="80"/>
    </row>
    <row r="1058" spans="1:10" hidden="1" outlineLevel="1">
      <c r="A1058" s="2" t="s">
        <v>272</v>
      </c>
      <c r="B1058" s="310">
        <v>1211334.0900000001</v>
      </c>
      <c r="C1058" s="310">
        <v>9961.9599999999991</v>
      </c>
      <c r="D1058" s="310">
        <v>0</v>
      </c>
      <c r="E1058" s="310">
        <v>0</v>
      </c>
      <c r="F1058" s="310">
        <v>0</v>
      </c>
      <c r="G1058" s="310">
        <v>0</v>
      </c>
      <c r="H1058" s="310">
        <f t="shared" si="7"/>
        <v>9961.9599999999991</v>
      </c>
      <c r="I1058" s="310">
        <f t="shared" si="8"/>
        <v>1221296.05</v>
      </c>
      <c r="J1058" s="80"/>
    </row>
    <row r="1059" spans="1:10" hidden="1" outlineLevel="1">
      <c r="A1059" s="2" t="s">
        <v>273</v>
      </c>
      <c r="B1059" s="310">
        <v>1257538.96</v>
      </c>
      <c r="C1059" s="310">
        <v>0</v>
      </c>
      <c r="D1059" s="310">
        <v>0</v>
      </c>
      <c r="E1059" s="310">
        <v>0</v>
      </c>
      <c r="F1059" s="310">
        <v>0</v>
      </c>
      <c r="G1059" s="310">
        <v>0</v>
      </c>
      <c r="H1059" s="310">
        <f t="shared" si="7"/>
        <v>0</v>
      </c>
      <c r="I1059" s="310">
        <f t="shared" si="8"/>
        <v>1257538.96</v>
      </c>
      <c r="J1059" s="80"/>
    </row>
    <row r="1060" spans="1:10" hidden="1" outlineLevel="1">
      <c r="A1060" s="2" t="s">
        <v>274</v>
      </c>
      <c r="B1060" s="310">
        <v>1986714.27</v>
      </c>
      <c r="C1060" s="310">
        <v>0</v>
      </c>
      <c r="D1060" s="310">
        <v>0</v>
      </c>
      <c r="E1060" s="310">
        <v>0</v>
      </c>
      <c r="F1060" s="310">
        <v>0</v>
      </c>
      <c r="G1060" s="310">
        <v>0</v>
      </c>
      <c r="H1060" s="310">
        <f t="shared" si="7"/>
        <v>0</v>
      </c>
      <c r="I1060" s="310">
        <f t="shared" si="8"/>
        <v>1986714.27</v>
      </c>
      <c r="J1060" s="80"/>
    </row>
    <row r="1061" spans="1:10" hidden="1" outlineLevel="1">
      <c r="A1061" s="2" t="s">
        <v>275</v>
      </c>
      <c r="B1061" s="310">
        <v>2048899.53</v>
      </c>
      <c r="C1061" s="310">
        <v>180399.44</v>
      </c>
      <c r="D1061" s="310">
        <v>287.74</v>
      </c>
      <c r="E1061" s="310">
        <v>0</v>
      </c>
      <c r="F1061" s="310">
        <v>0</v>
      </c>
      <c r="G1061" s="310">
        <v>0</v>
      </c>
      <c r="H1061" s="310">
        <f t="shared" si="7"/>
        <v>180687.18</v>
      </c>
      <c r="I1061" s="310">
        <f t="shared" si="8"/>
        <v>2229586.71</v>
      </c>
      <c r="J1061" s="80"/>
    </row>
    <row r="1062" spans="1:10" hidden="1" outlineLevel="1">
      <c r="A1062" s="2" t="s">
        <v>276</v>
      </c>
      <c r="B1062" s="310">
        <v>6545320.79</v>
      </c>
      <c r="C1062" s="310">
        <v>0</v>
      </c>
      <c r="D1062" s="310">
        <v>0</v>
      </c>
      <c r="E1062" s="310">
        <v>0</v>
      </c>
      <c r="F1062" s="310">
        <v>0</v>
      </c>
      <c r="G1062" s="310">
        <v>0</v>
      </c>
      <c r="H1062" s="310">
        <f t="shared" si="7"/>
        <v>0</v>
      </c>
      <c r="I1062" s="310">
        <f t="shared" si="8"/>
        <v>6545320.79</v>
      </c>
      <c r="J1062" s="80"/>
    </row>
    <row r="1063" spans="1:10" hidden="1" outlineLevel="1">
      <c r="A1063" s="2" t="s">
        <v>277</v>
      </c>
      <c r="B1063" s="310">
        <v>7909955.6700000009</v>
      </c>
      <c r="C1063" s="310">
        <v>0</v>
      </c>
      <c r="D1063" s="310">
        <v>0</v>
      </c>
      <c r="E1063" s="310">
        <v>0</v>
      </c>
      <c r="F1063" s="310">
        <v>0</v>
      </c>
      <c r="G1063" s="310">
        <v>0</v>
      </c>
      <c r="H1063" s="310">
        <f t="shared" si="7"/>
        <v>0</v>
      </c>
      <c r="I1063" s="310">
        <f t="shared" si="8"/>
        <v>7909955.6700000009</v>
      </c>
      <c r="J1063" s="80"/>
    </row>
    <row r="1064" spans="1:10" hidden="1" outlineLevel="1">
      <c r="A1064" s="2" t="s">
        <v>278</v>
      </c>
      <c r="B1064" s="310">
        <v>12384916.749999998</v>
      </c>
      <c r="C1064" s="310">
        <v>-701.14</v>
      </c>
      <c r="D1064" s="310">
        <v>0</v>
      </c>
      <c r="E1064" s="310">
        <v>0</v>
      </c>
      <c r="F1064" s="310">
        <v>0</v>
      </c>
      <c r="G1064" s="310">
        <v>0</v>
      </c>
      <c r="H1064" s="310">
        <f t="shared" si="7"/>
        <v>-701.14</v>
      </c>
      <c r="I1064" s="310">
        <f t="shared" si="8"/>
        <v>12384215.609999998</v>
      </c>
      <c r="J1064" s="80"/>
    </row>
    <row r="1065" spans="1:10" hidden="1" outlineLevel="1">
      <c r="A1065" s="2" t="s">
        <v>279</v>
      </c>
      <c r="B1065" s="310">
        <v>10207752.829999998</v>
      </c>
      <c r="C1065" s="310">
        <v>9386.59</v>
      </c>
      <c r="D1065" s="310">
        <v>0</v>
      </c>
      <c r="E1065" s="310">
        <v>0</v>
      </c>
      <c r="F1065" s="310">
        <v>0</v>
      </c>
      <c r="G1065" s="310">
        <v>0</v>
      </c>
      <c r="H1065" s="310">
        <f t="shared" si="7"/>
        <v>9386.59</v>
      </c>
      <c r="I1065" s="310">
        <f t="shared" si="8"/>
        <v>10217139.419999998</v>
      </c>
      <c r="J1065" s="80"/>
    </row>
    <row r="1066" spans="1:10" hidden="1" outlineLevel="1">
      <c r="A1066" s="2" t="s">
        <v>280</v>
      </c>
      <c r="B1066" s="310">
        <v>167988.73</v>
      </c>
      <c r="C1066" s="310">
        <v>-635.66</v>
      </c>
      <c r="D1066" s="310">
        <v>0</v>
      </c>
      <c r="E1066" s="310">
        <v>0</v>
      </c>
      <c r="F1066" s="310">
        <v>0</v>
      </c>
      <c r="G1066" s="310">
        <v>0</v>
      </c>
      <c r="H1066" s="310">
        <f t="shared" si="7"/>
        <v>-635.66</v>
      </c>
      <c r="I1066" s="310">
        <f t="shared" si="8"/>
        <v>167353.07</v>
      </c>
      <c r="J1066" s="80"/>
    </row>
    <row r="1067" spans="1:10" hidden="1" outlineLevel="1">
      <c r="A1067" s="2" t="s">
        <v>281</v>
      </c>
      <c r="B1067" s="310">
        <v>1342458.1800000002</v>
      </c>
      <c r="C1067" s="310">
        <v>2271.86</v>
      </c>
      <c r="D1067" s="310">
        <v>0</v>
      </c>
      <c r="E1067" s="310">
        <v>0</v>
      </c>
      <c r="F1067" s="310">
        <v>0</v>
      </c>
      <c r="G1067" s="310">
        <v>-279.22000000000003</v>
      </c>
      <c r="H1067" s="310">
        <f t="shared" si="7"/>
        <v>2551.08</v>
      </c>
      <c r="I1067" s="310">
        <f t="shared" si="8"/>
        <v>1345009.2600000002</v>
      </c>
      <c r="J1067" s="80"/>
    </row>
    <row r="1068" spans="1:10" hidden="1" outlineLevel="1">
      <c r="A1068" s="2" t="s">
        <v>282</v>
      </c>
      <c r="B1068" s="310">
        <v>5428811.7999999998</v>
      </c>
      <c r="C1068" s="310">
        <v>469180.6</v>
      </c>
      <c r="D1068" s="310">
        <v>37869.94</v>
      </c>
      <c r="E1068" s="310">
        <v>0</v>
      </c>
      <c r="F1068" s="310">
        <v>0</v>
      </c>
      <c r="G1068" s="310">
        <v>0</v>
      </c>
      <c r="H1068" s="310">
        <f t="shared" si="7"/>
        <v>507050.54</v>
      </c>
      <c r="I1068" s="310">
        <f t="shared" si="8"/>
        <v>5935862.3399999999</v>
      </c>
      <c r="J1068" s="80"/>
    </row>
    <row r="1069" spans="1:10" hidden="1" outlineLevel="1">
      <c r="A1069" s="2" t="s">
        <v>283</v>
      </c>
      <c r="B1069" s="310">
        <v>2837576.73</v>
      </c>
      <c r="C1069" s="310">
        <v>17506.47</v>
      </c>
      <c r="D1069" s="310">
        <v>0</v>
      </c>
      <c r="E1069" s="310">
        <v>0</v>
      </c>
      <c r="F1069" s="310">
        <v>0</v>
      </c>
      <c r="G1069" s="310">
        <v>0</v>
      </c>
      <c r="H1069" s="310">
        <f t="shared" ref="H1069:H1100" si="9">C1069+D1069+E1069+F1069-G1069</f>
        <v>17506.47</v>
      </c>
      <c r="I1069" s="310">
        <f t="shared" ref="I1069:I1100" si="10">B1069+H1069</f>
        <v>2855083.2</v>
      </c>
      <c r="J1069" s="80"/>
    </row>
    <row r="1070" spans="1:10" hidden="1" outlineLevel="1">
      <c r="A1070" s="2" t="s">
        <v>284</v>
      </c>
      <c r="B1070" s="310">
        <v>141244497.27000001</v>
      </c>
      <c r="C1070" s="310">
        <v>2662053.25</v>
      </c>
      <c r="D1070" s="310">
        <v>336719.37</v>
      </c>
      <c r="E1070" s="310">
        <v>0</v>
      </c>
      <c r="F1070" s="310">
        <v>0</v>
      </c>
      <c r="G1070" s="310">
        <v>6316.57</v>
      </c>
      <c r="H1070" s="310">
        <f t="shared" si="9"/>
        <v>2992456.0500000003</v>
      </c>
      <c r="I1070" s="310">
        <f t="shared" si="10"/>
        <v>144236953.32000002</v>
      </c>
      <c r="J1070" s="80"/>
    </row>
    <row r="1071" spans="1:10" hidden="1" outlineLevel="1">
      <c r="A1071" s="2" t="s">
        <v>285</v>
      </c>
      <c r="B1071" s="310">
        <v>384861.47</v>
      </c>
      <c r="C1071" s="310">
        <v>0</v>
      </c>
      <c r="D1071" s="310">
        <v>0</v>
      </c>
      <c r="E1071" s="310">
        <v>0</v>
      </c>
      <c r="F1071" s="310">
        <v>0</v>
      </c>
      <c r="G1071" s="310">
        <v>0</v>
      </c>
      <c r="H1071" s="310">
        <f t="shared" si="9"/>
        <v>0</v>
      </c>
      <c r="I1071" s="310">
        <f t="shared" si="10"/>
        <v>384861.47</v>
      </c>
      <c r="J1071" s="80"/>
    </row>
    <row r="1072" spans="1:10" hidden="1" outlineLevel="1">
      <c r="A1072" s="2" t="s">
        <v>286</v>
      </c>
      <c r="B1072" s="310">
        <v>1350527.6900000002</v>
      </c>
      <c r="C1072" s="310">
        <v>0</v>
      </c>
      <c r="D1072" s="310">
        <v>0</v>
      </c>
      <c r="E1072" s="310">
        <v>0</v>
      </c>
      <c r="F1072" s="310">
        <v>0</v>
      </c>
      <c r="G1072" s="310">
        <v>0</v>
      </c>
      <c r="H1072" s="310">
        <f t="shared" si="9"/>
        <v>0</v>
      </c>
      <c r="I1072" s="310">
        <f t="shared" si="10"/>
        <v>1350527.6900000002</v>
      </c>
      <c r="J1072" s="80"/>
    </row>
    <row r="1073" spans="1:10" hidden="1" outlineLevel="1">
      <c r="A1073" s="2" t="s">
        <v>287</v>
      </c>
      <c r="B1073" s="310">
        <v>487438.43</v>
      </c>
      <c r="C1073" s="310">
        <v>0</v>
      </c>
      <c r="D1073" s="310">
        <v>0</v>
      </c>
      <c r="E1073" s="310">
        <v>0</v>
      </c>
      <c r="F1073" s="310">
        <v>0</v>
      </c>
      <c r="G1073" s="310">
        <v>0</v>
      </c>
      <c r="H1073" s="310">
        <f t="shared" si="9"/>
        <v>0</v>
      </c>
      <c r="I1073" s="310">
        <f t="shared" si="10"/>
        <v>487438.43</v>
      </c>
      <c r="J1073" s="80"/>
    </row>
    <row r="1074" spans="1:10" hidden="1" outlineLevel="1">
      <c r="A1074" s="2" t="s">
        <v>288</v>
      </c>
      <c r="B1074" s="310">
        <v>646134.62</v>
      </c>
      <c r="C1074" s="310">
        <v>106.6</v>
      </c>
      <c r="D1074" s="310">
        <v>0</v>
      </c>
      <c r="E1074" s="310">
        <v>0</v>
      </c>
      <c r="F1074" s="310">
        <v>0</v>
      </c>
      <c r="G1074" s="310">
        <v>0</v>
      </c>
      <c r="H1074" s="310">
        <f t="shared" si="9"/>
        <v>106.6</v>
      </c>
      <c r="I1074" s="310">
        <f t="shared" si="10"/>
        <v>646241.22</v>
      </c>
      <c r="J1074" s="80"/>
    </row>
    <row r="1075" spans="1:10" hidden="1" outlineLevel="1">
      <c r="A1075" s="2" t="s">
        <v>289</v>
      </c>
      <c r="B1075" s="310">
        <v>4876606.25</v>
      </c>
      <c r="C1075" s="310">
        <v>0</v>
      </c>
      <c r="D1075" s="310">
        <v>0</v>
      </c>
      <c r="E1075" s="310">
        <v>0</v>
      </c>
      <c r="F1075" s="310">
        <v>0</v>
      </c>
      <c r="G1075" s="310">
        <v>0</v>
      </c>
      <c r="H1075" s="310">
        <f t="shared" si="9"/>
        <v>0</v>
      </c>
      <c r="I1075" s="310">
        <f t="shared" si="10"/>
        <v>4876606.25</v>
      </c>
      <c r="J1075" s="80"/>
    </row>
    <row r="1076" spans="1:10" hidden="1" outlineLevel="1">
      <c r="A1076" s="2" t="s">
        <v>290</v>
      </c>
      <c r="B1076" s="310">
        <v>2830141.59</v>
      </c>
      <c r="C1076" s="310">
        <v>0</v>
      </c>
      <c r="D1076" s="310">
        <v>0</v>
      </c>
      <c r="E1076" s="310">
        <v>0</v>
      </c>
      <c r="F1076" s="310">
        <v>0</v>
      </c>
      <c r="G1076" s="310">
        <v>0</v>
      </c>
      <c r="H1076" s="310">
        <f t="shared" si="9"/>
        <v>0</v>
      </c>
      <c r="I1076" s="310">
        <f t="shared" si="10"/>
        <v>2830141.59</v>
      </c>
      <c r="J1076" s="80"/>
    </row>
    <row r="1077" spans="1:10" hidden="1" outlineLevel="1">
      <c r="A1077" s="2" t="s">
        <v>291</v>
      </c>
      <c r="B1077" s="310">
        <v>1139380.6400000001</v>
      </c>
      <c r="C1077" s="310">
        <v>0</v>
      </c>
      <c r="D1077" s="310">
        <v>0</v>
      </c>
      <c r="E1077" s="310">
        <v>0</v>
      </c>
      <c r="F1077" s="310">
        <v>0</v>
      </c>
      <c r="G1077" s="310">
        <v>0</v>
      </c>
      <c r="H1077" s="310">
        <f t="shared" si="9"/>
        <v>0</v>
      </c>
      <c r="I1077" s="310">
        <f t="shared" si="10"/>
        <v>1139380.6400000001</v>
      </c>
      <c r="J1077" s="80"/>
    </row>
    <row r="1078" spans="1:10" hidden="1" outlineLevel="1">
      <c r="A1078" s="2" t="s">
        <v>292</v>
      </c>
      <c r="B1078" s="310">
        <v>112652646.31000002</v>
      </c>
      <c r="C1078" s="310">
        <v>3739483.76</v>
      </c>
      <c r="D1078" s="310">
        <v>1113088.6599999999</v>
      </c>
      <c r="E1078" s="310">
        <v>2246.34</v>
      </c>
      <c r="F1078" s="310">
        <v>151262</v>
      </c>
      <c r="G1078" s="310">
        <v>88402.48</v>
      </c>
      <c r="H1078" s="310">
        <f t="shared" si="9"/>
        <v>4917678.2799999993</v>
      </c>
      <c r="I1078" s="310">
        <f t="shared" si="10"/>
        <v>117570324.59000002</v>
      </c>
      <c r="J1078" s="80"/>
    </row>
    <row r="1079" spans="1:10" hidden="1" outlineLevel="1">
      <c r="A1079" s="2" t="s">
        <v>293</v>
      </c>
      <c r="B1079" s="310">
        <v>730703.26</v>
      </c>
      <c r="C1079" s="310">
        <v>-224.33</v>
      </c>
      <c r="D1079" s="310">
        <v>0</v>
      </c>
      <c r="E1079" s="310">
        <v>0</v>
      </c>
      <c r="F1079" s="310">
        <v>0</v>
      </c>
      <c r="G1079" s="310">
        <v>0</v>
      </c>
      <c r="H1079" s="310">
        <f t="shared" si="9"/>
        <v>-224.33</v>
      </c>
      <c r="I1079" s="310">
        <f t="shared" si="10"/>
        <v>730478.93</v>
      </c>
      <c r="J1079" s="80"/>
    </row>
    <row r="1080" spans="1:10" hidden="1" outlineLevel="1">
      <c r="A1080" s="2" t="s">
        <v>294</v>
      </c>
      <c r="B1080" s="310">
        <v>1653567.93</v>
      </c>
      <c r="C1080" s="310">
        <v>-1298.68</v>
      </c>
      <c r="D1080" s="310">
        <v>0</v>
      </c>
      <c r="E1080" s="310">
        <v>0</v>
      </c>
      <c r="F1080" s="310">
        <v>0</v>
      </c>
      <c r="G1080" s="310">
        <v>0</v>
      </c>
      <c r="H1080" s="310">
        <f t="shared" si="9"/>
        <v>-1298.68</v>
      </c>
      <c r="I1080" s="310">
        <f t="shared" si="10"/>
        <v>1652269.25</v>
      </c>
      <c r="J1080" s="80"/>
    </row>
    <row r="1081" spans="1:10" hidden="1" outlineLevel="1">
      <c r="A1081" s="2" t="s">
        <v>295</v>
      </c>
      <c r="B1081" s="310">
        <v>1889317.45</v>
      </c>
      <c r="C1081" s="310">
        <v>0</v>
      </c>
      <c r="D1081" s="310">
        <v>0</v>
      </c>
      <c r="E1081" s="310">
        <v>0</v>
      </c>
      <c r="F1081" s="310">
        <v>0</v>
      </c>
      <c r="G1081" s="310">
        <v>0</v>
      </c>
      <c r="H1081" s="310">
        <f t="shared" si="9"/>
        <v>0</v>
      </c>
      <c r="I1081" s="310">
        <f t="shared" si="10"/>
        <v>1889317.45</v>
      </c>
      <c r="J1081" s="80"/>
    </row>
    <row r="1082" spans="1:10" hidden="1" outlineLevel="1">
      <c r="A1082" s="2" t="s">
        <v>296</v>
      </c>
      <c r="B1082" s="310">
        <v>1104887.7899999998</v>
      </c>
      <c r="C1082" s="310">
        <v>53574.51</v>
      </c>
      <c r="D1082" s="310">
        <v>1944.56</v>
      </c>
      <c r="E1082" s="310">
        <v>0</v>
      </c>
      <c r="F1082" s="310">
        <v>0</v>
      </c>
      <c r="G1082" s="310">
        <v>0</v>
      </c>
      <c r="H1082" s="310">
        <f t="shared" si="9"/>
        <v>55519.07</v>
      </c>
      <c r="I1082" s="310">
        <f t="shared" si="10"/>
        <v>1160406.8599999999</v>
      </c>
      <c r="J1082" s="80"/>
    </row>
    <row r="1083" spans="1:10" hidden="1" outlineLevel="1">
      <c r="A1083" s="2" t="s">
        <v>297</v>
      </c>
      <c r="B1083" s="310">
        <v>468040.64</v>
      </c>
      <c r="C1083" s="310">
        <v>0</v>
      </c>
      <c r="D1083" s="310">
        <v>0</v>
      </c>
      <c r="E1083" s="310">
        <v>0</v>
      </c>
      <c r="F1083" s="310">
        <v>0</v>
      </c>
      <c r="G1083" s="310">
        <v>0</v>
      </c>
      <c r="H1083" s="310">
        <f t="shared" si="9"/>
        <v>0</v>
      </c>
      <c r="I1083" s="310">
        <f t="shared" si="10"/>
        <v>468040.64</v>
      </c>
      <c r="J1083" s="80"/>
    </row>
    <row r="1084" spans="1:10" hidden="1" outlineLevel="1">
      <c r="A1084" s="2" t="s">
        <v>298</v>
      </c>
      <c r="B1084" s="310">
        <v>674167.07</v>
      </c>
      <c r="C1084" s="310">
        <v>0</v>
      </c>
      <c r="D1084" s="310">
        <v>0</v>
      </c>
      <c r="E1084" s="310">
        <v>0</v>
      </c>
      <c r="F1084" s="310">
        <v>0</v>
      </c>
      <c r="G1084" s="310">
        <v>0</v>
      </c>
      <c r="H1084" s="310">
        <f t="shared" si="9"/>
        <v>0</v>
      </c>
      <c r="I1084" s="310">
        <f t="shared" si="10"/>
        <v>674167.07</v>
      </c>
      <c r="J1084" s="80"/>
    </row>
    <row r="1085" spans="1:10" hidden="1" outlineLevel="1">
      <c r="A1085" s="2" t="s">
        <v>299</v>
      </c>
      <c r="B1085" s="310">
        <v>3799442.2399999998</v>
      </c>
      <c r="C1085" s="310">
        <v>0</v>
      </c>
      <c r="D1085" s="310">
        <v>0</v>
      </c>
      <c r="E1085" s="310">
        <v>0</v>
      </c>
      <c r="F1085" s="310">
        <v>0</v>
      </c>
      <c r="G1085" s="310">
        <v>0</v>
      </c>
      <c r="H1085" s="310">
        <f t="shared" si="9"/>
        <v>0</v>
      </c>
      <c r="I1085" s="310">
        <f t="shared" si="10"/>
        <v>3799442.2399999998</v>
      </c>
      <c r="J1085" s="80"/>
    </row>
    <row r="1086" spans="1:10" hidden="1" outlineLevel="1">
      <c r="A1086" s="2" t="s">
        <v>300</v>
      </c>
      <c r="B1086" s="310">
        <v>34219458.889999993</v>
      </c>
      <c r="C1086" s="310">
        <v>514910.55</v>
      </c>
      <c r="D1086" s="310">
        <v>-383.43</v>
      </c>
      <c r="E1086" s="310">
        <v>97.98</v>
      </c>
      <c r="F1086" s="310">
        <v>0</v>
      </c>
      <c r="G1086" s="310">
        <v>262.85000000000002</v>
      </c>
      <c r="H1086" s="310">
        <f t="shared" si="9"/>
        <v>514362.25</v>
      </c>
      <c r="I1086" s="310">
        <f t="shared" si="10"/>
        <v>34733821.139999993</v>
      </c>
      <c r="J1086" s="80"/>
    </row>
    <row r="1087" spans="1:10" hidden="1" outlineLevel="1">
      <c r="A1087" s="2" t="s">
        <v>301</v>
      </c>
      <c r="B1087" s="310">
        <v>10961685.530000001</v>
      </c>
      <c r="C1087" s="310">
        <v>326119.63</v>
      </c>
      <c r="D1087" s="310">
        <v>0</v>
      </c>
      <c r="E1087" s="310">
        <v>0</v>
      </c>
      <c r="F1087" s="310">
        <v>0</v>
      </c>
      <c r="G1087" s="310">
        <v>0</v>
      </c>
      <c r="H1087" s="310">
        <f t="shared" si="9"/>
        <v>326119.63</v>
      </c>
      <c r="I1087" s="310">
        <f t="shared" si="10"/>
        <v>11287805.160000002</v>
      </c>
      <c r="J1087" s="80"/>
    </row>
    <row r="1088" spans="1:10" hidden="1" outlineLevel="1">
      <c r="A1088" s="2" t="s">
        <v>302</v>
      </c>
      <c r="B1088" s="310">
        <v>2069216.3399999999</v>
      </c>
      <c r="C1088" s="310">
        <v>0</v>
      </c>
      <c r="D1088" s="310">
        <v>0</v>
      </c>
      <c r="E1088" s="310">
        <v>0</v>
      </c>
      <c r="F1088" s="310">
        <v>0</v>
      </c>
      <c r="G1088" s="310">
        <v>0</v>
      </c>
      <c r="H1088" s="310">
        <f t="shared" si="9"/>
        <v>0</v>
      </c>
      <c r="I1088" s="310">
        <f t="shared" si="10"/>
        <v>2069216.3399999999</v>
      </c>
      <c r="J1088" s="80"/>
    </row>
    <row r="1089" spans="1:10" hidden="1" outlineLevel="1">
      <c r="A1089" s="2" t="s">
        <v>303</v>
      </c>
      <c r="B1089" s="310">
        <v>2471501.1999999997</v>
      </c>
      <c r="C1089" s="310">
        <v>0</v>
      </c>
      <c r="D1089" s="310">
        <v>0</v>
      </c>
      <c r="E1089" s="310">
        <v>0</v>
      </c>
      <c r="F1089" s="310">
        <v>0</v>
      </c>
      <c r="G1089" s="310">
        <v>0</v>
      </c>
      <c r="H1089" s="310">
        <f t="shared" si="9"/>
        <v>0</v>
      </c>
      <c r="I1089" s="310">
        <f t="shared" si="10"/>
        <v>2471501.1999999997</v>
      </c>
      <c r="J1089" s="80"/>
    </row>
    <row r="1090" spans="1:10" hidden="1" outlineLevel="1">
      <c r="A1090" s="2" t="s">
        <v>304</v>
      </c>
      <c r="B1090" s="310">
        <v>19143471.07</v>
      </c>
      <c r="C1090" s="310">
        <v>41899.03</v>
      </c>
      <c r="D1090" s="310">
        <v>0</v>
      </c>
      <c r="E1090" s="310">
        <v>0</v>
      </c>
      <c r="F1090" s="310">
        <v>0</v>
      </c>
      <c r="G1090" s="310">
        <v>0</v>
      </c>
      <c r="H1090" s="310">
        <f t="shared" si="9"/>
        <v>41899.03</v>
      </c>
      <c r="I1090" s="310">
        <f t="shared" si="10"/>
        <v>19185370.100000001</v>
      </c>
      <c r="J1090" s="80"/>
    </row>
    <row r="1091" spans="1:10" hidden="1" outlineLevel="1">
      <c r="A1091" s="2" t="s">
        <v>305</v>
      </c>
      <c r="B1091" s="310">
        <v>12263680.540000001</v>
      </c>
      <c r="C1091" s="310">
        <v>0</v>
      </c>
      <c r="D1091" s="310">
        <v>0</v>
      </c>
      <c r="E1091" s="310">
        <v>0</v>
      </c>
      <c r="F1091" s="310">
        <v>0</v>
      </c>
      <c r="G1091" s="310">
        <v>0</v>
      </c>
      <c r="H1091" s="310">
        <f t="shared" si="9"/>
        <v>0</v>
      </c>
      <c r="I1091" s="310">
        <f t="shared" si="10"/>
        <v>12263680.540000001</v>
      </c>
      <c r="J1091" s="80"/>
    </row>
    <row r="1092" spans="1:10" hidden="1" outlineLevel="1">
      <c r="A1092" s="2" t="s">
        <v>306</v>
      </c>
      <c r="B1092" s="310">
        <v>4737862.0299999993</v>
      </c>
      <c r="C1092" s="310">
        <v>0</v>
      </c>
      <c r="D1092" s="310">
        <v>0</v>
      </c>
      <c r="E1092" s="310">
        <v>0</v>
      </c>
      <c r="F1092" s="310">
        <v>0</v>
      </c>
      <c r="G1092" s="310">
        <v>0</v>
      </c>
      <c r="H1092" s="310">
        <f t="shared" si="9"/>
        <v>0</v>
      </c>
      <c r="I1092" s="310">
        <f t="shared" si="10"/>
        <v>4737862.0299999993</v>
      </c>
      <c r="J1092" s="80"/>
    </row>
    <row r="1093" spans="1:10" hidden="1" outlineLevel="1">
      <c r="A1093" s="2" t="s">
        <v>307</v>
      </c>
      <c r="B1093" s="310">
        <v>20486.240000000002</v>
      </c>
      <c r="C1093" s="310">
        <v>0</v>
      </c>
      <c r="D1093" s="310">
        <v>0</v>
      </c>
      <c r="E1093" s="310">
        <v>0</v>
      </c>
      <c r="F1093" s="310">
        <v>0</v>
      </c>
      <c r="G1093" s="310">
        <v>0</v>
      </c>
      <c r="H1093" s="310">
        <f t="shared" si="9"/>
        <v>0</v>
      </c>
      <c r="I1093" s="310">
        <f t="shared" si="10"/>
        <v>20486.240000000002</v>
      </c>
      <c r="J1093" s="80"/>
    </row>
    <row r="1094" spans="1:10" hidden="1" outlineLevel="1">
      <c r="A1094" s="2" t="s">
        <v>308</v>
      </c>
      <c r="B1094" s="310">
        <v>231886.25</v>
      </c>
      <c r="C1094" s="310">
        <v>0</v>
      </c>
      <c r="D1094" s="310">
        <v>0</v>
      </c>
      <c r="E1094" s="310">
        <v>0</v>
      </c>
      <c r="F1094" s="310">
        <v>0</v>
      </c>
      <c r="G1094" s="310">
        <v>0</v>
      </c>
      <c r="H1094" s="310">
        <f t="shared" si="9"/>
        <v>0</v>
      </c>
      <c r="I1094" s="310">
        <f t="shared" si="10"/>
        <v>231886.25</v>
      </c>
      <c r="J1094" s="80"/>
    </row>
    <row r="1095" spans="1:10" hidden="1" outlineLevel="1">
      <c r="A1095" s="2" t="s">
        <v>309</v>
      </c>
      <c r="B1095" s="310">
        <v>2496.36</v>
      </c>
      <c r="C1095" s="310">
        <v>0</v>
      </c>
      <c r="D1095" s="310">
        <v>0</v>
      </c>
      <c r="E1095" s="310">
        <v>0</v>
      </c>
      <c r="F1095" s="310">
        <v>0</v>
      </c>
      <c r="G1095" s="310">
        <v>0</v>
      </c>
      <c r="H1095" s="310">
        <f t="shared" si="9"/>
        <v>0</v>
      </c>
      <c r="I1095" s="310">
        <f t="shared" si="10"/>
        <v>2496.36</v>
      </c>
      <c r="J1095" s="80"/>
    </row>
    <row r="1096" spans="1:10" hidden="1" outlineLevel="1">
      <c r="A1096" s="2" t="s">
        <v>310</v>
      </c>
      <c r="B1096" s="310">
        <v>65119</v>
      </c>
      <c r="C1096" s="310">
        <v>0</v>
      </c>
      <c r="D1096" s="310">
        <v>0</v>
      </c>
      <c r="E1096" s="310">
        <v>0</v>
      </c>
      <c r="F1096" s="310">
        <v>0</v>
      </c>
      <c r="G1096" s="310">
        <v>0</v>
      </c>
      <c r="H1096" s="310">
        <f t="shared" si="9"/>
        <v>0</v>
      </c>
      <c r="I1096" s="310">
        <f t="shared" si="10"/>
        <v>65119</v>
      </c>
      <c r="J1096" s="80"/>
    </row>
    <row r="1097" spans="1:10" hidden="1" outlineLevel="1">
      <c r="A1097" s="2" t="s">
        <v>311</v>
      </c>
      <c r="B1097" s="310">
        <v>2526288.79</v>
      </c>
      <c r="C1097" s="310">
        <v>9522.2099999999991</v>
      </c>
      <c r="D1097" s="310">
        <v>0</v>
      </c>
      <c r="E1097" s="310">
        <v>1057.99</v>
      </c>
      <c r="F1097" s="310">
        <v>0</v>
      </c>
      <c r="G1097" s="310">
        <v>0</v>
      </c>
      <c r="H1097" s="310">
        <f t="shared" si="9"/>
        <v>10580.199999999999</v>
      </c>
      <c r="I1097" s="310">
        <f t="shared" si="10"/>
        <v>2536868.9900000002</v>
      </c>
      <c r="J1097" s="80"/>
    </row>
    <row r="1098" spans="1:10" hidden="1" outlineLevel="1">
      <c r="A1098" s="2" t="s">
        <v>312</v>
      </c>
      <c r="B1098" s="310">
        <v>612824.40999999992</v>
      </c>
      <c r="C1098" s="310">
        <v>0</v>
      </c>
      <c r="D1098" s="310">
        <v>0</v>
      </c>
      <c r="E1098" s="310">
        <v>0</v>
      </c>
      <c r="F1098" s="310">
        <v>0</v>
      </c>
      <c r="G1098" s="310">
        <v>0</v>
      </c>
      <c r="H1098" s="310">
        <f t="shared" si="9"/>
        <v>0</v>
      </c>
      <c r="I1098" s="310">
        <f t="shared" si="10"/>
        <v>612824.40999999992</v>
      </c>
      <c r="J1098" s="80"/>
    </row>
    <row r="1099" spans="1:10" hidden="1" outlineLevel="1">
      <c r="A1099" s="2" t="s">
        <v>313</v>
      </c>
      <c r="B1099" s="310">
        <v>4293421.12</v>
      </c>
      <c r="C1099" s="310">
        <v>0</v>
      </c>
      <c r="D1099" s="310">
        <v>0</v>
      </c>
      <c r="E1099" s="310">
        <v>0</v>
      </c>
      <c r="F1099" s="310">
        <v>0</v>
      </c>
      <c r="G1099" s="310">
        <v>0</v>
      </c>
      <c r="H1099" s="310">
        <f t="shared" si="9"/>
        <v>0</v>
      </c>
      <c r="I1099" s="310">
        <f t="shared" si="10"/>
        <v>4293421.12</v>
      </c>
      <c r="J1099" s="80"/>
    </row>
    <row r="1100" spans="1:10" hidden="1" outlineLevel="1">
      <c r="A1100" s="2" t="s">
        <v>314</v>
      </c>
      <c r="B1100" s="310">
        <v>1505374.91</v>
      </c>
      <c r="C1100" s="310">
        <v>15732.52</v>
      </c>
      <c r="D1100" s="310">
        <v>0</v>
      </c>
      <c r="E1100" s="310">
        <v>31.71</v>
      </c>
      <c r="F1100" s="310">
        <v>0</v>
      </c>
      <c r="G1100" s="310">
        <v>0</v>
      </c>
      <c r="H1100" s="310">
        <f t="shared" si="9"/>
        <v>15764.23</v>
      </c>
      <c r="I1100" s="310">
        <f t="shared" si="10"/>
        <v>1521139.14</v>
      </c>
      <c r="J1100" s="80"/>
    </row>
    <row r="1101" spans="1:10" hidden="1" outlineLevel="1">
      <c r="A1101" s="2" t="s">
        <v>315</v>
      </c>
      <c r="B1101" s="310">
        <v>8165287.1799999978</v>
      </c>
      <c r="C1101" s="310">
        <v>0</v>
      </c>
      <c r="D1101" s="310">
        <v>0</v>
      </c>
      <c r="E1101" s="310">
        <v>0</v>
      </c>
      <c r="F1101" s="310">
        <v>0</v>
      </c>
      <c r="G1101" s="310">
        <v>0</v>
      </c>
      <c r="H1101" s="310">
        <f t="shared" ref="H1101:H1132" si="11">C1101+D1101+E1101+F1101-G1101</f>
        <v>0</v>
      </c>
      <c r="I1101" s="310">
        <f t="shared" ref="I1101:I1132" si="12">B1101+H1101</f>
        <v>8165287.1799999978</v>
      </c>
      <c r="J1101" s="80"/>
    </row>
    <row r="1102" spans="1:10" hidden="1" outlineLevel="1">
      <c r="A1102" s="2" t="s">
        <v>316</v>
      </c>
      <c r="B1102" s="310">
        <v>22406916.580000002</v>
      </c>
      <c r="C1102" s="310">
        <v>59153.599999999999</v>
      </c>
      <c r="D1102" s="310">
        <v>0</v>
      </c>
      <c r="E1102" s="310">
        <v>0</v>
      </c>
      <c r="F1102" s="310">
        <v>0</v>
      </c>
      <c r="G1102" s="310">
        <v>0</v>
      </c>
      <c r="H1102" s="310">
        <f t="shared" si="11"/>
        <v>59153.599999999999</v>
      </c>
      <c r="I1102" s="310">
        <f t="shared" si="12"/>
        <v>22466070.180000003</v>
      </c>
      <c r="J1102" s="80"/>
    </row>
    <row r="1103" spans="1:10" hidden="1" outlineLevel="1">
      <c r="A1103" s="2" t="s">
        <v>317</v>
      </c>
      <c r="B1103" s="310">
        <v>627020171.35000002</v>
      </c>
      <c r="C1103" s="310">
        <v>4182145.41</v>
      </c>
      <c r="D1103" s="310">
        <v>2455331.5299999998</v>
      </c>
      <c r="E1103" s="310">
        <v>608.41999999999996</v>
      </c>
      <c r="F1103" s="310">
        <v>1103573.19</v>
      </c>
      <c r="G1103" s="310">
        <v>263731.26</v>
      </c>
      <c r="H1103" s="310">
        <f t="shared" si="11"/>
        <v>7477927.2899999991</v>
      </c>
      <c r="I1103" s="310">
        <f t="shared" si="12"/>
        <v>634498098.63999999</v>
      </c>
      <c r="J1103" s="80"/>
    </row>
    <row r="1104" spans="1:10" hidden="1" outlineLevel="1">
      <c r="A1104" s="2" t="s">
        <v>318</v>
      </c>
      <c r="B1104" s="310">
        <v>242194.44</v>
      </c>
      <c r="C1104" s="310">
        <v>0</v>
      </c>
      <c r="D1104" s="310">
        <v>0</v>
      </c>
      <c r="E1104" s="310">
        <v>0</v>
      </c>
      <c r="F1104" s="310">
        <v>0</v>
      </c>
      <c r="G1104" s="310">
        <v>0</v>
      </c>
      <c r="H1104" s="310">
        <f t="shared" si="11"/>
        <v>0</v>
      </c>
      <c r="I1104" s="310">
        <f t="shared" si="12"/>
        <v>242194.44</v>
      </c>
      <c r="J1104" s="80"/>
    </row>
    <row r="1105" spans="1:10" hidden="1" outlineLevel="1">
      <c r="A1105" s="2" t="s">
        <v>319</v>
      </c>
      <c r="B1105" s="310">
        <v>2745263.4800000004</v>
      </c>
      <c r="C1105" s="310">
        <v>0</v>
      </c>
      <c r="D1105" s="310">
        <v>0</v>
      </c>
      <c r="E1105" s="310">
        <v>0</v>
      </c>
      <c r="F1105" s="310">
        <v>0</v>
      </c>
      <c r="G1105" s="310">
        <v>0</v>
      </c>
      <c r="H1105" s="310">
        <f t="shared" si="11"/>
        <v>0</v>
      </c>
      <c r="I1105" s="310">
        <f t="shared" si="12"/>
        <v>2745263.4800000004</v>
      </c>
      <c r="J1105" s="80"/>
    </row>
    <row r="1106" spans="1:10" hidden="1" outlineLevel="1">
      <c r="A1106" s="2" t="s">
        <v>320</v>
      </c>
      <c r="B1106" s="310">
        <v>7031722.2300000004</v>
      </c>
      <c r="C1106" s="310">
        <v>31252.49</v>
      </c>
      <c r="D1106" s="310">
        <v>0</v>
      </c>
      <c r="E1106" s="310">
        <v>0</v>
      </c>
      <c r="F1106" s="310">
        <v>0</v>
      </c>
      <c r="G1106" s="310">
        <v>0</v>
      </c>
      <c r="H1106" s="310">
        <f t="shared" si="11"/>
        <v>31252.49</v>
      </c>
      <c r="I1106" s="310">
        <f t="shared" si="12"/>
        <v>7062974.7200000007</v>
      </c>
      <c r="J1106" s="80"/>
    </row>
    <row r="1107" spans="1:10" hidden="1" outlineLevel="1">
      <c r="A1107" s="2" t="s">
        <v>321</v>
      </c>
      <c r="B1107" s="310">
        <v>16291210.069999998</v>
      </c>
      <c r="C1107" s="310">
        <v>-465.12</v>
      </c>
      <c r="D1107" s="310">
        <v>0</v>
      </c>
      <c r="E1107" s="310">
        <v>0</v>
      </c>
      <c r="F1107" s="310">
        <v>0</v>
      </c>
      <c r="G1107" s="310">
        <v>0</v>
      </c>
      <c r="H1107" s="310">
        <f t="shared" si="11"/>
        <v>-465.12</v>
      </c>
      <c r="I1107" s="310">
        <f t="shared" si="12"/>
        <v>16290744.949999999</v>
      </c>
      <c r="J1107" s="80"/>
    </row>
    <row r="1108" spans="1:10" hidden="1" outlineLevel="1">
      <c r="A1108" s="2" t="s">
        <v>322</v>
      </c>
      <c r="B1108" s="310">
        <v>6784453.7000000011</v>
      </c>
      <c r="C1108" s="310">
        <v>0</v>
      </c>
      <c r="D1108" s="310">
        <v>0</v>
      </c>
      <c r="E1108" s="310">
        <v>0</v>
      </c>
      <c r="F1108" s="310">
        <v>0</v>
      </c>
      <c r="G1108" s="310">
        <v>0</v>
      </c>
      <c r="H1108" s="310">
        <f t="shared" si="11"/>
        <v>0</v>
      </c>
      <c r="I1108" s="310">
        <f t="shared" si="12"/>
        <v>6784453.7000000011</v>
      </c>
      <c r="J1108" s="80"/>
    </row>
    <row r="1109" spans="1:10" hidden="1" outlineLevel="1">
      <c r="A1109" s="2" t="s">
        <v>323</v>
      </c>
      <c r="B1109" s="310">
        <v>91.53</v>
      </c>
      <c r="C1109" s="310">
        <v>0</v>
      </c>
      <c r="D1109" s="310">
        <v>0</v>
      </c>
      <c r="E1109" s="310">
        <v>0</v>
      </c>
      <c r="F1109" s="310">
        <v>0</v>
      </c>
      <c r="G1109" s="310">
        <v>0</v>
      </c>
      <c r="H1109" s="310">
        <f t="shared" si="11"/>
        <v>0</v>
      </c>
      <c r="I1109" s="310">
        <f t="shared" si="12"/>
        <v>91.53</v>
      </c>
      <c r="J1109" s="80"/>
    </row>
    <row r="1110" spans="1:10" hidden="1" outlineLevel="1">
      <c r="A1110" s="2" t="s">
        <v>324</v>
      </c>
      <c r="B1110" s="310">
        <v>2192313.0300000003</v>
      </c>
      <c r="C1110" s="310">
        <v>0</v>
      </c>
      <c r="D1110" s="310">
        <v>0</v>
      </c>
      <c r="E1110" s="310">
        <v>0</v>
      </c>
      <c r="F1110" s="310">
        <v>0</v>
      </c>
      <c r="G1110" s="310">
        <v>0</v>
      </c>
      <c r="H1110" s="310">
        <f t="shared" si="11"/>
        <v>0</v>
      </c>
      <c r="I1110" s="310">
        <f t="shared" si="12"/>
        <v>2192313.0300000003</v>
      </c>
      <c r="J1110" s="80"/>
    </row>
    <row r="1111" spans="1:10" hidden="1" outlineLevel="1">
      <c r="A1111" s="2" t="s">
        <v>325</v>
      </c>
      <c r="B1111" s="310">
        <v>50313139.009999998</v>
      </c>
      <c r="C1111" s="310">
        <v>721783.82</v>
      </c>
      <c r="D1111" s="310">
        <v>0</v>
      </c>
      <c r="E1111" s="310">
        <v>1002.45</v>
      </c>
      <c r="F1111" s="310">
        <v>0</v>
      </c>
      <c r="G1111" s="310">
        <v>69.78</v>
      </c>
      <c r="H1111" s="310">
        <f t="shared" si="11"/>
        <v>722716.48999999987</v>
      </c>
      <c r="I1111" s="310">
        <f t="shared" si="12"/>
        <v>51035855.5</v>
      </c>
      <c r="J1111" s="80"/>
    </row>
    <row r="1112" spans="1:10" hidden="1" outlineLevel="1">
      <c r="A1112" s="2" t="s">
        <v>326</v>
      </c>
      <c r="B1112" s="310">
        <v>4953566.8099999996</v>
      </c>
      <c r="C1112" s="310">
        <v>103203.27</v>
      </c>
      <c r="D1112" s="310">
        <v>572.85</v>
      </c>
      <c r="E1112" s="310">
        <v>12.71</v>
      </c>
      <c r="F1112" s="310">
        <v>0</v>
      </c>
      <c r="G1112" s="310">
        <v>7.49</v>
      </c>
      <c r="H1112" s="310">
        <f t="shared" si="11"/>
        <v>103781.34000000001</v>
      </c>
      <c r="I1112" s="310">
        <f t="shared" si="12"/>
        <v>5057348.1499999994</v>
      </c>
      <c r="J1112" s="80"/>
    </row>
    <row r="1113" spans="1:10" hidden="1" outlineLevel="1">
      <c r="A1113" s="2" t="s">
        <v>327</v>
      </c>
      <c r="B1113" s="310">
        <v>523707.94</v>
      </c>
      <c r="C1113" s="310">
        <v>10529.77</v>
      </c>
      <c r="D1113" s="310">
        <v>0</v>
      </c>
      <c r="E1113" s="310">
        <v>0</v>
      </c>
      <c r="F1113" s="310">
        <v>0</v>
      </c>
      <c r="G1113" s="310">
        <v>0</v>
      </c>
      <c r="H1113" s="310">
        <f t="shared" si="11"/>
        <v>10529.77</v>
      </c>
      <c r="I1113" s="310">
        <f t="shared" si="12"/>
        <v>534237.71</v>
      </c>
      <c r="J1113" s="80"/>
    </row>
    <row r="1114" spans="1:10" hidden="1" outlineLevel="1">
      <c r="A1114" s="2" t="s">
        <v>328</v>
      </c>
      <c r="B1114" s="310">
        <v>-791157.46</v>
      </c>
      <c r="C1114" s="310">
        <v>0</v>
      </c>
      <c r="D1114" s="310">
        <v>0</v>
      </c>
      <c r="E1114" s="310">
        <v>0</v>
      </c>
      <c r="F1114" s="310">
        <v>0</v>
      </c>
      <c r="G1114" s="310">
        <v>0</v>
      </c>
      <c r="H1114" s="310">
        <f t="shared" si="11"/>
        <v>0</v>
      </c>
      <c r="I1114" s="310">
        <f t="shared" si="12"/>
        <v>-791157.46</v>
      </c>
      <c r="J1114" s="80"/>
    </row>
    <row r="1115" spans="1:10" hidden="1" outlineLevel="1">
      <c r="A1115" s="2" t="s">
        <v>329</v>
      </c>
      <c r="B1115" s="310">
        <v>2615848.0699999998</v>
      </c>
      <c r="C1115" s="310">
        <v>117388.51</v>
      </c>
      <c r="D1115" s="310">
        <v>0</v>
      </c>
      <c r="E1115" s="310">
        <v>0</v>
      </c>
      <c r="F1115" s="310">
        <v>0</v>
      </c>
      <c r="G1115" s="310">
        <v>0</v>
      </c>
      <c r="H1115" s="310">
        <f t="shared" si="11"/>
        <v>117388.51</v>
      </c>
      <c r="I1115" s="310">
        <f t="shared" si="12"/>
        <v>2733236.5799999996</v>
      </c>
      <c r="J1115" s="80"/>
    </row>
    <row r="1116" spans="1:10" hidden="1" outlineLevel="1">
      <c r="A1116" s="2" t="s">
        <v>330</v>
      </c>
      <c r="B1116" s="310">
        <v>1037241.3099999999</v>
      </c>
      <c r="C1116" s="310">
        <v>1199.98</v>
      </c>
      <c r="D1116" s="310">
        <v>0</v>
      </c>
      <c r="E1116" s="310">
        <v>0</v>
      </c>
      <c r="F1116" s="310">
        <v>0</v>
      </c>
      <c r="G1116" s="310">
        <v>0</v>
      </c>
      <c r="H1116" s="310">
        <f t="shared" si="11"/>
        <v>1199.98</v>
      </c>
      <c r="I1116" s="310">
        <f t="shared" si="12"/>
        <v>1038441.2899999999</v>
      </c>
      <c r="J1116" s="80"/>
    </row>
    <row r="1117" spans="1:10" hidden="1" outlineLevel="1">
      <c r="A1117" s="2" t="s">
        <v>331</v>
      </c>
      <c r="B1117" s="310">
        <v>3600734.29</v>
      </c>
      <c r="C1117" s="310">
        <v>0</v>
      </c>
      <c r="D1117" s="310">
        <v>0</v>
      </c>
      <c r="E1117" s="310">
        <v>0</v>
      </c>
      <c r="F1117" s="310">
        <v>0</v>
      </c>
      <c r="G1117" s="310">
        <v>0</v>
      </c>
      <c r="H1117" s="310">
        <f t="shared" si="11"/>
        <v>0</v>
      </c>
      <c r="I1117" s="310">
        <f t="shared" si="12"/>
        <v>3600734.29</v>
      </c>
      <c r="J1117" s="80"/>
    </row>
    <row r="1118" spans="1:10" hidden="1" outlineLevel="1">
      <c r="A1118" s="2" t="s">
        <v>332</v>
      </c>
      <c r="B1118" s="310">
        <v>1357848.69</v>
      </c>
      <c r="C1118" s="310">
        <v>39746.57</v>
      </c>
      <c r="D1118" s="310">
        <v>0</v>
      </c>
      <c r="E1118" s="310">
        <v>0</v>
      </c>
      <c r="F1118" s="310">
        <v>0</v>
      </c>
      <c r="G1118" s="310">
        <v>0</v>
      </c>
      <c r="H1118" s="310">
        <f t="shared" si="11"/>
        <v>39746.57</v>
      </c>
      <c r="I1118" s="310">
        <f t="shared" si="12"/>
        <v>1397595.26</v>
      </c>
      <c r="J1118" s="80"/>
    </row>
    <row r="1119" spans="1:10" hidden="1" outlineLevel="1">
      <c r="A1119" s="2" t="s">
        <v>333</v>
      </c>
      <c r="B1119" s="310">
        <v>69575342.38000001</v>
      </c>
      <c r="C1119" s="310">
        <v>481335.86</v>
      </c>
      <c r="D1119" s="310">
        <v>11230.89</v>
      </c>
      <c r="E1119" s="310">
        <v>83.42</v>
      </c>
      <c r="F1119" s="310">
        <v>0</v>
      </c>
      <c r="G1119" s="310">
        <v>0</v>
      </c>
      <c r="H1119" s="310">
        <f t="shared" si="11"/>
        <v>492650.17</v>
      </c>
      <c r="I1119" s="310">
        <f t="shared" si="12"/>
        <v>70067992.550000012</v>
      </c>
      <c r="J1119" s="80"/>
    </row>
    <row r="1120" spans="1:10" hidden="1" outlineLevel="1">
      <c r="A1120" s="2" t="s">
        <v>334</v>
      </c>
      <c r="B1120" s="310">
        <v>8366047.3499999996</v>
      </c>
      <c r="C1120" s="310">
        <v>139909.73000000001</v>
      </c>
      <c r="D1120" s="310">
        <v>0</v>
      </c>
      <c r="E1120" s="310">
        <v>0</v>
      </c>
      <c r="F1120" s="310">
        <v>0</v>
      </c>
      <c r="G1120" s="310">
        <v>0</v>
      </c>
      <c r="H1120" s="310">
        <f t="shared" si="11"/>
        <v>139909.73000000001</v>
      </c>
      <c r="I1120" s="310">
        <f t="shared" si="12"/>
        <v>8505957.0800000001</v>
      </c>
      <c r="J1120" s="80"/>
    </row>
    <row r="1121" spans="1:10" hidden="1" outlineLevel="1">
      <c r="A1121" s="2" t="s">
        <v>335</v>
      </c>
      <c r="B1121" s="310">
        <v>3472629.5300000003</v>
      </c>
      <c r="C1121" s="310">
        <v>0</v>
      </c>
      <c r="D1121" s="310">
        <v>0</v>
      </c>
      <c r="E1121" s="310">
        <v>0</v>
      </c>
      <c r="F1121" s="310">
        <v>0</v>
      </c>
      <c r="G1121" s="310">
        <v>0</v>
      </c>
      <c r="H1121" s="310">
        <f t="shared" si="11"/>
        <v>0</v>
      </c>
      <c r="I1121" s="310">
        <f t="shared" si="12"/>
        <v>3472629.5300000003</v>
      </c>
      <c r="J1121" s="80"/>
    </row>
    <row r="1122" spans="1:10" hidden="1" outlineLevel="1">
      <c r="A1122" s="2" t="s">
        <v>336</v>
      </c>
      <c r="B1122" s="310">
        <v>646495.63</v>
      </c>
      <c r="C1122" s="310">
        <v>747.49</v>
      </c>
      <c r="D1122" s="310">
        <v>0</v>
      </c>
      <c r="E1122" s="310">
        <v>0</v>
      </c>
      <c r="F1122" s="310">
        <v>0</v>
      </c>
      <c r="G1122" s="310">
        <v>0</v>
      </c>
      <c r="H1122" s="310">
        <f t="shared" si="11"/>
        <v>747.49</v>
      </c>
      <c r="I1122" s="310">
        <f t="shared" si="12"/>
        <v>647243.12</v>
      </c>
      <c r="J1122" s="80"/>
    </row>
    <row r="1123" spans="1:10" hidden="1" outlineLevel="1">
      <c r="A1123" s="2" t="s">
        <v>337</v>
      </c>
      <c r="B1123" s="310">
        <v>21023844.440000001</v>
      </c>
      <c r="C1123" s="310">
        <v>3240.32</v>
      </c>
      <c r="D1123" s="310">
        <v>0</v>
      </c>
      <c r="E1123" s="310">
        <v>0</v>
      </c>
      <c r="F1123" s="310">
        <v>0</v>
      </c>
      <c r="G1123" s="310">
        <v>0</v>
      </c>
      <c r="H1123" s="310">
        <f t="shared" si="11"/>
        <v>3240.32</v>
      </c>
      <c r="I1123" s="310">
        <f t="shared" si="12"/>
        <v>21027084.760000002</v>
      </c>
      <c r="J1123" s="80"/>
    </row>
    <row r="1124" spans="1:10" hidden="1" outlineLevel="1">
      <c r="A1124" s="2" t="s">
        <v>338</v>
      </c>
      <c r="B1124" s="310">
        <v>10593597.77</v>
      </c>
      <c r="C1124" s="310">
        <v>-6052.72</v>
      </c>
      <c r="D1124" s="310">
        <v>0</v>
      </c>
      <c r="E1124" s="310">
        <v>-272.68</v>
      </c>
      <c r="F1124" s="310">
        <v>0</v>
      </c>
      <c r="G1124" s="310">
        <v>3042.39</v>
      </c>
      <c r="H1124" s="310">
        <f t="shared" si="11"/>
        <v>-9367.7900000000009</v>
      </c>
      <c r="I1124" s="310">
        <f t="shared" si="12"/>
        <v>10584229.98</v>
      </c>
      <c r="J1124" s="80"/>
    </row>
    <row r="1125" spans="1:10" hidden="1" outlineLevel="1">
      <c r="A1125" s="2" t="s">
        <v>339</v>
      </c>
      <c r="B1125" s="310">
        <v>3237509.01</v>
      </c>
      <c r="C1125" s="310">
        <v>959.55</v>
      </c>
      <c r="D1125" s="310">
        <v>0</v>
      </c>
      <c r="E1125" s="310">
        <v>0</v>
      </c>
      <c r="F1125" s="310">
        <v>0</v>
      </c>
      <c r="G1125" s="310">
        <v>0</v>
      </c>
      <c r="H1125" s="310">
        <f t="shared" si="11"/>
        <v>959.55</v>
      </c>
      <c r="I1125" s="310">
        <f t="shared" si="12"/>
        <v>3238468.5599999996</v>
      </c>
      <c r="J1125" s="80"/>
    </row>
    <row r="1126" spans="1:10" hidden="1" outlineLevel="1">
      <c r="A1126" s="2" t="s">
        <v>340</v>
      </c>
      <c r="B1126" s="310">
        <v>2793478.91</v>
      </c>
      <c r="C1126" s="310">
        <v>7068.87</v>
      </c>
      <c r="D1126" s="310">
        <v>0</v>
      </c>
      <c r="E1126" s="310">
        <v>0</v>
      </c>
      <c r="F1126" s="310">
        <v>0</v>
      </c>
      <c r="G1126" s="310">
        <v>0</v>
      </c>
      <c r="H1126" s="310">
        <f t="shared" si="11"/>
        <v>7068.87</v>
      </c>
      <c r="I1126" s="310">
        <f t="shared" si="12"/>
        <v>2800547.7800000003</v>
      </c>
      <c r="J1126" s="80"/>
    </row>
    <row r="1127" spans="1:10" hidden="1" outlineLevel="1">
      <c r="A1127" s="2" t="s">
        <v>341</v>
      </c>
      <c r="B1127" s="310">
        <v>7065523.4500000002</v>
      </c>
      <c r="C1127" s="310">
        <v>-900.72</v>
      </c>
      <c r="D1127" s="310">
        <v>0</v>
      </c>
      <c r="E1127" s="310">
        <v>0</v>
      </c>
      <c r="F1127" s="310">
        <v>0</v>
      </c>
      <c r="G1127" s="310">
        <v>0</v>
      </c>
      <c r="H1127" s="310">
        <f t="shared" si="11"/>
        <v>-900.72</v>
      </c>
      <c r="I1127" s="310">
        <f t="shared" si="12"/>
        <v>7064622.7300000004</v>
      </c>
      <c r="J1127" s="80"/>
    </row>
    <row r="1128" spans="1:10" hidden="1" outlineLevel="1">
      <c r="A1128" s="2" t="s">
        <v>342</v>
      </c>
      <c r="B1128" s="310">
        <v>7226761.5300000003</v>
      </c>
      <c r="C1128" s="310">
        <v>-4220.6099999999997</v>
      </c>
      <c r="D1128" s="310">
        <v>0</v>
      </c>
      <c r="E1128" s="310">
        <v>0</v>
      </c>
      <c r="F1128" s="310">
        <v>0</v>
      </c>
      <c r="G1128" s="310">
        <v>0</v>
      </c>
      <c r="H1128" s="310">
        <f t="shared" si="11"/>
        <v>-4220.6099999999997</v>
      </c>
      <c r="I1128" s="310">
        <f t="shared" si="12"/>
        <v>7222540.9199999999</v>
      </c>
      <c r="J1128" s="80"/>
    </row>
    <row r="1129" spans="1:10" hidden="1" outlineLevel="1">
      <c r="A1129" s="2" t="s">
        <v>343</v>
      </c>
      <c r="B1129" s="310">
        <v>478661.59</v>
      </c>
      <c r="C1129" s="310">
        <v>0</v>
      </c>
      <c r="D1129" s="310">
        <v>0</v>
      </c>
      <c r="E1129" s="310">
        <v>0</v>
      </c>
      <c r="F1129" s="310">
        <v>0</v>
      </c>
      <c r="G1129" s="310">
        <v>0</v>
      </c>
      <c r="H1129" s="310">
        <f t="shared" si="11"/>
        <v>0</v>
      </c>
      <c r="I1129" s="310">
        <f t="shared" si="12"/>
        <v>478661.59</v>
      </c>
      <c r="J1129" s="80"/>
    </row>
    <row r="1130" spans="1:10" hidden="1" outlineLevel="1">
      <c r="A1130" s="2" t="s">
        <v>344</v>
      </c>
      <c r="B1130" s="310">
        <v>5784488.2100000009</v>
      </c>
      <c r="C1130" s="310">
        <v>0</v>
      </c>
      <c r="D1130" s="310">
        <v>0</v>
      </c>
      <c r="E1130" s="310">
        <v>0</v>
      </c>
      <c r="F1130" s="310">
        <v>0</v>
      </c>
      <c r="G1130" s="310">
        <v>0</v>
      </c>
      <c r="H1130" s="310">
        <f t="shared" si="11"/>
        <v>0</v>
      </c>
      <c r="I1130" s="310">
        <f t="shared" si="12"/>
        <v>5784488.2100000009</v>
      </c>
      <c r="J1130" s="80"/>
    </row>
    <row r="1131" spans="1:10" hidden="1" outlineLevel="1">
      <c r="A1131" s="2" t="s">
        <v>345</v>
      </c>
      <c r="B1131" s="310">
        <v>6382610.0500000007</v>
      </c>
      <c r="C1131" s="310">
        <v>0</v>
      </c>
      <c r="D1131" s="310">
        <v>0</v>
      </c>
      <c r="E1131" s="310">
        <v>0</v>
      </c>
      <c r="F1131" s="310">
        <v>0</v>
      </c>
      <c r="G1131" s="310">
        <v>0</v>
      </c>
      <c r="H1131" s="310">
        <f t="shared" si="11"/>
        <v>0</v>
      </c>
      <c r="I1131" s="310">
        <f t="shared" si="12"/>
        <v>6382610.0500000007</v>
      </c>
      <c r="J1131" s="80"/>
    </row>
    <row r="1132" spans="1:10" hidden="1" outlineLevel="1">
      <c r="A1132" s="2" t="s">
        <v>346</v>
      </c>
      <c r="B1132" s="310">
        <v>1327085.9899999998</v>
      </c>
      <c r="C1132" s="310">
        <v>0</v>
      </c>
      <c r="D1132" s="310">
        <v>0</v>
      </c>
      <c r="E1132" s="310">
        <v>0</v>
      </c>
      <c r="F1132" s="310">
        <v>0</v>
      </c>
      <c r="G1132" s="310">
        <v>0</v>
      </c>
      <c r="H1132" s="310">
        <f t="shared" si="11"/>
        <v>0</v>
      </c>
      <c r="I1132" s="310">
        <f t="shared" si="12"/>
        <v>1327085.9899999998</v>
      </c>
      <c r="J1132" s="80"/>
    </row>
    <row r="1133" spans="1:10" hidden="1" outlineLevel="1">
      <c r="A1133" s="2" t="s">
        <v>347</v>
      </c>
      <c r="B1133" s="310">
        <v>3744592.92</v>
      </c>
      <c r="C1133" s="310">
        <v>21890.03</v>
      </c>
      <c r="D1133" s="310">
        <v>-6806.15</v>
      </c>
      <c r="E1133" s="310">
        <v>0</v>
      </c>
      <c r="F1133" s="310">
        <v>0</v>
      </c>
      <c r="G1133" s="310">
        <v>0</v>
      </c>
      <c r="H1133" s="310">
        <f t="shared" ref="H1133:H1145" si="13">C1133+D1133+E1133+F1133-G1133</f>
        <v>15083.88</v>
      </c>
      <c r="I1133" s="310">
        <f t="shared" ref="I1133:I1145" si="14">B1133+H1133</f>
        <v>3759676.8</v>
      </c>
      <c r="J1133" s="80"/>
    </row>
    <row r="1134" spans="1:10" hidden="1" outlineLevel="1">
      <c r="A1134" s="2" t="s">
        <v>348</v>
      </c>
      <c r="B1134" s="310">
        <v>9686988.129999999</v>
      </c>
      <c r="C1134" s="310">
        <v>0</v>
      </c>
      <c r="D1134" s="310">
        <v>0</v>
      </c>
      <c r="E1134" s="310">
        <v>0</v>
      </c>
      <c r="F1134" s="310">
        <v>0</v>
      </c>
      <c r="G1134" s="310">
        <v>0</v>
      </c>
      <c r="H1134" s="310">
        <f t="shared" si="13"/>
        <v>0</v>
      </c>
      <c r="I1134" s="310">
        <f t="shared" si="14"/>
        <v>9686988.129999999</v>
      </c>
      <c r="J1134" s="80"/>
    </row>
    <row r="1135" spans="1:10" hidden="1" outlineLevel="1">
      <c r="A1135" s="2" t="s">
        <v>349</v>
      </c>
      <c r="B1135" s="310">
        <v>4369852.41</v>
      </c>
      <c r="C1135" s="310">
        <v>0</v>
      </c>
      <c r="D1135" s="310">
        <v>0</v>
      </c>
      <c r="E1135" s="310">
        <v>0</v>
      </c>
      <c r="F1135" s="310">
        <v>0</v>
      </c>
      <c r="G1135" s="310">
        <v>0</v>
      </c>
      <c r="H1135" s="310">
        <f t="shared" si="13"/>
        <v>0</v>
      </c>
      <c r="I1135" s="310">
        <f t="shared" si="14"/>
        <v>4369852.41</v>
      </c>
      <c r="J1135" s="80"/>
    </row>
    <row r="1136" spans="1:10" hidden="1" outlineLevel="1">
      <c r="A1136" s="2" t="s">
        <v>350</v>
      </c>
      <c r="B1136" s="310">
        <v>7215231.75</v>
      </c>
      <c r="C1136" s="310">
        <v>54191.82</v>
      </c>
      <c r="D1136" s="310">
        <v>0</v>
      </c>
      <c r="E1136" s="310">
        <v>0</v>
      </c>
      <c r="F1136" s="310">
        <v>0</v>
      </c>
      <c r="G1136" s="310">
        <v>0</v>
      </c>
      <c r="H1136" s="310">
        <f t="shared" si="13"/>
        <v>54191.82</v>
      </c>
      <c r="I1136" s="310">
        <f t="shared" si="14"/>
        <v>7269423.5700000003</v>
      </c>
      <c r="J1136" s="80"/>
    </row>
    <row r="1137" spans="1:10" hidden="1" outlineLevel="1">
      <c r="A1137" s="2" t="s">
        <v>351</v>
      </c>
      <c r="B1137" s="310">
        <v>1518686.3</v>
      </c>
      <c r="C1137" s="310">
        <v>0</v>
      </c>
      <c r="D1137" s="310">
        <v>0</v>
      </c>
      <c r="E1137" s="310">
        <v>0</v>
      </c>
      <c r="F1137" s="310">
        <v>0</v>
      </c>
      <c r="G1137" s="310">
        <v>0</v>
      </c>
      <c r="H1137" s="310">
        <f t="shared" si="13"/>
        <v>0</v>
      </c>
      <c r="I1137" s="310">
        <f t="shared" si="14"/>
        <v>1518686.3</v>
      </c>
      <c r="J1137" s="80"/>
    </row>
    <row r="1138" spans="1:10" hidden="1" outlineLevel="1">
      <c r="A1138" s="2" t="s">
        <v>352</v>
      </c>
      <c r="B1138" s="310">
        <v>7843306.4299999997</v>
      </c>
      <c r="C1138" s="310">
        <v>17922.36</v>
      </c>
      <c r="D1138" s="310">
        <v>-14887.94</v>
      </c>
      <c r="E1138" s="310">
        <v>0</v>
      </c>
      <c r="F1138" s="310">
        <v>0</v>
      </c>
      <c r="G1138" s="310">
        <v>0</v>
      </c>
      <c r="H1138" s="310">
        <f t="shared" si="13"/>
        <v>3034.42</v>
      </c>
      <c r="I1138" s="310">
        <f t="shared" si="14"/>
        <v>7846340.8499999996</v>
      </c>
      <c r="J1138" s="80"/>
    </row>
    <row r="1139" spans="1:10" hidden="1" outlineLevel="1">
      <c r="A1139" s="2" t="s">
        <v>353</v>
      </c>
      <c r="B1139" s="310">
        <v>5650333.6500000004</v>
      </c>
      <c r="C1139" s="310">
        <v>13696.71</v>
      </c>
      <c r="D1139" s="310">
        <v>0</v>
      </c>
      <c r="E1139" s="310">
        <v>0</v>
      </c>
      <c r="F1139" s="310">
        <v>0</v>
      </c>
      <c r="G1139" s="310">
        <v>0</v>
      </c>
      <c r="H1139" s="310">
        <f t="shared" si="13"/>
        <v>13696.71</v>
      </c>
      <c r="I1139" s="310">
        <f t="shared" si="14"/>
        <v>5664030.3600000003</v>
      </c>
      <c r="J1139" s="80"/>
    </row>
    <row r="1140" spans="1:10" hidden="1" outlineLevel="1">
      <c r="A1140" s="2" t="s">
        <v>354</v>
      </c>
      <c r="B1140" s="310">
        <v>1654720.7600000002</v>
      </c>
      <c r="C1140" s="310">
        <v>0</v>
      </c>
      <c r="D1140" s="310">
        <v>0</v>
      </c>
      <c r="E1140" s="310">
        <v>0</v>
      </c>
      <c r="F1140" s="310">
        <v>0</v>
      </c>
      <c r="G1140" s="310">
        <v>0</v>
      </c>
      <c r="H1140" s="310">
        <f t="shared" si="13"/>
        <v>0</v>
      </c>
      <c r="I1140" s="310">
        <f t="shared" si="14"/>
        <v>1654720.7600000002</v>
      </c>
      <c r="J1140" s="80"/>
    </row>
    <row r="1141" spans="1:10" hidden="1" outlineLevel="1">
      <c r="A1141" s="2" t="s">
        <v>355</v>
      </c>
      <c r="B1141" s="310">
        <v>575883.0199999999</v>
      </c>
      <c r="C1141" s="310">
        <v>0</v>
      </c>
      <c r="D1141" s="310">
        <v>0</v>
      </c>
      <c r="E1141" s="310">
        <v>0</v>
      </c>
      <c r="F1141" s="310">
        <v>0</v>
      </c>
      <c r="G1141" s="310">
        <v>0</v>
      </c>
      <c r="H1141" s="310">
        <f t="shared" si="13"/>
        <v>0</v>
      </c>
      <c r="I1141" s="310">
        <f t="shared" si="14"/>
        <v>575883.0199999999</v>
      </c>
      <c r="J1141" s="80"/>
    </row>
    <row r="1142" spans="1:10" hidden="1" outlineLevel="1">
      <c r="A1142" s="2" t="s">
        <v>356</v>
      </c>
      <c r="B1142" s="310">
        <v>2795897.4499999997</v>
      </c>
      <c r="C1142" s="310">
        <v>-447.67</v>
      </c>
      <c r="D1142" s="310">
        <v>0</v>
      </c>
      <c r="E1142" s="310">
        <v>0</v>
      </c>
      <c r="F1142" s="310">
        <v>0</v>
      </c>
      <c r="G1142" s="310">
        <v>0</v>
      </c>
      <c r="H1142" s="310">
        <f t="shared" si="13"/>
        <v>-447.67</v>
      </c>
      <c r="I1142" s="310">
        <f t="shared" si="14"/>
        <v>2795449.78</v>
      </c>
      <c r="J1142" s="80"/>
    </row>
    <row r="1143" spans="1:10" hidden="1" outlineLevel="1">
      <c r="A1143" s="2" t="s">
        <v>357</v>
      </c>
      <c r="B1143" s="310">
        <v>1257933.3</v>
      </c>
      <c r="C1143" s="310">
        <v>14782.05</v>
      </c>
      <c r="D1143" s="310">
        <v>0</v>
      </c>
      <c r="E1143" s="310">
        <v>0</v>
      </c>
      <c r="F1143" s="310">
        <v>0</v>
      </c>
      <c r="G1143" s="310">
        <v>0</v>
      </c>
      <c r="H1143" s="310">
        <f t="shared" si="13"/>
        <v>14782.05</v>
      </c>
      <c r="I1143" s="310">
        <f t="shared" si="14"/>
        <v>1272715.3500000001</v>
      </c>
      <c r="J1143" s="80"/>
    </row>
    <row r="1144" spans="1:10" hidden="1" outlineLevel="1">
      <c r="A1144" s="2" t="s">
        <v>358</v>
      </c>
      <c r="B1144" s="310">
        <v>7107952.21</v>
      </c>
      <c r="C1144" s="310">
        <v>0</v>
      </c>
      <c r="D1144" s="310">
        <v>0</v>
      </c>
      <c r="E1144" s="310">
        <v>0</v>
      </c>
      <c r="F1144" s="310">
        <v>0</v>
      </c>
      <c r="G1144" s="310">
        <v>0</v>
      </c>
      <c r="H1144" s="310">
        <f t="shared" si="13"/>
        <v>0</v>
      </c>
      <c r="I1144" s="310">
        <f t="shared" si="14"/>
        <v>7107952.21</v>
      </c>
      <c r="J1144" s="80"/>
    </row>
    <row r="1145" spans="1:10" hidden="1" outlineLevel="1">
      <c r="A1145" s="2" t="s">
        <v>359</v>
      </c>
      <c r="B1145" s="310">
        <v>3092974.89</v>
      </c>
      <c r="C1145" s="310">
        <v>0</v>
      </c>
      <c r="D1145" s="310">
        <v>0</v>
      </c>
      <c r="E1145" s="310">
        <v>0</v>
      </c>
      <c r="F1145" s="310">
        <v>0</v>
      </c>
      <c r="G1145" s="310">
        <v>0</v>
      </c>
      <c r="H1145" s="310">
        <f t="shared" si="13"/>
        <v>0</v>
      </c>
      <c r="I1145" s="310">
        <f t="shared" si="14"/>
        <v>3092974.89</v>
      </c>
      <c r="J1145" s="80"/>
    </row>
    <row r="1146" spans="1:10" hidden="1" outlineLevel="1">
      <c r="A1146" s="24" t="s">
        <v>360</v>
      </c>
      <c r="B1146" s="37">
        <v>1584968.1000000003</v>
      </c>
      <c r="C1146" s="37">
        <v>38121.71</v>
      </c>
      <c r="D1146" s="37">
        <v>1319.83</v>
      </c>
      <c r="E1146" s="37">
        <v>0</v>
      </c>
      <c r="F1146" s="37">
        <v>0</v>
      </c>
      <c r="G1146" s="37">
        <v>0</v>
      </c>
      <c r="H1146" s="37">
        <f t="shared" ref="H1146:H1169" si="15">C1146+D1146+E1146+F1146-G1146</f>
        <v>39441.54</v>
      </c>
      <c r="I1146" s="37">
        <f t="shared" ref="I1146:I1165" si="16">B1146+H1146</f>
        <v>1624409.6400000004</v>
      </c>
      <c r="J1146" s="80"/>
    </row>
    <row r="1147" spans="1:10" hidden="1" outlineLevel="1">
      <c r="A1147" s="24" t="s">
        <v>361</v>
      </c>
      <c r="B1147" s="37">
        <v>388338.2</v>
      </c>
      <c r="C1147" s="37">
        <v>0</v>
      </c>
      <c r="D1147" s="37">
        <v>0</v>
      </c>
      <c r="E1147" s="37">
        <v>0</v>
      </c>
      <c r="F1147" s="37">
        <v>0</v>
      </c>
      <c r="G1147" s="37">
        <v>0</v>
      </c>
      <c r="H1147" s="37">
        <f t="shared" si="15"/>
        <v>0</v>
      </c>
      <c r="I1147" s="37">
        <f t="shared" si="16"/>
        <v>388338.2</v>
      </c>
      <c r="J1147" s="80"/>
    </row>
    <row r="1148" spans="1:10" hidden="1" outlineLevel="1">
      <c r="A1148" s="24" t="s">
        <v>362</v>
      </c>
      <c r="B1148" s="37">
        <v>1008184.1799999999</v>
      </c>
      <c r="C1148" s="37">
        <v>-7592.91</v>
      </c>
      <c r="D1148" s="37">
        <v>78945.53</v>
      </c>
      <c r="E1148" s="37">
        <v>0</v>
      </c>
      <c r="F1148" s="37">
        <v>0</v>
      </c>
      <c r="G1148" s="37">
        <v>0</v>
      </c>
      <c r="H1148" s="37">
        <f t="shared" si="15"/>
        <v>71352.62</v>
      </c>
      <c r="I1148" s="37">
        <f t="shared" si="16"/>
        <v>1079536.7999999998</v>
      </c>
      <c r="J1148" s="80"/>
    </row>
    <row r="1149" spans="1:10" hidden="1" outlineLevel="1">
      <c r="A1149" s="24" t="s">
        <v>363</v>
      </c>
      <c r="B1149" s="37">
        <v>32972.559999999998</v>
      </c>
      <c r="C1149" s="310">
        <v>0</v>
      </c>
      <c r="D1149" s="310">
        <v>0</v>
      </c>
      <c r="E1149" s="310">
        <v>0</v>
      </c>
      <c r="F1149" s="310">
        <v>0</v>
      </c>
      <c r="G1149" s="310">
        <v>0</v>
      </c>
      <c r="H1149" s="37">
        <f t="shared" si="15"/>
        <v>0</v>
      </c>
      <c r="I1149" s="37">
        <f t="shared" si="16"/>
        <v>32972.559999999998</v>
      </c>
      <c r="J1149" s="80"/>
    </row>
    <row r="1150" spans="1:10" hidden="1" outlineLevel="1">
      <c r="A1150" s="24" t="s">
        <v>364</v>
      </c>
      <c r="B1150" s="37">
        <v>331573.61</v>
      </c>
      <c r="C1150" s="310">
        <v>0</v>
      </c>
      <c r="D1150" s="310">
        <v>0</v>
      </c>
      <c r="E1150" s="310">
        <v>0</v>
      </c>
      <c r="F1150" s="310">
        <v>0</v>
      </c>
      <c r="G1150" s="310">
        <v>0</v>
      </c>
      <c r="H1150" s="37">
        <f t="shared" si="15"/>
        <v>0</v>
      </c>
      <c r="I1150" s="37">
        <f t="shared" si="16"/>
        <v>331573.61</v>
      </c>
      <c r="J1150" s="80"/>
    </row>
    <row r="1151" spans="1:10" hidden="1" outlineLevel="1">
      <c r="A1151" s="24" t="s">
        <v>365</v>
      </c>
      <c r="B1151" s="37">
        <v>2898501.89</v>
      </c>
      <c r="C1151" s="37">
        <v>-1162.17</v>
      </c>
      <c r="D1151" s="37">
        <v>0</v>
      </c>
      <c r="E1151" s="37">
        <v>0</v>
      </c>
      <c r="F1151" s="37">
        <v>0</v>
      </c>
      <c r="G1151" s="37">
        <v>0</v>
      </c>
      <c r="H1151" s="37">
        <f t="shared" si="15"/>
        <v>-1162.17</v>
      </c>
      <c r="I1151" s="37">
        <f t="shared" si="16"/>
        <v>2897339.72</v>
      </c>
      <c r="J1151" s="80"/>
    </row>
    <row r="1152" spans="1:10" hidden="1" outlineLevel="1">
      <c r="A1152" s="24" t="s">
        <v>366</v>
      </c>
      <c r="B1152" s="37">
        <v>2605064.27</v>
      </c>
      <c r="C1152" s="37">
        <v>-7230.53</v>
      </c>
      <c r="D1152" s="37">
        <v>0</v>
      </c>
      <c r="E1152" s="37">
        <v>0</v>
      </c>
      <c r="F1152" s="37">
        <v>0</v>
      </c>
      <c r="G1152" s="37">
        <v>0</v>
      </c>
      <c r="H1152" s="37">
        <f t="shared" si="15"/>
        <v>-7230.53</v>
      </c>
      <c r="I1152" s="37">
        <f t="shared" si="16"/>
        <v>2597833.7400000002</v>
      </c>
      <c r="J1152" s="80"/>
    </row>
    <row r="1153" spans="1:10" hidden="1" outlineLevel="1">
      <c r="A1153" s="24" t="s">
        <v>367</v>
      </c>
      <c r="B1153" s="37">
        <v>557595.79</v>
      </c>
      <c r="C1153" s="37">
        <v>0</v>
      </c>
      <c r="D1153" s="37">
        <v>0</v>
      </c>
      <c r="E1153" s="37">
        <v>0</v>
      </c>
      <c r="F1153" s="37">
        <v>0</v>
      </c>
      <c r="G1153" s="37">
        <v>0</v>
      </c>
      <c r="H1153" s="37">
        <f t="shared" si="15"/>
        <v>0</v>
      </c>
      <c r="I1153" s="37">
        <f t="shared" si="16"/>
        <v>557595.79</v>
      </c>
      <c r="J1153" s="80"/>
    </row>
    <row r="1154" spans="1:10" hidden="1" outlineLevel="1">
      <c r="A1154" s="24" t="s">
        <v>368</v>
      </c>
      <c r="B1154" s="37">
        <v>1522817.15</v>
      </c>
      <c r="C1154" s="37">
        <v>-1184173.55</v>
      </c>
      <c r="D1154" s="37">
        <v>0</v>
      </c>
      <c r="E1154" s="37">
        <v>0</v>
      </c>
      <c r="F1154" s="37">
        <v>0</v>
      </c>
      <c r="G1154" s="37">
        <v>156598.06</v>
      </c>
      <c r="H1154" s="37">
        <f t="shared" si="15"/>
        <v>-1340771.6100000001</v>
      </c>
      <c r="I1154" s="37">
        <f t="shared" si="16"/>
        <v>182045.5399999998</v>
      </c>
      <c r="J1154" s="80"/>
    </row>
    <row r="1155" spans="1:10" hidden="1" outlineLevel="1">
      <c r="A1155" s="24" t="s">
        <v>369</v>
      </c>
      <c r="B1155" s="37">
        <v>3280654.35</v>
      </c>
      <c r="C1155" s="37">
        <v>0</v>
      </c>
      <c r="D1155" s="37">
        <v>0</v>
      </c>
      <c r="E1155" s="37">
        <v>0</v>
      </c>
      <c r="F1155" s="37">
        <v>0</v>
      </c>
      <c r="G1155" s="37">
        <v>0</v>
      </c>
      <c r="H1155" s="37">
        <f t="shared" si="15"/>
        <v>0</v>
      </c>
      <c r="I1155" s="37">
        <f t="shared" si="16"/>
        <v>3280654.35</v>
      </c>
      <c r="J1155" s="80"/>
    </row>
    <row r="1156" spans="1:10" hidden="1" outlineLevel="1">
      <c r="A1156" s="24" t="s">
        <v>370</v>
      </c>
      <c r="B1156" s="37">
        <v>34230828.300000004</v>
      </c>
      <c r="C1156" s="37">
        <v>0</v>
      </c>
      <c r="D1156" s="37">
        <v>0</v>
      </c>
      <c r="E1156" s="37">
        <v>0</v>
      </c>
      <c r="F1156" s="37">
        <v>0</v>
      </c>
      <c r="G1156" s="37">
        <v>0</v>
      </c>
      <c r="H1156" s="37">
        <f t="shared" si="15"/>
        <v>0</v>
      </c>
      <c r="I1156" s="37">
        <f t="shared" si="16"/>
        <v>34230828.300000004</v>
      </c>
      <c r="J1156" s="80"/>
    </row>
    <row r="1157" spans="1:10" hidden="1" outlineLevel="1">
      <c r="A1157" s="24" t="s">
        <v>371</v>
      </c>
      <c r="B1157" s="37">
        <v>1337463.5299999998</v>
      </c>
      <c r="C1157" s="37">
        <v>0</v>
      </c>
      <c r="D1157" s="37">
        <v>0</v>
      </c>
      <c r="E1157" s="37">
        <v>0</v>
      </c>
      <c r="F1157" s="37">
        <v>0</v>
      </c>
      <c r="G1157" s="37">
        <v>0</v>
      </c>
      <c r="H1157" s="37">
        <f t="shared" si="15"/>
        <v>0</v>
      </c>
      <c r="I1157" s="37">
        <f t="shared" si="16"/>
        <v>1337463.5299999998</v>
      </c>
      <c r="J1157" s="80"/>
    </row>
    <row r="1158" spans="1:10" hidden="1" outlineLevel="1">
      <c r="A1158" s="24" t="s">
        <v>372</v>
      </c>
      <c r="B1158" s="37">
        <v>3133479.1599999997</v>
      </c>
      <c r="C1158" s="37">
        <v>0</v>
      </c>
      <c r="D1158" s="37">
        <v>0</v>
      </c>
      <c r="E1158" s="37">
        <v>0</v>
      </c>
      <c r="F1158" s="37">
        <v>0</v>
      </c>
      <c r="G1158" s="37">
        <v>0</v>
      </c>
      <c r="H1158" s="37">
        <f t="shared" si="15"/>
        <v>0</v>
      </c>
      <c r="I1158" s="37">
        <f t="shared" si="16"/>
        <v>3133479.1599999997</v>
      </c>
      <c r="J1158" s="80"/>
    </row>
    <row r="1159" spans="1:10" hidden="1" outlineLevel="1">
      <c r="A1159" s="24" t="s">
        <v>373</v>
      </c>
      <c r="B1159" s="37">
        <v>63952046.93</v>
      </c>
      <c r="C1159" s="37">
        <v>205805.04</v>
      </c>
      <c r="D1159" s="37">
        <v>0</v>
      </c>
      <c r="E1159" s="37">
        <v>442.26</v>
      </c>
      <c r="F1159" s="37">
        <v>0</v>
      </c>
      <c r="G1159" s="37">
        <v>0</v>
      </c>
      <c r="H1159" s="37">
        <f t="shared" si="15"/>
        <v>206247.30000000002</v>
      </c>
      <c r="I1159" s="37">
        <f t="shared" si="16"/>
        <v>64158294.229999997</v>
      </c>
      <c r="J1159" s="80"/>
    </row>
    <row r="1160" spans="1:10" hidden="1" outlineLevel="1">
      <c r="A1160" s="24" t="s">
        <v>374</v>
      </c>
      <c r="B1160" s="37">
        <v>34886533.150000006</v>
      </c>
      <c r="C1160" s="37">
        <v>0</v>
      </c>
      <c r="D1160" s="37">
        <v>0</v>
      </c>
      <c r="E1160" s="37">
        <v>0</v>
      </c>
      <c r="F1160" s="37">
        <v>0</v>
      </c>
      <c r="G1160" s="37">
        <v>0</v>
      </c>
      <c r="H1160" s="37">
        <f t="shared" si="15"/>
        <v>0</v>
      </c>
      <c r="I1160" s="37">
        <f t="shared" si="16"/>
        <v>34886533.150000006</v>
      </c>
      <c r="J1160" s="80"/>
    </row>
    <row r="1161" spans="1:10" hidden="1" outlineLevel="1">
      <c r="A1161" s="24" t="s">
        <v>375</v>
      </c>
      <c r="B1161" s="37">
        <v>5683213.9299999997</v>
      </c>
      <c r="C1161" s="37">
        <v>0</v>
      </c>
      <c r="D1161" s="37">
        <v>0</v>
      </c>
      <c r="E1161" s="37">
        <v>0</v>
      </c>
      <c r="F1161" s="37">
        <v>0</v>
      </c>
      <c r="G1161" s="37">
        <v>0</v>
      </c>
      <c r="H1161" s="37">
        <f t="shared" si="15"/>
        <v>0</v>
      </c>
      <c r="I1161" s="37">
        <f t="shared" si="16"/>
        <v>5683213.9299999997</v>
      </c>
      <c r="J1161" s="80"/>
    </row>
    <row r="1162" spans="1:10" hidden="1" outlineLevel="1">
      <c r="A1162" s="24" t="s">
        <v>376</v>
      </c>
      <c r="B1162" s="37">
        <v>2293698.19</v>
      </c>
      <c r="C1162" s="37">
        <v>0</v>
      </c>
      <c r="D1162" s="37">
        <v>0</v>
      </c>
      <c r="E1162" s="37">
        <v>0</v>
      </c>
      <c r="F1162" s="37">
        <v>0</v>
      </c>
      <c r="G1162" s="37">
        <v>0</v>
      </c>
      <c r="H1162" s="37">
        <f t="shared" si="15"/>
        <v>0</v>
      </c>
      <c r="I1162" s="37">
        <f t="shared" si="16"/>
        <v>2293698.19</v>
      </c>
      <c r="J1162" s="80"/>
    </row>
    <row r="1163" spans="1:10" hidden="1" outlineLevel="1">
      <c r="A1163" s="24" t="s">
        <v>377</v>
      </c>
      <c r="B1163" s="37">
        <v>1226708869.6499996</v>
      </c>
      <c r="C1163" s="37">
        <v>4568422.2</v>
      </c>
      <c r="D1163" s="37">
        <v>1101757.48</v>
      </c>
      <c r="E1163" s="37">
        <v>2529.98</v>
      </c>
      <c r="F1163" s="37">
        <v>22798.12</v>
      </c>
      <c r="G1163" s="37">
        <v>29826.74</v>
      </c>
      <c r="H1163" s="37">
        <f t="shared" si="15"/>
        <v>5665681.04</v>
      </c>
      <c r="I1163" s="37">
        <f t="shared" si="16"/>
        <v>1232374550.6899996</v>
      </c>
      <c r="J1163" s="80"/>
    </row>
    <row r="1164" spans="1:10" hidden="1" outlineLevel="1">
      <c r="A1164" s="24" t="s">
        <v>378</v>
      </c>
      <c r="B1164" s="37">
        <v>231897.82</v>
      </c>
      <c r="C1164" s="37">
        <v>0</v>
      </c>
      <c r="D1164" s="37">
        <v>0</v>
      </c>
      <c r="E1164" s="37">
        <v>0</v>
      </c>
      <c r="F1164" s="37">
        <v>0</v>
      </c>
      <c r="G1164" s="37">
        <v>0</v>
      </c>
      <c r="H1164" s="37">
        <f t="shared" si="15"/>
        <v>0</v>
      </c>
      <c r="I1164" s="37">
        <f t="shared" si="16"/>
        <v>231897.82</v>
      </c>
      <c r="J1164" s="80"/>
    </row>
    <row r="1165" spans="1:10" hidden="1" outlineLevel="1">
      <c r="A1165" s="24" t="s">
        <v>379</v>
      </c>
      <c r="B1165" s="37">
        <v>3325164.61</v>
      </c>
      <c r="C1165" s="37">
        <v>0</v>
      </c>
      <c r="D1165" s="37">
        <v>0</v>
      </c>
      <c r="E1165" s="37">
        <v>0</v>
      </c>
      <c r="F1165" s="37">
        <v>0</v>
      </c>
      <c r="G1165" s="37">
        <v>0</v>
      </c>
      <c r="H1165" s="37">
        <f t="shared" si="15"/>
        <v>0</v>
      </c>
      <c r="I1165" s="37">
        <f t="shared" si="16"/>
        <v>3325164.61</v>
      </c>
      <c r="J1165" s="80"/>
    </row>
    <row r="1166" spans="1:10" hidden="1" outlineLevel="1">
      <c r="A1166" s="24" t="s">
        <v>380</v>
      </c>
      <c r="B1166" s="37">
        <v>3943326.9000000004</v>
      </c>
      <c r="C1166" s="37">
        <v>0</v>
      </c>
      <c r="D1166" s="37">
        <v>0</v>
      </c>
      <c r="E1166" s="37">
        <v>0</v>
      </c>
      <c r="F1166" s="37">
        <v>0</v>
      </c>
      <c r="G1166" s="37">
        <v>0</v>
      </c>
      <c r="H1166" s="37">
        <f t="shared" si="15"/>
        <v>0</v>
      </c>
      <c r="I1166" s="37">
        <f t="shared" ref="I1166:I1229" si="17">B1166+H1166</f>
        <v>3943326.9000000004</v>
      </c>
      <c r="J1166" s="80"/>
    </row>
    <row r="1167" spans="1:10" hidden="1" outlineLevel="1">
      <c r="A1167" s="24" t="s">
        <v>381</v>
      </c>
      <c r="B1167" s="37">
        <v>1704945.5</v>
      </c>
      <c r="C1167" s="37">
        <v>0</v>
      </c>
      <c r="D1167" s="37">
        <v>0</v>
      </c>
      <c r="E1167" s="37">
        <v>0</v>
      </c>
      <c r="F1167" s="37">
        <v>0</v>
      </c>
      <c r="G1167" s="37">
        <v>0</v>
      </c>
      <c r="H1167" s="37">
        <f t="shared" si="15"/>
        <v>0</v>
      </c>
      <c r="I1167" s="37">
        <f t="shared" si="17"/>
        <v>1704945.5</v>
      </c>
      <c r="J1167" s="80"/>
    </row>
    <row r="1168" spans="1:10" hidden="1" outlineLevel="1">
      <c r="A1168" s="24" t="s">
        <v>382</v>
      </c>
      <c r="B1168" s="37">
        <v>22511919.580000006</v>
      </c>
      <c r="C1168" s="37">
        <v>0</v>
      </c>
      <c r="D1168" s="37">
        <v>14446.12</v>
      </c>
      <c r="E1168" s="37">
        <v>0</v>
      </c>
      <c r="F1168" s="37">
        <v>0</v>
      </c>
      <c r="G1168" s="37">
        <v>861.59</v>
      </c>
      <c r="H1168" s="37">
        <f t="shared" si="15"/>
        <v>13584.53</v>
      </c>
      <c r="I1168" s="37">
        <f t="shared" si="17"/>
        <v>22525504.110000007</v>
      </c>
      <c r="J1168" s="80"/>
    </row>
    <row r="1169" spans="1:10" hidden="1" outlineLevel="1">
      <c r="A1169" s="24" t="s">
        <v>383</v>
      </c>
      <c r="B1169" s="37">
        <v>3412000.44</v>
      </c>
      <c r="C1169" s="37">
        <v>0</v>
      </c>
      <c r="D1169" s="37">
        <v>0</v>
      </c>
      <c r="E1169" s="37">
        <v>0</v>
      </c>
      <c r="F1169" s="37">
        <v>0</v>
      </c>
      <c r="G1169" s="37">
        <v>0</v>
      </c>
      <c r="H1169" s="37">
        <f t="shared" si="15"/>
        <v>0</v>
      </c>
      <c r="I1169" s="37">
        <f t="shared" si="17"/>
        <v>3412000.44</v>
      </c>
      <c r="J1169" s="80"/>
    </row>
    <row r="1170" spans="1:10" hidden="1" outlineLevel="1">
      <c r="A1170" s="24" t="s">
        <v>384</v>
      </c>
      <c r="B1170" s="37">
        <v>9904284.3699999973</v>
      </c>
      <c r="C1170" s="37">
        <v>152756.12</v>
      </c>
      <c r="D1170" s="37">
        <v>-4355.28</v>
      </c>
      <c r="E1170" s="37">
        <v>3.05</v>
      </c>
      <c r="F1170" s="37">
        <v>0</v>
      </c>
      <c r="G1170" s="37">
        <v>0</v>
      </c>
      <c r="H1170" s="37">
        <f t="shared" ref="H1170:H1233" si="18">C1170+D1170+E1170+F1170-G1170</f>
        <v>148403.88999999998</v>
      </c>
      <c r="I1170" s="37">
        <f t="shared" si="17"/>
        <v>10052688.259999998</v>
      </c>
      <c r="J1170" s="80"/>
    </row>
    <row r="1171" spans="1:10" hidden="1" outlineLevel="1">
      <c r="A1171" s="24" t="s">
        <v>385</v>
      </c>
      <c r="B1171" s="37">
        <v>13494649.26</v>
      </c>
      <c r="C1171" s="37">
        <v>97420.62</v>
      </c>
      <c r="D1171" s="37">
        <v>0</v>
      </c>
      <c r="E1171" s="37">
        <v>0</v>
      </c>
      <c r="F1171" s="37">
        <v>0</v>
      </c>
      <c r="G1171" s="37">
        <v>0</v>
      </c>
      <c r="H1171" s="37">
        <f t="shared" si="18"/>
        <v>97420.62</v>
      </c>
      <c r="I1171" s="37">
        <f t="shared" si="17"/>
        <v>13592069.879999999</v>
      </c>
      <c r="J1171" s="80"/>
    </row>
    <row r="1172" spans="1:10" hidden="1" outlineLevel="1">
      <c r="A1172" s="24" t="s">
        <v>386</v>
      </c>
      <c r="B1172" s="37">
        <v>1101808.53</v>
      </c>
      <c r="C1172" s="37">
        <v>0</v>
      </c>
      <c r="D1172" s="37">
        <v>0</v>
      </c>
      <c r="E1172" s="37">
        <v>0</v>
      </c>
      <c r="F1172" s="37">
        <v>0</v>
      </c>
      <c r="G1172" s="37">
        <v>0</v>
      </c>
      <c r="H1172" s="37">
        <f t="shared" si="18"/>
        <v>0</v>
      </c>
      <c r="I1172" s="37">
        <f t="shared" si="17"/>
        <v>1101808.53</v>
      </c>
      <c r="J1172" s="80"/>
    </row>
    <row r="1173" spans="1:10" hidden="1" outlineLevel="1">
      <c r="A1173" s="24" t="s">
        <v>387</v>
      </c>
      <c r="B1173" s="37">
        <v>3959591.0199999996</v>
      </c>
      <c r="C1173" s="37">
        <v>0</v>
      </c>
      <c r="D1173" s="37">
        <v>0</v>
      </c>
      <c r="E1173" s="37">
        <v>0</v>
      </c>
      <c r="F1173" s="37">
        <v>0</v>
      </c>
      <c r="G1173" s="37">
        <v>0</v>
      </c>
      <c r="H1173" s="37">
        <f t="shared" si="18"/>
        <v>0</v>
      </c>
      <c r="I1173" s="37">
        <f t="shared" si="17"/>
        <v>3959591.0199999996</v>
      </c>
      <c r="J1173" s="80"/>
    </row>
    <row r="1174" spans="1:10" hidden="1" outlineLevel="1">
      <c r="A1174" s="24" t="s">
        <v>388</v>
      </c>
      <c r="B1174" s="37">
        <v>2094329.54</v>
      </c>
      <c r="C1174" s="37">
        <v>0</v>
      </c>
      <c r="D1174" s="37">
        <v>0</v>
      </c>
      <c r="E1174" s="37">
        <v>0</v>
      </c>
      <c r="F1174" s="37">
        <v>0</v>
      </c>
      <c r="G1174" s="37">
        <v>0</v>
      </c>
      <c r="H1174" s="37">
        <f t="shared" si="18"/>
        <v>0</v>
      </c>
      <c r="I1174" s="37">
        <f t="shared" si="17"/>
        <v>2094329.54</v>
      </c>
      <c r="J1174" s="80"/>
    </row>
    <row r="1175" spans="1:10" hidden="1" outlineLevel="1">
      <c r="A1175" s="24" t="s">
        <v>389</v>
      </c>
      <c r="B1175" s="37">
        <v>6553969.9300000006</v>
      </c>
      <c r="C1175" s="37">
        <v>2999.82</v>
      </c>
      <c r="D1175" s="37">
        <v>0</v>
      </c>
      <c r="E1175" s="37">
        <v>0</v>
      </c>
      <c r="F1175" s="37">
        <v>0</v>
      </c>
      <c r="G1175" s="37">
        <v>0</v>
      </c>
      <c r="H1175" s="37">
        <f t="shared" si="18"/>
        <v>2999.82</v>
      </c>
      <c r="I1175" s="37">
        <f t="shared" si="17"/>
        <v>6556969.7500000009</v>
      </c>
      <c r="J1175" s="80"/>
    </row>
    <row r="1176" spans="1:10" hidden="1" outlineLevel="1">
      <c r="A1176" s="24" t="s">
        <v>390</v>
      </c>
      <c r="B1176" s="37">
        <v>7923462.0899999999</v>
      </c>
      <c r="C1176" s="310">
        <v>0</v>
      </c>
      <c r="D1176" s="310">
        <v>0</v>
      </c>
      <c r="E1176" s="310">
        <v>0</v>
      </c>
      <c r="F1176" s="310">
        <v>0</v>
      </c>
      <c r="G1176" s="310">
        <v>0</v>
      </c>
      <c r="H1176" s="37">
        <f t="shared" si="18"/>
        <v>0</v>
      </c>
      <c r="I1176" s="37">
        <f t="shared" si="17"/>
        <v>7923462.0899999999</v>
      </c>
      <c r="J1176" s="80"/>
    </row>
    <row r="1177" spans="1:10" hidden="1" outlineLevel="1">
      <c r="A1177" s="24" t="s">
        <v>391</v>
      </c>
      <c r="B1177" s="37">
        <v>1711406.4599999997</v>
      </c>
      <c r="C1177" s="310">
        <v>0</v>
      </c>
      <c r="D1177" s="310">
        <v>0</v>
      </c>
      <c r="E1177" s="310">
        <v>0</v>
      </c>
      <c r="F1177" s="310">
        <v>0</v>
      </c>
      <c r="G1177" s="310">
        <v>0</v>
      </c>
      <c r="H1177" s="37">
        <f t="shared" si="18"/>
        <v>0</v>
      </c>
      <c r="I1177" s="37">
        <f t="shared" si="17"/>
        <v>1711406.4599999997</v>
      </c>
      <c r="J1177" s="80"/>
    </row>
    <row r="1178" spans="1:10" hidden="1" outlineLevel="1">
      <c r="A1178" s="24" t="s">
        <v>392</v>
      </c>
      <c r="B1178" s="37">
        <v>329982.7</v>
      </c>
      <c r="C1178" s="37">
        <v>2854.04</v>
      </c>
      <c r="D1178" s="37">
        <v>0</v>
      </c>
      <c r="E1178" s="37">
        <v>0</v>
      </c>
      <c r="F1178" s="37">
        <v>0</v>
      </c>
      <c r="G1178" s="37">
        <v>0</v>
      </c>
      <c r="H1178" s="37">
        <f t="shared" si="18"/>
        <v>2854.04</v>
      </c>
      <c r="I1178" s="37">
        <f t="shared" si="17"/>
        <v>332836.74</v>
      </c>
      <c r="J1178" s="80"/>
    </row>
    <row r="1179" spans="1:10" hidden="1" outlineLevel="1">
      <c r="A1179" s="24" t="s">
        <v>393</v>
      </c>
      <c r="B1179" s="37">
        <v>884312.72</v>
      </c>
      <c r="C1179" s="37">
        <v>-1395.34</v>
      </c>
      <c r="D1179" s="37">
        <v>0</v>
      </c>
      <c r="E1179" s="37">
        <v>0</v>
      </c>
      <c r="F1179" s="37">
        <v>0</v>
      </c>
      <c r="G1179" s="37">
        <v>0</v>
      </c>
      <c r="H1179" s="37">
        <f t="shared" si="18"/>
        <v>-1395.34</v>
      </c>
      <c r="I1179" s="37">
        <f t="shared" si="17"/>
        <v>882917.38</v>
      </c>
      <c r="J1179" s="80"/>
    </row>
    <row r="1180" spans="1:10" hidden="1" outlineLevel="1">
      <c r="A1180" s="24" t="s">
        <v>394</v>
      </c>
      <c r="B1180" s="37">
        <v>3830140.7600000002</v>
      </c>
      <c r="C1180" s="37">
        <v>1561.54</v>
      </c>
      <c r="D1180" s="37">
        <v>0</v>
      </c>
      <c r="E1180" s="37">
        <v>0</v>
      </c>
      <c r="F1180" s="37">
        <v>0</v>
      </c>
      <c r="G1180" s="37">
        <v>0</v>
      </c>
      <c r="H1180" s="37">
        <f t="shared" si="18"/>
        <v>1561.54</v>
      </c>
      <c r="I1180" s="37">
        <f t="shared" si="17"/>
        <v>3831702.3000000003</v>
      </c>
      <c r="J1180" s="80"/>
    </row>
    <row r="1181" spans="1:10" hidden="1" outlineLevel="1">
      <c r="A1181" s="24" t="s">
        <v>395</v>
      </c>
      <c r="B1181" s="37">
        <v>1857281.47</v>
      </c>
      <c r="C1181" s="37">
        <v>12821.49</v>
      </c>
      <c r="D1181" s="37">
        <v>0</v>
      </c>
      <c r="E1181" s="37">
        <v>0</v>
      </c>
      <c r="F1181" s="37">
        <v>0</v>
      </c>
      <c r="G1181" s="37">
        <v>0</v>
      </c>
      <c r="H1181" s="37">
        <f t="shared" si="18"/>
        <v>12821.49</v>
      </c>
      <c r="I1181" s="37">
        <f t="shared" si="17"/>
        <v>1870102.96</v>
      </c>
      <c r="J1181" s="80"/>
    </row>
    <row r="1182" spans="1:10" hidden="1" outlineLevel="1">
      <c r="A1182" s="24" t="s">
        <v>396</v>
      </c>
      <c r="B1182" s="37">
        <v>4559445.51</v>
      </c>
      <c r="C1182" s="37">
        <v>61353.91</v>
      </c>
      <c r="D1182" s="37">
        <v>0</v>
      </c>
      <c r="E1182" s="37">
        <v>0</v>
      </c>
      <c r="F1182" s="37">
        <v>0</v>
      </c>
      <c r="G1182" s="37">
        <v>0</v>
      </c>
      <c r="H1182" s="37">
        <f t="shared" si="18"/>
        <v>61353.91</v>
      </c>
      <c r="I1182" s="37">
        <f t="shared" si="17"/>
        <v>4620799.42</v>
      </c>
      <c r="J1182" s="80"/>
    </row>
    <row r="1183" spans="1:10" hidden="1" outlineLevel="1">
      <c r="A1183" s="24" t="s">
        <v>397</v>
      </c>
      <c r="B1183" s="37">
        <v>949276.18</v>
      </c>
      <c r="C1183" s="37">
        <v>232.97</v>
      </c>
      <c r="D1183" s="37">
        <v>0</v>
      </c>
      <c r="E1183" s="37">
        <v>0</v>
      </c>
      <c r="F1183" s="37">
        <v>0</v>
      </c>
      <c r="G1183" s="37">
        <v>0</v>
      </c>
      <c r="H1183" s="37">
        <f t="shared" si="18"/>
        <v>232.97</v>
      </c>
      <c r="I1183" s="37">
        <f t="shared" si="17"/>
        <v>949509.15</v>
      </c>
      <c r="J1183" s="80"/>
    </row>
    <row r="1184" spans="1:10" hidden="1" outlineLevel="1">
      <c r="A1184" s="24" t="s">
        <v>398</v>
      </c>
      <c r="B1184" s="37">
        <v>4710087.6000000006</v>
      </c>
      <c r="C1184" s="37">
        <v>0</v>
      </c>
      <c r="D1184" s="37">
        <v>0</v>
      </c>
      <c r="E1184" s="37">
        <v>0</v>
      </c>
      <c r="F1184" s="37">
        <v>0</v>
      </c>
      <c r="G1184" s="37">
        <v>0</v>
      </c>
      <c r="H1184" s="37">
        <f t="shared" si="18"/>
        <v>0</v>
      </c>
      <c r="I1184" s="37">
        <f t="shared" si="17"/>
        <v>4710087.6000000006</v>
      </c>
      <c r="J1184" s="80"/>
    </row>
    <row r="1185" spans="1:10" hidden="1" outlineLevel="1">
      <c r="A1185" s="24" t="s">
        <v>399</v>
      </c>
      <c r="B1185" s="37">
        <v>1777415.28</v>
      </c>
      <c r="C1185" s="37">
        <v>0</v>
      </c>
      <c r="D1185" s="37">
        <v>0</v>
      </c>
      <c r="E1185" s="37">
        <v>0</v>
      </c>
      <c r="F1185" s="37">
        <v>0</v>
      </c>
      <c r="G1185" s="37">
        <v>0</v>
      </c>
      <c r="H1185" s="37">
        <f t="shared" si="18"/>
        <v>0</v>
      </c>
      <c r="I1185" s="37">
        <f t="shared" si="17"/>
        <v>1777415.28</v>
      </c>
      <c r="J1185" s="80"/>
    </row>
    <row r="1186" spans="1:10" hidden="1" outlineLevel="1">
      <c r="A1186" s="24" t="s">
        <v>400</v>
      </c>
      <c r="B1186" s="37">
        <v>413254.01</v>
      </c>
      <c r="C1186" s="37">
        <v>0</v>
      </c>
      <c r="D1186" s="37">
        <v>0</v>
      </c>
      <c r="E1186" s="37">
        <v>0</v>
      </c>
      <c r="F1186" s="37">
        <v>0</v>
      </c>
      <c r="G1186" s="37">
        <v>0</v>
      </c>
      <c r="H1186" s="37">
        <f t="shared" si="18"/>
        <v>0</v>
      </c>
      <c r="I1186" s="37">
        <f t="shared" si="17"/>
        <v>413254.01</v>
      </c>
      <c r="J1186" s="80"/>
    </row>
    <row r="1187" spans="1:10" hidden="1" outlineLevel="1">
      <c r="A1187" s="24" t="s">
        <v>401</v>
      </c>
      <c r="B1187" s="37">
        <v>1550003.15</v>
      </c>
      <c r="C1187" s="37">
        <v>0</v>
      </c>
      <c r="D1187" s="37">
        <v>0</v>
      </c>
      <c r="E1187" s="37">
        <v>0</v>
      </c>
      <c r="F1187" s="37">
        <v>0</v>
      </c>
      <c r="G1187" s="37">
        <v>0</v>
      </c>
      <c r="H1187" s="37">
        <f t="shared" si="18"/>
        <v>0</v>
      </c>
      <c r="I1187" s="37">
        <f t="shared" si="17"/>
        <v>1550003.15</v>
      </c>
      <c r="J1187" s="80"/>
    </row>
    <row r="1188" spans="1:10" hidden="1" outlineLevel="1">
      <c r="A1188" s="24" t="s">
        <v>402</v>
      </c>
      <c r="B1188" s="37">
        <v>319407.32000000007</v>
      </c>
      <c r="C1188" s="37">
        <v>0</v>
      </c>
      <c r="D1188" s="37">
        <v>0</v>
      </c>
      <c r="E1188" s="37">
        <v>0</v>
      </c>
      <c r="F1188" s="37">
        <v>0</v>
      </c>
      <c r="G1188" s="37">
        <v>0</v>
      </c>
      <c r="H1188" s="37">
        <f t="shared" si="18"/>
        <v>0</v>
      </c>
      <c r="I1188" s="37">
        <f t="shared" si="17"/>
        <v>319407.32000000007</v>
      </c>
      <c r="J1188" s="80"/>
    </row>
    <row r="1189" spans="1:10" hidden="1" outlineLevel="1">
      <c r="A1189" s="24" t="s">
        <v>403</v>
      </c>
      <c r="B1189" s="37">
        <v>7478748.9099999992</v>
      </c>
      <c r="C1189" s="37">
        <v>0</v>
      </c>
      <c r="D1189" s="37">
        <v>0</v>
      </c>
      <c r="E1189" s="37">
        <v>0</v>
      </c>
      <c r="F1189" s="37">
        <v>0</v>
      </c>
      <c r="G1189" s="37">
        <v>0</v>
      </c>
      <c r="H1189" s="37">
        <f t="shared" si="18"/>
        <v>0</v>
      </c>
      <c r="I1189" s="37">
        <f t="shared" si="17"/>
        <v>7478748.9099999992</v>
      </c>
      <c r="J1189" s="80"/>
    </row>
    <row r="1190" spans="1:10" hidden="1" outlineLevel="1">
      <c r="A1190" s="24" t="s">
        <v>404</v>
      </c>
      <c r="B1190" s="37">
        <v>329095.59999999998</v>
      </c>
      <c r="C1190" s="37">
        <v>12313.26</v>
      </c>
      <c r="D1190" s="37">
        <v>0</v>
      </c>
      <c r="E1190" s="37">
        <v>0</v>
      </c>
      <c r="F1190" s="37">
        <v>0</v>
      </c>
      <c r="G1190" s="37">
        <v>0</v>
      </c>
      <c r="H1190" s="37">
        <f t="shared" si="18"/>
        <v>12313.26</v>
      </c>
      <c r="I1190" s="37">
        <f t="shared" si="17"/>
        <v>341408.86</v>
      </c>
      <c r="J1190" s="80"/>
    </row>
    <row r="1191" spans="1:10" hidden="1" outlineLevel="1">
      <c r="A1191" s="24" t="s">
        <v>405</v>
      </c>
      <c r="B1191" s="37">
        <v>10161601.619999999</v>
      </c>
      <c r="C1191" s="310">
        <v>0</v>
      </c>
      <c r="D1191" s="310">
        <v>0</v>
      </c>
      <c r="E1191" s="310">
        <v>0</v>
      </c>
      <c r="F1191" s="310">
        <v>0</v>
      </c>
      <c r="G1191" s="310">
        <v>0</v>
      </c>
      <c r="H1191" s="37">
        <f t="shared" si="18"/>
        <v>0</v>
      </c>
      <c r="I1191" s="37">
        <f t="shared" si="17"/>
        <v>10161601.619999999</v>
      </c>
      <c r="J1191" s="80"/>
    </row>
    <row r="1192" spans="1:10" hidden="1" outlineLevel="1">
      <c r="A1192" s="24" t="s">
        <v>406</v>
      </c>
      <c r="B1192" s="37">
        <v>7129482.5800000001</v>
      </c>
      <c r="C1192" s="310">
        <v>0</v>
      </c>
      <c r="D1192" s="310">
        <v>0</v>
      </c>
      <c r="E1192" s="310">
        <v>0</v>
      </c>
      <c r="F1192" s="310">
        <v>0</v>
      </c>
      <c r="G1192" s="310">
        <v>0</v>
      </c>
      <c r="H1192" s="37">
        <f t="shared" si="18"/>
        <v>0</v>
      </c>
      <c r="I1192" s="37">
        <f t="shared" si="17"/>
        <v>7129482.5800000001</v>
      </c>
      <c r="J1192" s="80"/>
    </row>
    <row r="1193" spans="1:10" hidden="1" outlineLevel="1">
      <c r="A1193" s="24" t="s">
        <v>407</v>
      </c>
      <c r="B1193" s="37">
        <v>2765454.1699999995</v>
      </c>
      <c r="C1193" s="37">
        <v>89240</v>
      </c>
      <c r="D1193" s="37">
        <v>0.01</v>
      </c>
      <c r="E1193" s="37">
        <v>0</v>
      </c>
      <c r="F1193" s="37">
        <v>0</v>
      </c>
      <c r="G1193" s="37">
        <v>0</v>
      </c>
      <c r="H1193" s="37">
        <f t="shared" si="18"/>
        <v>89240.01</v>
      </c>
      <c r="I1193" s="37">
        <f t="shared" si="17"/>
        <v>2854694.1799999992</v>
      </c>
      <c r="J1193" s="80"/>
    </row>
    <row r="1194" spans="1:10" hidden="1" outlineLevel="1">
      <c r="A1194" s="24" t="s">
        <v>408</v>
      </c>
      <c r="B1194" s="37">
        <v>8847889.1799999997</v>
      </c>
      <c r="C1194" s="37">
        <v>-70.03</v>
      </c>
      <c r="D1194" s="37">
        <v>0</v>
      </c>
      <c r="E1194" s="37">
        <v>0</v>
      </c>
      <c r="F1194" s="37">
        <v>0</v>
      </c>
      <c r="G1194" s="37">
        <v>0</v>
      </c>
      <c r="H1194" s="37">
        <f t="shared" si="18"/>
        <v>-70.03</v>
      </c>
      <c r="I1194" s="37">
        <f t="shared" si="17"/>
        <v>8847819.1500000004</v>
      </c>
      <c r="J1194" s="80"/>
    </row>
    <row r="1195" spans="1:10" hidden="1" outlineLevel="1">
      <c r="A1195" s="24" t="s">
        <v>409</v>
      </c>
      <c r="B1195" s="37">
        <v>923710.75</v>
      </c>
      <c r="C1195" s="37">
        <v>0</v>
      </c>
      <c r="D1195" s="37">
        <v>0</v>
      </c>
      <c r="E1195" s="37">
        <v>0</v>
      </c>
      <c r="F1195" s="37">
        <v>0</v>
      </c>
      <c r="G1195" s="37">
        <v>0</v>
      </c>
      <c r="H1195" s="37">
        <f t="shared" si="18"/>
        <v>0</v>
      </c>
      <c r="I1195" s="37">
        <f t="shared" si="17"/>
        <v>923710.75</v>
      </c>
      <c r="J1195" s="80"/>
    </row>
    <row r="1196" spans="1:10" hidden="1" outlineLevel="1">
      <c r="A1196" s="24" t="s">
        <v>410</v>
      </c>
      <c r="B1196" s="37">
        <v>12437364.410000002</v>
      </c>
      <c r="C1196" s="37">
        <v>270728.78999999998</v>
      </c>
      <c r="D1196" s="37">
        <v>0</v>
      </c>
      <c r="E1196" s="37">
        <v>0</v>
      </c>
      <c r="F1196" s="37">
        <v>0</v>
      </c>
      <c r="G1196" s="37">
        <v>0</v>
      </c>
      <c r="H1196" s="37">
        <f t="shared" si="18"/>
        <v>270728.78999999998</v>
      </c>
      <c r="I1196" s="37">
        <f t="shared" si="17"/>
        <v>12708093.200000001</v>
      </c>
      <c r="J1196" s="80"/>
    </row>
    <row r="1197" spans="1:10" hidden="1" outlineLevel="1">
      <c r="A1197" s="24" t="s">
        <v>411</v>
      </c>
      <c r="B1197" s="37">
        <v>746418.69</v>
      </c>
      <c r="C1197" s="37">
        <v>0</v>
      </c>
      <c r="D1197" s="37">
        <v>0</v>
      </c>
      <c r="E1197" s="37">
        <v>0</v>
      </c>
      <c r="F1197" s="37">
        <v>0</v>
      </c>
      <c r="G1197" s="37">
        <v>0</v>
      </c>
      <c r="H1197" s="37">
        <f t="shared" si="18"/>
        <v>0</v>
      </c>
      <c r="I1197" s="37">
        <f t="shared" si="17"/>
        <v>746418.69</v>
      </c>
      <c r="J1197" s="80"/>
    </row>
    <row r="1198" spans="1:10" hidden="1" outlineLevel="1">
      <c r="A1198" s="24" t="s">
        <v>412</v>
      </c>
      <c r="B1198" s="37">
        <v>11053992.74</v>
      </c>
      <c r="C1198" s="37">
        <v>25446.19</v>
      </c>
      <c r="D1198" s="37">
        <v>0</v>
      </c>
      <c r="E1198" s="37">
        <v>0</v>
      </c>
      <c r="F1198" s="37">
        <v>0</v>
      </c>
      <c r="G1198" s="37">
        <v>0</v>
      </c>
      <c r="H1198" s="37">
        <f t="shared" si="18"/>
        <v>25446.19</v>
      </c>
      <c r="I1198" s="37">
        <f t="shared" si="17"/>
        <v>11079438.93</v>
      </c>
      <c r="J1198" s="80"/>
    </row>
    <row r="1199" spans="1:10" hidden="1" outlineLevel="1">
      <c r="A1199" s="24" t="s">
        <v>413</v>
      </c>
      <c r="B1199" s="37">
        <v>499470.41000000003</v>
      </c>
      <c r="C1199" s="37">
        <v>0</v>
      </c>
      <c r="D1199" s="37">
        <v>0</v>
      </c>
      <c r="E1199" s="37">
        <v>0</v>
      </c>
      <c r="F1199" s="37">
        <v>0</v>
      </c>
      <c r="G1199" s="37">
        <v>0</v>
      </c>
      <c r="H1199" s="37">
        <f t="shared" si="18"/>
        <v>0</v>
      </c>
      <c r="I1199" s="37">
        <f t="shared" si="17"/>
        <v>499470.41000000003</v>
      </c>
      <c r="J1199" s="80"/>
    </row>
    <row r="1200" spans="1:10" hidden="1" outlineLevel="1">
      <c r="A1200" s="24" t="s">
        <v>414</v>
      </c>
      <c r="B1200" s="37">
        <v>1698455.38</v>
      </c>
      <c r="C1200" s="37">
        <v>0</v>
      </c>
      <c r="D1200" s="37">
        <v>0</v>
      </c>
      <c r="E1200" s="37">
        <v>0</v>
      </c>
      <c r="F1200" s="37">
        <v>0</v>
      </c>
      <c r="G1200" s="37">
        <v>0</v>
      </c>
      <c r="H1200" s="37">
        <f t="shared" si="18"/>
        <v>0</v>
      </c>
      <c r="I1200" s="37">
        <f t="shared" si="17"/>
        <v>1698455.38</v>
      </c>
      <c r="J1200" s="80"/>
    </row>
    <row r="1201" spans="1:10" hidden="1" outlineLevel="1">
      <c r="A1201" s="24" t="s">
        <v>415</v>
      </c>
      <c r="B1201" s="37">
        <v>35082680.209999993</v>
      </c>
      <c r="C1201" s="37">
        <v>0</v>
      </c>
      <c r="D1201" s="37">
        <v>0</v>
      </c>
      <c r="E1201" s="37">
        <v>0</v>
      </c>
      <c r="F1201" s="37">
        <v>0</v>
      </c>
      <c r="G1201" s="37">
        <v>0</v>
      </c>
      <c r="H1201" s="37">
        <f t="shared" si="18"/>
        <v>0</v>
      </c>
      <c r="I1201" s="37">
        <f t="shared" si="17"/>
        <v>35082680.209999993</v>
      </c>
      <c r="J1201" s="80"/>
    </row>
    <row r="1202" spans="1:10" hidden="1" outlineLevel="1">
      <c r="A1202" s="24" t="s">
        <v>416</v>
      </c>
      <c r="B1202" s="37">
        <v>5049553.33</v>
      </c>
      <c r="C1202" s="37">
        <v>3727.21</v>
      </c>
      <c r="D1202" s="37">
        <v>56.44</v>
      </c>
      <c r="E1202" s="37">
        <v>0</v>
      </c>
      <c r="F1202" s="37">
        <v>0</v>
      </c>
      <c r="G1202" s="37">
        <v>0</v>
      </c>
      <c r="H1202" s="37">
        <f t="shared" si="18"/>
        <v>3783.65</v>
      </c>
      <c r="I1202" s="37">
        <f t="shared" si="17"/>
        <v>5053336.9800000004</v>
      </c>
      <c r="J1202" s="80"/>
    </row>
    <row r="1203" spans="1:10" hidden="1" outlineLevel="1">
      <c r="A1203" s="24" t="s">
        <v>417</v>
      </c>
      <c r="B1203" s="37">
        <v>2296495.7100000004</v>
      </c>
      <c r="C1203" s="37">
        <v>-2040.41</v>
      </c>
      <c r="D1203" s="37">
        <v>0</v>
      </c>
      <c r="E1203" s="37">
        <v>0</v>
      </c>
      <c r="F1203" s="37">
        <v>0</v>
      </c>
      <c r="G1203" s="37">
        <v>0</v>
      </c>
      <c r="H1203" s="37">
        <f t="shared" si="18"/>
        <v>-2040.41</v>
      </c>
      <c r="I1203" s="37">
        <f t="shared" si="17"/>
        <v>2294455.3000000003</v>
      </c>
      <c r="J1203" s="80"/>
    </row>
    <row r="1204" spans="1:10" hidden="1" outlineLevel="1">
      <c r="A1204" s="24" t="s">
        <v>418</v>
      </c>
      <c r="B1204" s="37">
        <v>6146746.4499999983</v>
      </c>
      <c r="C1204" s="37">
        <v>2856.65</v>
      </c>
      <c r="D1204" s="37">
        <v>8.91</v>
      </c>
      <c r="E1204" s="37">
        <v>0</v>
      </c>
      <c r="F1204" s="37">
        <v>0</v>
      </c>
      <c r="G1204" s="37">
        <v>0</v>
      </c>
      <c r="H1204" s="37">
        <f t="shared" si="18"/>
        <v>2865.56</v>
      </c>
      <c r="I1204" s="37">
        <f t="shared" si="17"/>
        <v>6149612.0099999979</v>
      </c>
      <c r="J1204" s="80"/>
    </row>
    <row r="1205" spans="1:10" hidden="1" outlineLevel="1">
      <c r="A1205" s="24" t="s">
        <v>419</v>
      </c>
      <c r="B1205" s="37">
        <v>7180957.9700000007</v>
      </c>
      <c r="C1205" s="37">
        <v>0</v>
      </c>
      <c r="D1205" s="37">
        <v>0</v>
      </c>
      <c r="E1205" s="37">
        <v>0</v>
      </c>
      <c r="F1205" s="37">
        <v>0</v>
      </c>
      <c r="G1205" s="37">
        <v>0</v>
      </c>
      <c r="H1205" s="37">
        <f t="shared" si="18"/>
        <v>0</v>
      </c>
      <c r="I1205" s="37">
        <f t="shared" si="17"/>
        <v>7180957.9700000007</v>
      </c>
      <c r="J1205" s="80"/>
    </row>
    <row r="1206" spans="1:10" hidden="1" outlineLevel="1">
      <c r="A1206" s="24" t="s">
        <v>420</v>
      </c>
      <c r="B1206" s="37">
        <v>3849510.02</v>
      </c>
      <c r="C1206" s="37">
        <v>627.44000000000005</v>
      </c>
      <c r="D1206" s="37">
        <v>0</v>
      </c>
      <c r="E1206" s="37">
        <v>0</v>
      </c>
      <c r="F1206" s="37">
        <v>0</v>
      </c>
      <c r="G1206" s="37">
        <v>0</v>
      </c>
      <c r="H1206" s="37">
        <f t="shared" si="18"/>
        <v>627.44000000000005</v>
      </c>
      <c r="I1206" s="37">
        <f t="shared" si="17"/>
        <v>3850137.46</v>
      </c>
      <c r="J1206" s="80"/>
    </row>
    <row r="1207" spans="1:10" hidden="1" outlineLevel="1">
      <c r="A1207" s="24" t="s">
        <v>421</v>
      </c>
      <c r="B1207" s="37">
        <v>6854916.2599999998</v>
      </c>
      <c r="C1207" s="37">
        <v>0</v>
      </c>
      <c r="D1207" s="37">
        <v>0</v>
      </c>
      <c r="E1207" s="37">
        <v>0</v>
      </c>
      <c r="F1207" s="37">
        <v>0</v>
      </c>
      <c r="G1207" s="37">
        <v>0</v>
      </c>
      <c r="H1207" s="37">
        <f t="shared" si="18"/>
        <v>0</v>
      </c>
      <c r="I1207" s="37">
        <f t="shared" si="17"/>
        <v>6854916.2599999998</v>
      </c>
      <c r="J1207" s="80"/>
    </row>
    <row r="1208" spans="1:10" hidden="1" outlineLevel="1">
      <c r="A1208" s="24" t="s">
        <v>422</v>
      </c>
      <c r="B1208" s="37">
        <v>23391176.050000001</v>
      </c>
      <c r="C1208" s="37">
        <v>263612.93</v>
      </c>
      <c r="D1208" s="37">
        <v>0</v>
      </c>
      <c r="E1208" s="37">
        <v>0</v>
      </c>
      <c r="F1208" s="37">
        <v>0</v>
      </c>
      <c r="G1208" s="37">
        <v>0</v>
      </c>
      <c r="H1208" s="37">
        <f t="shared" si="18"/>
        <v>263612.93</v>
      </c>
      <c r="I1208" s="37">
        <f t="shared" si="17"/>
        <v>23654788.98</v>
      </c>
      <c r="J1208" s="80"/>
    </row>
    <row r="1209" spans="1:10" hidden="1" outlineLevel="1">
      <c r="A1209" s="24" t="s">
        <v>423</v>
      </c>
      <c r="B1209" s="37">
        <v>4588252.1100000003</v>
      </c>
      <c r="C1209" s="37">
        <v>-414.22</v>
      </c>
      <c r="D1209" s="37">
        <v>-525.30999999999995</v>
      </c>
      <c r="E1209" s="37">
        <v>0</v>
      </c>
      <c r="F1209" s="37">
        <v>0</v>
      </c>
      <c r="G1209" s="37">
        <v>0</v>
      </c>
      <c r="H1209" s="37">
        <f t="shared" si="18"/>
        <v>-939.53</v>
      </c>
      <c r="I1209" s="37">
        <f t="shared" si="17"/>
        <v>4587312.58</v>
      </c>
      <c r="J1209" s="80"/>
    </row>
    <row r="1210" spans="1:10" hidden="1" outlineLevel="1">
      <c r="A1210" s="24" t="s">
        <v>424</v>
      </c>
      <c r="B1210" s="37">
        <v>1543140.1799999997</v>
      </c>
      <c r="C1210" s="37">
        <v>0</v>
      </c>
      <c r="D1210" s="37">
        <v>0</v>
      </c>
      <c r="E1210" s="37">
        <v>0</v>
      </c>
      <c r="F1210" s="37">
        <v>0</v>
      </c>
      <c r="G1210" s="37">
        <v>0</v>
      </c>
      <c r="H1210" s="37">
        <f t="shared" si="18"/>
        <v>0</v>
      </c>
      <c r="I1210" s="37">
        <f t="shared" si="17"/>
        <v>1543140.1799999997</v>
      </c>
      <c r="J1210" s="80"/>
    </row>
    <row r="1211" spans="1:10" hidden="1" outlineLevel="1">
      <c r="A1211" s="24" t="s">
        <v>425</v>
      </c>
      <c r="B1211" s="37">
        <v>444285.45999999996</v>
      </c>
      <c r="C1211" s="37">
        <v>0</v>
      </c>
      <c r="D1211" s="37">
        <v>0</v>
      </c>
      <c r="E1211" s="37">
        <v>0</v>
      </c>
      <c r="F1211" s="37">
        <v>0</v>
      </c>
      <c r="G1211" s="37">
        <v>0</v>
      </c>
      <c r="H1211" s="37">
        <f t="shared" si="18"/>
        <v>0</v>
      </c>
      <c r="I1211" s="37">
        <f t="shared" si="17"/>
        <v>444285.45999999996</v>
      </c>
      <c r="J1211" s="80"/>
    </row>
    <row r="1212" spans="1:10" hidden="1" outlineLevel="1">
      <c r="A1212" s="24" t="s">
        <v>426</v>
      </c>
      <c r="B1212" s="37">
        <v>27732.07</v>
      </c>
      <c r="C1212" s="37">
        <v>0</v>
      </c>
      <c r="D1212" s="37">
        <v>0</v>
      </c>
      <c r="E1212" s="37">
        <v>0</v>
      </c>
      <c r="F1212" s="37">
        <v>0</v>
      </c>
      <c r="G1212" s="37">
        <v>0</v>
      </c>
      <c r="H1212" s="37">
        <f t="shared" si="18"/>
        <v>0</v>
      </c>
      <c r="I1212" s="37">
        <f t="shared" si="17"/>
        <v>27732.07</v>
      </c>
      <c r="J1212" s="80"/>
    </row>
    <row r="1213" spans="1:10" hidden="1" outlineLevel="1">
      <c r="A1213" s="24" t="s">
        <v>96</v>
      </c>
      <c r="B1213" s="37">
        <v>577373.18999999994</v>
      </c>
      <c r="C1213" s="37">
        <v>0</v>
      </c>
      <c r="D1213" s="37">
        <v>0</v>
      </c>
      <c r="E1213" s="37">
        <v>0</v>
      </c>
      <c r="F1213" s="37">
        <v>0</v>
      </c>
      <c r="G1213" s="37">
        <v>0</v>
      </c>
      <c r="H1213" s="37">
        <f t="shared" si="18"/>
        <v>0</v>
      </c>
      <c r="I1213" s="37">
        <f t="shared" si="17"/>
        <v>577373.18999999994</v>
      </c>
      <c r="J1213" s="80"/>
    </row>
    <row r="1214" spans="1:10" hidden="1" outlineLevel="1">
      <c r="A1214" s="24" t="s">
        <v>427</v>
      </c>
      <c r="B1214" s="37">
        <v>4326047.2699999996</v>
      </c>
      <c r="C1214" s="37">
        <v>0</v>
      </c>
      <c r="D1214" s="37">
        <v>0</v>
      </c>
      <c r="E1214" s="37">
        <v>0</v>
      </c>
      <c r="F1214" s="37">
        <v>0</v>
      </c>
      <c r="G1214" s="37">
        <v>0</v>
      </c>
      <c r="H1214" s="37">
        <f t="shared" si="18"/>
        <v>0</v>
      </c>
      <c r="I1214" s="37">
        <f t="shared" si="17"/>
        <v>4326047.2699999996</v>
      </c>
      <c r="J1214" s="80"/>
    </row>
    <row r="1215" spans="1:10" hidden="1" outlineLevel="1">
      <c r="A1215" s="24" t="s">
        <v>428</v>
      </c>
      <c r="B1215" s="37">
        <v>8764733.4099999983</v>
      </c>
      <c r="C1215" s="37">
        <v>0</v>
      </c>
      <c r="D1215" s="37">
        <v>0</v>
      </c>
      <c r="E1215" s="37">
        <v>0</v>
      </c>
      <c r="F1215" s="37">
        <v>0</v>
      </c>
      <c r="G1215" s="37">
        <v>0</v>
      </c>
      <c r="H1215" s="37">
        <f t="shared" si="18"/>
        <v>0</v>
      </c>
      <c r="I1215" s="37">
        <f t="shared" si="17"/>
        <v>8764733.4099999983</v>
      </c>
      <c r="J1215" s="80"/>
    </row>
    <row r="1216" spans="1:10" hidden="1" outlineLevel="1">
      <c r="A1216" s="24" t="s">
        <v>429</v>
      </c>
      <c r="B1216" s="37">
        <v>781889.55</v>
      </c>
      <c r="C1216" s="37">
        <v>-2712.19</v>
      </c>
      <c r="D1216" s="37">
        <v>0</v>
      </c>
      <c r="E1216" s="37">
        <v>0</v>
      </c>
      <c r="F1216" s="37">
        <v>0</v>
      </c>
      <c r="G1216" s="37">
        <v>0</v>
      </c>
      <c r="H1216" s="37">
        <f t="shared" si="18"/>
        <v>-2712.19</v>
      </c>
      <c r="I1216" s="37">
        <f t="shared" si="17"/>
        <v>779177.3600000001</v>
      </c>
      <c r="J1216" s="80"/>
    </row>
    <row r="1217" spans="1:10" hidden="1" outlineLevel="1">
      <c r="A1217" s="24" t="s">
        <v>430</v>
      </c>
      <c r="B1217" s="37">
        <v>6847217.3999999994</v>
      </c>
      <c r="C1217" s="37">
        <v>55124.28</v>
      </c>
      <c r="D1217" s="37">
        <v>8796.3799999999992</v>
      </c>
      <c r="E1217" s="37">
        <v>0</v>
      </c>
      <c r="F1217" s="37">
        <v>0</v>
      </c>
      <c r="G1217" s="37">
        <v>0</v>
      </c>
      <c r="H1217" s="37">
        <f t="shared" si="18"/>
        <v>63920.659999999996</v>
      </c>
      <c r="I1217" s="37">
        <f t="shared" si="17"/>
        <v>6911138.0599999996</v>
      </c>
      <c r="J1217" s="80"/>
    </row>
    <row r="1218" spans="1:10" hidden="1" outlineLevel="1">
      <c r="A1218" s="24" t="s">
        <v>431</v>
      </c>
      <c r="B1218" s="37">
        <v>473343.31</v>
      </c>
      <c r="C1218" s="37">
        <v>0</v>
      </c>
      <c r="D1218" s="37">
        <v>0</v>
      </c>
      <c r="E1218" s="37">
        <v>0</v>
      </c>
      <c r="F1218" s="37">
        <v>0</v>
      </c>
      <c r="G1218" s="37">
        <v>0</v>
      </c>
      <c r="H1218" s="37">
        <f t="shared" si="18"/>
        <v>0</v>
      </c>
      <c r="I1218" s="37">
        <f t="shared" si="17"/>
        <v>473343.31</v>
      </c>
      <c r="J1218" s="80"/>
    </row>
    <row r="1219" spans="1:10" hidden="1" outlineLevel="1">
      <c r="A1219" s="24" t="s">
        <v>432</v>
      </c>
      <c r="B1219" s="37">
        <v>13388223.879999999</v>
      </c>
      <c r="C1219" s="37">
        <v>245.08</v>
      </c>
      <c r="D1219" s="37">
        <v>-21190.14</v>
      </c>
      <c r="E1219" s="37">
        <v>0</v>
      </c>
      <c r="F1219" s="37">
        <v>0</v>
      </c>
      <c r="G1219" s="37">
        <v>0</v>
      </c>
      <c r="H1219" s="37">
        <f t="shared" si="18"/>
        <v>-20945.059999999998</v>
      </c>
      <c r="I1219" s="37">
        <f t="shared" si="17"/>
        <v>13367278.819999998</v>
      </c>
      <c r="J1219" s="80"/>
    </row>
    <row r="1220" spans="1:10" hidden="1" outlineLevel="1">
      <c r="A1220" s="24" t="s">
        <v>433</v>
      </c>
      <c r="B1220" s="37">
        <v>37553476.759999998</v>
      </c>
      <c r="C1220" s="37">
        <v>0</v>
      </c>
      <c r="D1220" s="37">
        <v>0</v>
      </c>
      <c r="E1220" s="37">
        <v>0</v>
      </c>
      <c r="F1220" s="37">
        <v>0</v>
      </c>
      <c r="G1220" s="37">
        <v>0</v>
      </c>
      <c r="H1220" s="37">
        <f t="shared" si="18"/>
        <v>0</v>
      </c>
      <c r="I1220" s="37">
        <f t="shared" si="17"/>
        <v>37553476.759999998</v>
      </c>
      <c r="J1220" s="80"/>
    </row>
    <row r="1221" spans="1:10" hidden="1" outlineLevel="1">
      <c r="A1221" s="24" t="s">
        <v>434</v>
      </c>
      <c r="B1221" s="37">
        <v>7770680.3299999982</v>
      </c>
      <c r="C1221" s="37">
        <v>37243.449999999997</v>
      </c>
      <c r="D1221" s="37">
        <v>0</v>
      </c>
      <c r="E1221" s="37">
        <v>0</v>
      </c>
      <c r="F1221" s="37">
        <v>0</v>
      </c>
      <c r="G1221" s="37">
        <v>0</v>
      </c>
      <c r="H1221" s="37">
        <f t="shared" si="18"/>
        <v>37243.449999999997</v>
      </c>
      <c r="I1221" s="37">
        <f t="shared" si="17"/>
        <v>7807923.7799999984</v>
      </c>
      <c r="J1221" s="80"/>
    </row>
    <row r="1222" spans="1:10" hidden="1" outlineLevel="1">
      <c r="A1222" s="24" t="s">
        <v>435</v>
      </c>
      <c r="B1222" s="37">
        <v>2344871.86</v>
      </c>
      <c r="C1222" s="37">
        <v>0</v>
      </c>
      <c r="D1222" s="37">
        <v>0</v>
      </c>
      <c r="E1222" s="37">
        <v>0</v>
      </c>
      <c r="F1222" s="37">
        <v>0</v>
      </c>
      <c r="G1222" s="37">
        <v>0</v>
      </c>
      <c r="H1222" s="37">
        <f t="shared" si="18"/>
        <v>0</v>
      </c>
      <c r="I1222" s="37">
        <f t="shared" si="17"/>
        <v>2344871.86</v>
      </c>
      <c r="J1222" s="80"/>
    </row>
    <row r="1223" spans="1:10" hidden="1" outlineLevel="1">
      <c r="A1223" s="24" t="s">
        <v>436</v>
      </c>
      <c r="B1223" s="37">
        <v>1415760.4000000001</v>
      </c>
      <c r="C1223" s="37">
        <v>0</v>
      </c>
      <c r="D1223" s="37">
        <v>0</v>
      </c>
      <c r="E1223" s="37">
        <v>0</v>
      </c>
      <c r="F1223" s="37">
        <v>0</v>
      </c>
      <c r="G1223" s="37">
        <v>0</v>
      </c>
      <c r="H1223" s="37">
        <f t="shared" si="18"/>
        <v>0</v>
      </c>
      <c r="I1223" s="37">
        <f t="shared" si="17"/>
        <v>1415760.4000000001</v>
      </c>
      <c r="J1223" s="80"/>
    </row>
    <row r="1224" spans="1:10" hidden="1" outlineLevel="1">
      <c r="A1224" s="24" t="s">
        <v>437</v>
      </c>
      <c r="B1224" s="37">
        <v>9022630.6500000004</v>
      </c>
      <c r="C1224" s="37">
        <v>-907.95</v>
      </c>
      <c r="D1224" s="37">
        <v>0</v>
      </c>
      <c r="E1224" s="37">
        <v>0</v>
      </c>
      <c r="F1224" s="37">
        <v>0</v>
      </c>
      <c r="G1224" s="37">
        <v>0</v>
      </c>
      <c r="H1224" s="37">
        <f t="shared" si="18"/>
        <v>-907.95</v>
      </c>
      <c r="I1224" s="37">
        <f t="shared" si="17"/>
        <v>9021722.7000000011</v>
      </c>
      <c r="J1224" s="80"/>
    </row>
    <row r="1225" spans="1:10" hidden="1" outlineLevel="1">
      <c r="A1225" s="24" t="s">
        <v>438</v>
      </c>
      <c r="B1225" s="37">
        <v>1156628.6199999996</v>
      </c>
      <c r="C1225" s="37">
        <v>0</v>
      </c>
      <c r="D1225" s="37">
        <v>0</v>
      </c>
      <c r="E1225" s="37">
        <v>0</v>
      </c>
      <c r="F1225" s="37">
        <v>0</v>
      </c>
      <c r="G1225" s="37">
        <v>0</v>
      </c>
      <c r="H1225" s="37">
        <f t="shared" si="18"/>
        <v>0</v>
      </c>
      <c r="I1225" s="37">
        <f t="shared" si="17"/>
        <v>1156628.6199999996</v>
      </c>
      <c r="J1225" s="80"/>
    </row>
    <row r="1226" spans="1:10" hidden="1" outlineLevel="1">
      <c r="A1226" s="24" t="s">
        <v>439</v>
      </c>
      <c r="B1226" s="37">
        <v>1490397.33</v>
      </c>
      <c r="C1226" s="37">
        <v>0</v>
      </c>
      <c r="D1226" s="37">
        <v>0</v>
      </c>
      <c r="E1226" s="37">
        <v>0</v>
      </c>
      <c r="F1226" s="37">
        <v>0</v>
      </c>
      <c r="G1226" s="37">
        <v>0</v>
      </c>
      <c r="H1226" s="37">
        <f t="shared" si="18"/>
        <v>0</v>
      </c>
      <c r="I1226" s="37">
        <f t="shared" si="17"/>
        <v>1490397.33</v>
      </c>
      <c r="J1226" s="80"/>
    </row>
    <row r="1227" spans="1:10" hidden="1" outlineLevel="1">
      <c r="A1227" s="24" t="s">
        <v>440</v>
      </c>
      <c r="B1227" s="37">
        <v>698787.73</v>
      </c>
      <c r="C1227" s="37">
        <v>0</v>
      </c>
      <c r="D1227" s="37">
        <v>0</v>
      </c>
      <c r="E1227" s="37">
        <v>0</v>
      </c>
      <c r="F1227" s="37">
        <v>0</v>
      </c>
      <c r="G1227" s="37">
        <v>0</v>
      </c>
      <c r="H1227" s="37">
        <f t="shared" si="18"/>
        <v>0</v>
      </c>
      <c r="I1227" s="37">
        <f t="shared" si="17"/>
        <v>698787.73</v>
      </c>
      <c r="J1227" s="80"/>
    </row>
    <row r="1228" spans="1:10" hidden="1" outlineLevel="1">
      <c r="A1228" s="24" t="s">
        <v>441</v>
      </c>
      <c r="B1228" s="37">
        <v>3929857.85</v>
      </c>
      <c r="C1228" s="37">
        <v>0</v>
      </c>
      <c r="D1228" s="37">
        <v>0</v>
      </c>
      <c r="E1228" s="37">
        <v>0</v>
      </c>
      <c r="F1228" s="37">
        <v>0</v>
      </c>
      <c r="G1228" s="37">
        <v>0</v>
      </c>
      <c r="H1228" s="37">
        <f t="shared" si="18"/>
        <v>0</v>
      </c>
      <c r="I1228" s="37">
        <f t="shared" si="17"/>
        <v>3929857.85</v>
      </c>
      <c r="J1228" s="80"/>
    </row>
    <row r="1229" spans="1:10" hidden="1" outlineLevel="1">
      <c r="A1229" s="24" t="s">
        <v>442</v>
      </c>
      <c r="B1229" s="37">
        <v>63880762.730000012</v>
      </c>
      <c r="C1229" s="37">
        <v>91415.44</v>
      </c>
      <c r="D1229" s="37">
        <v>3550.86</v>
      </c>
      <c r="E1229" s="37">
        <v>9</v>
      </c>
      <c r="F1229" s="37">
        <v>0</v>
      </c>
      <c r="G1229" s="37">
        <v>78.239999999999995</v>
      </c>
      <c r="H1229" s="37">
        <f t="shared" si="18"/>
        <v>94897.06</v>
      </c>
      <c r="I1229" s="37">
        <f t="shared" si="17"/>
        <v>63975659.790000014</v>
      </c>
      <c r="J1229" s="80"/>
    </row>
    <row r="1230" spans="1:10" hidden="1" outlineLevel="1">
      <c r="A1230" s="24" t="s">
        <v>443</v>
      </c>
      <c r="B1230" s="37">
        <v>1814356.3000000003</v>
      </c>
      <c r="C1230" s="37"/>
      <c r="D1230" s="37">
        <v>0</v>
      </c>
      <c r="E1230" s="37">
        <v>0</v>
      </c>
      <c r="F1230" s="37">
        <v>0</v>
      </c>
      <c r="G1230" s="37">
        <v>0</v>
      </c>
      <c r="H1230" s="37">
        <f t="shared" si="18"/>
        <v>0</v>
      </c>
      <c r="I1230" s="37">
        <f t="shared" ref="I1230:I1250" si="19">B1230+H1230</f>
        <v>1814356.3000000003</v>
      </c>
      <c r="J1230" s="80"/>
    </row>
    <row r="1231" spans="1:10" hidden="1" outlineLevel="1">
      <c r="A1231" s="24" t="s">
        <v>444</v>
      </c>
      <c r="B1231" s="37">
        <v>7242984.9200000009</v>
      </c>
      <c r="C1231" s="37">
        <v>8803.3799999999992</v>
      </c>
      <c r="D1231" s="37">
        <v>0</v>
      </c>
      <c r="E1231" s="37">
        <v>0</v>
      </c>
      <c r="F1231" s="37">
        <v>0</v>
      </c>
      <c r="G1231" s="37">
        <v>0</v>
      </c>
      <c r="H1231" s="37">
        <f t="shared" si="18"/>
        <v>8803.3799999999992</v>
      </c>
      <c r="I1231" s="37">
        <f t="shared" si="19"/>
        <v>7251788.3000000007</v>
      </c>
      <c r="J1231" s="80"/>
    </row>
    <row r="1232" spans="1:10" hidden="1" outlineLevel="1">
      <c r="A1232" s="24" t="s">
        <v>445</v>
      </c>
      <c r="B1232" s="37">
        <v>5449830.7299999995</v>
      </c>
      <c r="C1232" s="37">
        <v>-3882.17</v>
      </c>
      <c r="D1232" s="37">
        <v>0</v>
      </c>
      <c r="E1232" s="37">
        <v>0</v>
      </c>
      <c r="F1232" s="37">
        <v>0</v>
      </c>
      <c r="G1232" s="37">
        <v>0</v>
      </c>
      <c r="H1232" s="37">
        <f t="shared" si="18"/>
        <v>-3882.17</v>
      </c>
      <c r="I1232" s="37">
        <f t="shared" si="19"/>
        <v>5445948.5599999996</v>
      </c>
      <c r="J1232" s="80"/>
    </row>
    <row r="1233" spans="1:10" hidden="1" outlineLevel="1">
      <c r="A1233" s="24" t="s">
        <v>446</v>
      </c>
      <c r="B1233" s="37">
        <v>51791473.580000006</v>
      </c>
      <c r="C1233" s="37">
        <v>10534435.640000001</v>
      </c>
      <c r="D1233" s="37">
        <v>2468452.64</v>
      </c>
      <c r="E1233" s="37">
        <v>1492.53</v>
      </c>
      <c r="F1233" s="37">
        <v>267783.17</v>
      </c>
      <c r="G1233" s="37">
        <v>941150.76</v>
      </c>
      <c r="H1233" s="37">
        <f t="shared" si="18"/>
        <v>12331013.220000001</v>
      </c>
      <c r="I1233" s="37">
        <f t="shared" si="19"/>
        <v>64122486.800000004</v>
      </c>
      <c r="J1233" s="80"/>
    </row>
    <row r="1234" spans="1:10" hidden="1" outlineLevel="1">
      <c r="A1234" s="24" t="s">
        <v>447</v>
      </c>
      <c r="B1234" s="37">
        <v>1155961.93</v>
      </c>
      <c r="C1234" s="37">
        <v>-328.73</v>
      </c>
      <c r="D1234" s="37">
        <v>0</v>
      </c>
      <c r="E1234" s="37">
        <v>0</v>
      </c>
      <c r="F1234" s="37">
        <v>0</v>
      </c>
      <c r="G1234" s="37">
        <v>0</v>
      </c>
      <c r="H1234" s="37">
        <f t="shared" ref="H1234:H1250" si="20">C1234+D1234+E1234+F1234-G1234</f>
        <v>-328.73</v>
      </c>
      <c r="I1234" s="37">
        <f t="shared" si="19"/>
        <v>1155633.2</v>
      </c>
      <c r="J1234" s="80"/>
    </row>
    <row r="1235" spans="1:10" hidden="1" outlineLevel="1">
      <c r="A1235" s="24" t="s">
        <v>448</v>
      </c>
      <c r="B1235" s="37">
        <v>16857.669999999998</v>
      </c>
      <c r="C1235" s="37">
        <v>0</v>
      </c>
      <c r="D1235" s="37">
        <v>0</v>
      </c>
      <c r="E1235" s="37">
        <v>0</v>
      </c>
      <c r="F1235" s="37">
        <v>0</v>
      </c>
      <c r="G1235" s="37">
        <v>0</v>
      </c>
      <c r="H1235" s="37">
        <f t="shared" si="20"/>
        <v>0</v>
      </c>
      <c r="I1235" s="37">
        <f t="shared" si="19"/>
        <v>16857.669999999998</v>
      </c>
      <c r="J1235" s="80"/>
    </row>
    <row r="1236" spans="1:10" hidden="1" outlineLevel="1">
      <c r="A1236" s="24" t="s">
        <v>449</v>
      </c>
      <c r="B1236" s="37">
        <v>3290760.8200000003</v>
      </c>
      <c r="C1236" s="37">
        <v>9544.06</v>
      </c>
      <c r="D1236" s="37">
        <v>0</v>
      </c>
      <c r="E1236" s="37">
        <v>0</v>
      </c>
      <c r="F1236" s="37">
        <v>0</v>
      </c>
      <c r="G1236" s="37">
        <v>0</v>
      </c>
      <c r="H1236" s="37">
        <f t="shared" si="20"/>
        <v>9544.06</v>
      </c>
      <c r="I1236" s="37">
        <f t="shared" si="19"/>
        <v>3300304.8800000004</v>
      </c>
      <c r="J1236" s="80"/>
    </row>
    <row r="1237" spans="1:10" hidden="1" outlineLevel="1">
      <c r="A1237" s="24" t="s">
        <v>450</v>
      </c>
      <c r="B1237" s="37">
        <v>5316454.59</v>
      </c>
      <c r="C1237" s="37">
        <v>5759.75</v>
      </c>
      <c r="D1237" s="37">
        <v>0</v>
      </c>
      <c r="E1237" s="37">
        <v>0</v>
      </c>
      <c r="F1237" s="37">
        <v>0</v>
      </c>
      <c r="G1237" s="37">
        <v>0</v>
      </c>
      <c r="H1237" s="37">
        <f t="shared" si="20"/>
        <v>5759.75</v>
      </c>
      <c r="I1237" s="37">
        <f t="shared" si="19"/>
        <v>5322214.34</v>
      </c>
      <c r="J1237" s="80"/>
    </row>
    <row r="1238" spans="1:10" hidden="1" outlineLevel="1">
      <c r="A1238" s="24" t="s">
        <v>451</v>
      </c>
      <c r="B1238" s="37">
        <v>9432437.7800000012</v>
      </c>
      <c r="C1238" s="37">
        <v>0</v>
      </c>
      <c r="D1238" s="37">
        <v>0</v>
      </c>
      <c r="E1238" s="37">
        <v>0</v>
      </c>
      <c r="F1238" s="37">
        <v>0</v>
      </c>
      <c r="G1238" s="37">
        <v>0</v>
      </c>
      <c r="H1238" s="37">
        <f t="shared" si="20"/>
        <v>0</v>
      </c>
      <c r="I1238" s="37">
        <f t="shared" si="19"/>
        <v>9432437.7800000012</v>
      </c>
      <c r="J1238" s="80"/>
    </row>
    <row r="1239" spans="1:10" hidden="1" outlineLevel="1">
      <c r="A1239" s="24" t="s">
        <v>452</v>
      </c>
      <c r="B1239" s="37">
        <v>621817.35</v>
      </c>
      <c r="C1239" s="37">
        <v>0</v>
      </c>
      <c r="D1239" s="37">
        <v>0</v>
      </c>
      <c r="E1239" s="37">
        <v>0</v>
      </c>
      <c r="F1239" s="37">
        <v>0</v>
      </c>
      <c r="G1239" s="37">
        <v>0</v>
      </c>
      <c r="H1239" s="37">
        <f t="shared" si="20"/>
        <v>0</v>
      </c>
      <c r="I1239" s="37">
        <f t="shared" si="19"/>
        <v>621817.35</v>
      </c>
      <c r="J1239" s="80"/>
    </row>
    <row r="1240" spans="1:10" hidden="1" outlineLevel="1">
      <c r="A1240" s="24" t="s">
        <v>453</v>
      </c>
      <c r="B1240" s="37">
        <v>3782484.8299999996</v>
      </c>
      <c r="C1240" s="37">
        <v>0</v>
      </c>
      <c r="D1240" s="37">
        <v>0</v>
      </c>
      <c r="E1240" s="37">
        <v>0</v>
      </c>
      <c r="F1240" s="37">
        <v>0</v>
      </c>
      <c r="G1240" s="37">
        <v>0</v>
      </c>
      <c r="H1240" s="37">
        <f t="shared" si="20"/>
        <v>0</v>
      </c>
      <c r="I1240" s="37">
        <f t="shared" si="19"/>
        <v>3782484.8299999996</v>
      </c>
      <c r="J1240" s="80"/>
    </row>
    <row r="1241" spans="1:10" hidden="1" outlineLevel="1">
      <c r="A1241" s="24" t="s">
        <v>454</v>
      </c>
      <c r="B1241" s="37">
        <v>963331.97</v>
      </c>
      <c r="C1241" s="37">
        <v>0</v>
      </c>
      <c r="D1241" s="37">
        <v>0</v>
      </c>
      <c r="E1241" s="37">
        <v>0</v>
      </c>
      <c r="F1241" s="37">
        <v>0</v>
      </c>
      <c r="G1241" s="37">
        <v>0</v>
      </c>
      <c r="H1241" s="37">
        <f t="shared" si="20"/>
        <v>0</v>
      </c>
      <c r="I1241" s="37">
        <f t="shared" si="19"/>
        <v>963331.97</v>
      </c>
      <c r="J1241" s="80"/>
    </row>
    <row r="1242" spans="1:10" hidden="1" outlineLevel="1">
      <c r="A1242" s="24" t="s">
        <v>455</v>
      </c>
      <c r="B1242" s="37">
        <v>3251600.44</v>
      </c>
      <c r="C1242" s="37">
        <v>36360.15</v>
      </c>
      <c r="D1242" s="37">
        <v>0</v>
      </c>
      <c r="E1242" s="37">
        <v>0</v>
      </c>
      <c r="F1242" s="37">
        <v>0</v>
      </c>
      <c r="G1242" s="37">
        <v>0</v>
      </c>
      <c r="H1242" s="37">
        <f t="shared" si="20"/>
        <v>36360.15</v>
      </c>
      <c r="I1242" s="37">
        <f t="shared" si="19"/>
        <v>3287960.59</v>
      </c>
      <c r="J1242" s="80"/>
    </row>
    <row r="1243" spans="1:10" hidden="1" outlineLevel="1">
      <c r="A1243" s="24" t="s">
        <v>456</v>
      </c>
      <c r="B1243" s="37">
        <v>4722482.18</v>
      </c>
      <c r="C1243" s="37">
        <v>0</v>
      </c>
      <c r="D1243" s="37">
        <v>0</v>
      </c>
      <c r="E1243" s="37">
        <v>0</v>
      </c>
      <c r="F1243" s="37">
        <v>0</v>
      </c>
      <c r="G1243" s="37">
        <v>0</v>
      </c>
      <c r="H1243" s="37">
        <f t="shared" si="20"/>
        <v>0</v>
      </c>
      <c r="I1243" s="37">
        <f t="shared" si="19"/>
        <v>4722482.18</v>
      </c>
      <c r="J1243" s="80"/>
    </row>
    <row r="1244" spans="1:10" hidden="1" outlineLevel="1">
      <c r="A1244" s="24" t="s">
        <v>457</v>
      </c>
      <c r="B1244" s="37">
        <v>17289826.329999998</v>
      </c>
      <c r="C1244" s="37">
        <v>71513.84</v>
      </c>
      <c r="D1244" s="37">
        <v>0</v>
      </c>
      <c r="E1244" s="37">
        <v>0</v>
      </c>
      <c r="F1244" s="37">
        <v>0</v>
      </c>
      <c r="G1244" s="37">
        <v>0</v>
      </c>
      <c r="H1244" s="37">
        <f t="shared" si="20"/>
        <v>71513.84</v>
      </c>
      <c r="I1244" s="37">
        <f t="shared" si="19"/>
        <v>17361340.169999998</v>
      </c>
      <c r="J1244" s="80"/>
    </row>
    <row r="1245" spans="1:10" hidden="1" outlineLevel="1">
      <c r="A1245" s="24" t="s">
        <v>458</v>
      </c>
      <c r="B1245" s="37">
        <v>2160569.84</v>
      </c>
      <c r="C1245" s="37">
        <v>-1220.21</v>
      </c>
      <c r="D1245" s="37">
        <v>0</v>
      </c>
      <c r="E1245" s="37">
        <v>0</v>
      </c>
      <c r="F1245" s="37">
        <v>0</v>
      </c>
      <c r="G1245" s="37">
        <v>0</v>
      </c>
      <c r="H1245" s="37">
        <f t="shared" si="20"/>
        <v>-1220.21</v>
      </c>
      <c r="I1245" s="37">
        <f t="shared" si="19"/>
        <v>2159349.63</v>
      </c>
      <c r="J1245" s="80"/>
    </row>
    <row r="1246" spans="1:10" hidden="1" outlineLevel="1">
      <c r="A1246" s="24" t="s">
        <v>459</v>
      </c>
      <c r="B1246" s="37">
        <v>1271963.1500000001</v>
      </c>
      <c r="C1246" s="310">
        <v>0</v>
      </c>
      <c r="D1246" s="310">
        <v>0</v>
      </c>
      <c r="E1246" s="310">
        <v>0</v>
      </c>
      <c r="F1246" s="310">
        <v>0</v>
      </c>
      <c r="G1246" s="310">
        <v>0</v>
      </c>
      <c r="H1246" s="37">
        <f t="shared" si="20"/>
        <v>0</v>
      </c>
      <c r="I1246" s="37">
        <f t="shared" si="19"/>
        <v>1271963.1500000001</v>
      </c>
      <c r="J1246" s="80"/>
    </row>
    <row r="1247" spans="1:10" hidden="1" outlineLevel="1">
      <c r="A1247" s="24" t="s">
        <v>460</v>
      </c>
      <c r="B1247" s="37">
        <v>6536125.4799999995</v>
      </c>
      <c r="C1247" s="310">
        <v>0</v>
      </c>
      <c r="D1247" s="310">
        <v>0</v>
      </c>
      <c r="E1247" s="310">
        <v>0</v>
      </c>
      <c r="F1247" s="310">
        <v>0</v>
      </c>
      <c r="G1247" s="310">
        <v>0</v>
      </c>
      <c r="H1247" s="37">
        <f t="shared" si="20"/>
        <v>0</v>
      </c>
      <c r="I1247" s="37">
        <f t="shared" si="19"/>
        <v>6536125.4799999995</v>
      </c>
      <c r="J1247" s="80"/>
    </row>
    <row r="1248" spans="1:10" hidden="1" outlineLevel="1">
      <c r="A1248" s="24" t="s">
        <v>461</v>
      </c>
      <c r="B1248" s="37">
        <v>10695684.530000001</v>
      </c>
      <c r="C1248" s="37">
        <v>364143.01</v>
      </c>
      <c r="D1248" s="37">
        <v>17476.37</v>
      </c>
      <c r="E1248" s="37">
        <v>709.81</v>
      </c>
      <c r="F1248" s="37">
        <v>0</v>
      </c>
      <c r="G1248" s="37">
        <v>516.51</v>
      </c>
      <c r="H1248" s="37">
        <f t="shared" si="20"/>
        <v>381812.68</v>
      </c>
      <c r="I1248" s="37">
        <f t="shared" si="19"/>
        <v>11077497.210000001</v>
      </c>
      <c r="J1248" s="80"/>
    </row>
    <row r="1249" spans="1:10" hidden="1" outlineLevel="1">
      <c r="A1249" s="24" t="s">
        <v>462</v>
      </c>
      <c r="B1249" s="37">
        <v>19613776.799999993</v>
      </c>
      <c r="C1249" s="37">
        <v>0</v>
      </c>
      <c r="D1249" s="37">
        <v>0</v>
      </c>
      <c r="E1249" s="37">
        <v>0</v>
      </c>
      <c r="F1249" s="37">
        <v>0</v>
      </c>
      <c r="G1249" s="37">
        <v>0</v>
      </c>
      <c r="H1249" s="37">
        <f t="shared" si="20"/>
        <v>0</v>
      </c>
      <c r="I1249" s="37">
        <f t="shared" si="19"/>
        <v>19613776.799999993</v>
      </c>
      <c r="J1249" s="80"/>
    </row>
    <row r="1250" spans="1:10" hidden="1" outlineLevel="1">
      <c r="A1250" s="24" t="s">
        <v>463</v>
      </c>
      <c r="B1250" s="37">
        <v>15135431.33</v>
      </c>
      <c r="C1250" s="37">
        <v>1156.18</v>
      </c>
      <c r="D1250" s="37">
        <v>0</v>
      </c>
      <c r="E1250" s="37">
        <v>0</v>
      </c>
      <c r="F1250" s="37">
        <v>0</v>
      </c>
      <c r="G1250" s="37">
        <v>0</v>
      </c>
      <c r="H1250" s="37">
        <f t="shared" si="20"/>
        <v>1156.18</v>
      </c>
      <c r="I1250" s="37">
        <f t="shared" si="19"/>
        <v>15136587.51</v>
      </c>
      <c r="J1250" s="80"/>
    </row>
    <row r="1251" spans="1:10" hidden="1" outlineLevel="1">
      <c r="A1251" s="24"/>
      <c r="B1251" s="37"/>
      <c r="C1251" s="37"/>
      <c r="D1251" s="37"/>
      <c r="E1251" s="37"/>
      <c r="F1251" s="37"/>
      <c r="G1251" s="37"/>
      <c r="H1251" s="37"/>
      <c r="I1251" s="37"/>
      <c r="J1251" s="80"/>
    </row>
    <row r="1252" spans="1:10" collapsed="1">
      <c r="A1252" s="24" t="str">
        <f>'Anlage 1a'!A9</f>
        <v>TenneT</v>
      </c>
      <c r="B1252" s="37">
        <f>B380+C380+D380+E380+F380+G380-H380-I380</f>
        <v>8454686149.2700005</v>
      </c>
      <c r="C1252" s="37">
        <f>'Anlage 1g'!$D477</f>
        <v>26396090.009999998</v>
      </c>
      <c r="D1252" s="37">
        <f>'Anlage 1g'!$D486</f>
        <v>5599047.46</v>
      </c>
      <c r="E1252" s="37">
        <f>'Anlage 1g'!$D495</f>
        <v>-24952.119999999992</v>
      </c>
      <c r="F1252" s="37">
        <f>'Anlage 1g'!$C505</f>
        <v>775414.69000000006</v>
      </c>
      <c r="G1252" s="37">
        <f>'Anlage 1g'!$C514</f>
        <v>1000197.6799999998</v>
      </c>
      <c r="H1252" s="37">
        <f t="shared" ref="H1252:H1616" si="21">C1252+D1252+E1252+F1252-G1252</f>
        <v>31745402.359999999</v>
      </c>
      <c r="I1252" s="37">
        <f>B1252+H1252</f>
        <v>8486431551.6300001</v>
      </c>
      <c r="J1252" s="80"/>
    </row>
    <row r="1253" spans="1:10" hidden="1">
      <c r="A1253" s="317" t="str">
        <f>CONCATENATE('Anlage 1a'!$A$9," (ÜNB)")</f>
        <v>TenneT (ÜNB)</v>
      </c>
      <c r="B1253" s="320">
        <f t="shared" ref="B1253:I1253" si="22">SUM(B1254:B1615)</f>
        <v>8454686149.2699976</v>
      </c>
      <c r="C1253" s="318">
        <f t="shared" si="22"/>
        <v>26396090.010000005</v>
      </c>
      <c r="D1253" s="318">
        <f t="shared" si="22"/>
        <v>5599047.4600000009</v>
      </c>
      <c r="E1253" s="318">
        <f t="shared" si="22"/>
        <v>-24952.12</v>
      </c>
      <c r="F1253" s="318">
        <f t="shared" si="22"/>
        <v>775414.69000000006</v>
      </c>
      <c r="G1253" s="318">
        <f t="shared" si="22"/>
        <v>1000197.68</v>
      </c>
      <c r="H1253" s="318">
        <f t="shared" si="22"/>
        <v>31745402.360000007</v>
      </c>
      <c r="I1253" s="318">
        <f t="shared" si="22"/>
        <v>8486431551.6299992</v>
      </c>
      <c r="J1253" s="80"/>
    </row>
    <row r="1254" spans="1:10" hidden="1" outlineLevel="1">
      <c r="A1254" s="24" t="s">
        <v>464</v>
      </c>
      <c r="B1254" s="37">
        <v>2231667237.5999999</v>
      </c>
      <c r="C1254" s="37">
        <v>4703210.08</v>
      </c>
      <c r="D1254" s="37">
        <v>2077445.57</v>
      </c>
      <c r="E1254" s="37">
        <v>1451.1</v>
      </c>
      <c r="F1254" s="37">
        <v>5014.13</v>
      </c>
      <c r="G1254" s="37">
        <v>29593.4</v>
      </c>
      <c r="H1254" s="37">
        <v>6757527.4800000004</v>
      </c>
      <c r="I1254" s="37">
        <v>2238424765.0799999</v>
      </c>
      <c r="J1254" s="80"/>
    </row>
    <row r="1255" spans="1:10" hidden="1" outlineLevel="1">
      <c r="A1255" s="24" t="s">
        <v>465</v>
      </c>
      <c r="B1255" s="37">
        <v>1630089347.8299999</v>
      </c>
      <c r="C1255" s="37">
        <v>0</v>
      </c>
      <c r="D1255" s="37">
        <v>0</v>
      </c>
      <c r="E1255" s="37">
        <v>0</v>
      </c>
      <c r="F1255" s="37">
        <v>0</v>
      </c>
      <c r="G1255" s="37">
        <v>201917.23</v>
      </c>
      <c r="H1255" s="37">
        <v>-201917.23</v>
      </c>
      <c r="I1255" s="37">
        <v>1629887430.5999999</v>
      </c>
      <c r="J1255" s="80"/>
    </row>
    <row r="1256" spans="1:10" hidden="1" outlineLevel="1">
      <c r="A1256" s="24" t="s">
        <v>466</v>
      </c>
      <c r="B1256" s="37">
        <v>824618622.25</v>
      </c>
      <c r="C1256" s="37">
        <v>839563.12</v>
      </c>
      <c r="D1256" s="37">
        <v>150795.57</v>
      </c>
      <c r="E1256" s="37">
        <v>4157.5</v>
      </c>
      <c r="F1256" s="37">
        <v>54329.43</v>
      </c>
      <c r="G1256" s="37">
        <v>-19571.72</v>
      </c>
      <c r="H1256" s="37">
        <v>1068417.3400000001</v>
      </c>
      <c r="I1256" s="37">
        <v>825687039.59000003</v>
      </c>
      <c r="J1256" s="80"/>
    </row>
    <row r="1257" spans="1:10" hidden="1" outlineLevel="1">
      <c r="A1257" s="24" t="s">
        <v>467</v>
      </c>
      <c r="B1257" s="37">
        <v>782713605.48000002</v>
      </c>
      <c r="C1257" s="37">
        <v>2100791.69</v>
      </c>
      <c r="D1257" s="37">
        <v>306938.86</v>
      </c>
      <c r="E1257" s="37">
        <v>-37291.769999999997</v>
      </c>
      <c r="F1257" s="37">
        <v>17532.919999999998</v>
      </c>
      <c r="G1257" s="37">
        <v>7982.85</v>
      </c>
      <c r="H1257" s="37">
        <v>2379988.85</v>
      </c>
      <c r="I1257" s="37">
        <v>785093594.33000004</v>
      </c>
      <c r="J1257" s="80"/>
    </row>
    <row r="1258" spans="1:10" hidden="1" outlineLevel="1">
      <c r="A1258" s="37" t="s">
        <v>468</v>
      </c>
      <c r="B1258" s="338">
        <v>416783444.60000002</v>
      </c>
      <c r="C1258" s="37">
        <v>11199868.73</v>
      </c>
      <c r="D1258" s="37">
        <v>1306596.3700000001</v>
      </c>
      <c r="E1258" s="37">
        <v>2510.9299999999998</v>
      </c>
      <c r="F1258" s="37">
        <v>219642.16</v>
      </c>
      <c r="G1258" s="37">
        <v>47017.68</v>
      </c>
      <c r="H1258" s="37">
        <v>12681600.51</v>
      </c>
      <c r="I1258" s="37">
        <v>429465045.11000001</v>
      </c>
      <c r="J1258" s="80"/>
    </row>
    <row r="1259" spans="1:10" hidden="1" outlineLevel="1">
      <c r="A1259" s="37" t="s">
        <v>245</v>
      </c>
      <c r="B1259" s="338">
        <v>388145324.49000001</v>
      </c>
      <c r="C1259" s="37">
        <v>637383.39</v>
      </c>
      <c r="D1259" s="37">
        <v>-295919.03000000003</v>
      </c>
      <c r="E1259" s="37">
        <v>-85.45</v>
      </c>
      <c r="F1259" s="37">
        <v>0.02</v>
      </c>
      <c r="G1259" s="37">
        <v>-265.74</v>
      </c>
      <c r="H1259" s="37">
        <v>341644.67</v>
      </c>
      <c r="I1259" s="37">
        <v>388486969.16000003</v>
      </c>
      <c r="J1259" s="80"/>
    </row>
    <row r="1260" spans="1:10" hidden="1" outlineLevel="1">
      <c r="A1260" s="37" t="s">
        <v>384</v>
      </c>
      <c r="B1260" s="338">
        <v>267693713.00999999</v>
      </c>
      <c r="C1260" s="37">
        <v>3883507.43</v>
      </c>
      <c r="D1260" s="37">
        <v>100089.3</v>
      </c>
      <c r="E1260" s="37">
        <v>810.92</v>
      </c>
      <c r="F1260" s="37">
        <v>-2084.64</v>
      </c>
      <c r="G1260" s="37">
        <v>7021.8</v>
      </c>
      <c r="H1260" s="37">
        <v>3975301.21</v>
      </c>
      <c r="I1260" s="37">
        <v>271669014.22000003</v>
      </c>
      <c r="J1260" s="80"/>
    </row>
    <row r="1261" spans="1:10" hidden="1" outlineLevel="1">
      <c r="A1261" s="37" t="s">
        <v>320</v>
      </c>
      <c r="B1261" s="338">
        <v>195874893.65000001</v>
      </c>
      <c r="C1261" s="37">
        <v>746752.02</v>
      </c>
      <c r="D1261" s="37">
        <v>29698.58</v>
      </c>
      <c r="E1261" s="37">
        <v>15.03</v>
      </c>
      <c r="F1261" s="37">
        <v>0</v>
      </c>
      <c r="G1261" s="37">
        <v>120.28</v>
      </c>
      <c r="H1261" s="37">
        <v>776345.35</v>
      </c>
      <c r="I1261" s="37">
        <v>196651239</v>
      </c>
      <c r="J1261" s="80"/>
    </row>
    <row r="1262" spans="1:10" hidden="1" outlineLevel="1">
      <c r="A1262" s="37" t="s">
        <v>469</v>
      </c>
      <c r="B1262" s="338">
        <v>83113518.75</v>
      </c>
      <c r="C1262" s="37">
        <v>0</v>
      </c>
      <c r="D1262" s="37">
        <v>0</v>
      </c>
      <c r="E1262" s="37">
        <v>0</v>
      </c>
      <c r="F1262" s="37">
        <v>0</v>
      </c>
      <c r="G1262" s="37">
        <v>0</v>
      </c>
      <c r="H1262" s="37">
        <v>0</v>
      </c>
      <c r="I1262" s="37">
        <v>83113518.75</v>
      </c>
      <c r="J1262" s="80"/>
    </row>
    <row r="1263" spans="1:10" hidden="1" outlineLevel="1">
      <c r="A1263" s="37" t="s">
        <v>470</v>
      </c>
      <c r="B1263" s="338">
        <v>65675934.560000002</v>
      </c>
      <c r="C1263" s="37">
        <v>-706310.9</v>
      </c>
      <c r="D1263" s="37">
        <v>-2898.31</v>
      </c>
      <c r="E1263" s="37">
        <v>0</v>
      </c>
      <c r="F1263" s="37">
        <v>82416.539999999994</v>
      </c>
      <c r="G1263" s="37">
        <v>10126.450000000001</v>
      </c>
      <c r="H1263" s="37">
        <v>-636919.12</v>
      </c>
      <c r="I1263" s="37">
        <v>65039015.439999998</v>
      </c>
      <c r="J1263" s="80"/>
    </row>
    <row r="1264" spans="1:10" hidden="1" outlineLevel="1">
      <c r="A1264" s="37" t="s">
        <v>149</v>
      </c>
      <c r="B1264" s="338">
        <v>58227701.43</v>
      </c>
      <c r="C1264" s="37">
        <v>0</v>
      </c>
      <c r="D1264" s="37">
        <v>0</v>
      </c>
      <c r="E1264" s="37">
        <v>0</v>
      </c>
      <c r="F1264" s="37">
        <v>0</v>
      </c>
      <c r="G1264" s="37">
        <v>0</v>
      </c>
      <c r="H1264" s="37">
        <v>0</v>
      </c>
      <c r="I1264" s="37">
        <v>58227701.43</v>
      </c>
      <c r="J1264" s="80"/>
    </row>
    <row r="1265" spans="1:10" hidden="1" outlineLevel="1">
      <c r="A1265" s="37" t="s">
        <v>471</v>
      </c>
      <c r="B1265" s="338">
        <v>56886273.009999998</v>
      </c>
      <c r="C1265" s="37">
        <v>16072.85</v>
      </c>
      <c r="D1265" s="37">
        <v>-106056.46</v>
      </c>
      <c r="E1265" s="37">
        <v>0</v>
      </c>
      <c r="F1265" s="37">
        <v>0</v>
      </c>
      <c r="G1265" s="37">
        <v>-191.08</v>
      </c>
      <c r="H1265" s="37">
        <v>-89792.53</v>
      </c>
      <c r="I1265" s="37">
        <v>56796480.479999997</v>
      </c>
      <c r="J1265" s="80"/>
    </row>
    <row r="1266" spans="1:10" hidden="1" outlineLevel="1">
      <c r="A1266" s="37" t="s">
        <v>472</v>
      </c>
      <c r="B1266" s="338">
        <v>54592190.289999999</v>
      </c>
      <c r="C1266" s="37">
        <v>0</v>
      </c>
      <c r="D1266" s="37">
        <v>0</v>
      </c>
      <c r="E1266" s="37">
        <v>0</v>
      </c>
      <c r="F1266" s="37">
        <v>0</v>
      </c>
      <c r="G1266" s="37">
        <v>0</v>
      </c>
      <c r="H1266" s="37">
        <v>0</v>
      </c>
      <c r="I1266" s="37">
        <v>54592190.289999999</v>
      </c>
      <c r="J1266" s="80"/>
    </row>
    <row r="1267" spans="1:10" hidden="1" outlineLevel="1">
      <c r="A1267" s="37" t="s">
        <v>473</v>
      </c>
      <c r="B1267" s="338">
        <v>53395368.079999998</v>
      </c>
      <c r="C1267" s="37">
        <v>169534.4</v>
      </c>
      <c r="D1267" s="37">
        <v>0</v>
      </c>
      <c r="E1267" s="37">
        <v>0</v>
      </c>
      <c r="F1267" s="37">
        <v>-53402.26</v>
      </c>
      <c r="G1267" s="37">
        <v>0</v>
      </c>
      <c r="H1267" s="37">
        <v>116132.14</v>
      </c>
      <c r="I1267" s="37">
        <v>53511500.219999999</v>
      </c>
      <c r="J1267" s="80"/>
    </row>
    <row r="1268" spans="1:10" hidden="1" outlineLevel="1">
      <c r="A1268" s="37" t="s">
        <v>377</v>
      </c>
      <c r="B1268" s="338">
        <v>40030361.829999998</v>
      </c>
      <c r="C1268" s="37">
        <v>499977.28</v>
      </c>
      <c r="D1268" s="37">
        <v>120684.92</v>
      </c>
      <c r="E1268" s="37">
        <v>144.01</v>
      </c>
      <c r="F1268" s="37">
        <v>-90121.19</v>
      </c>
      <c r="G1268" s="37">
        <v>2863.6</v>
      </c>
      <c r="H1268" s="37">
        <v>527821.42000000004</v>
      </c>
      <c r="I1268" s="37">
        <v>40558183.25</v>
      </c>
      <c r="J1268" s="80"/>
    </row>
    <row r="1269" spans="1:10" hidden="1" outlineLevel="1">
      <c r="A1269" s="37" t="s">
        <v>474</v>
      </c>
      <c r="B1269" s="338">
        <v>27449823.879999999</v>
      </c>
      <c r="C1269" s="37">
        <v>-548.55999999999995</v>
      </c>
      <c r="D1269" s="37">
        <v>0</v>
      </c>
      <c r="E1269" s="37">
        <v>0</v>
      </c>
      <c r="F1269" s="37">
        <v>0</v>
      </c>
      <c r="G1269" s="37">
        <v>1.89</v>
      </c>
      <c r="H1269" s="37">
        <v>-550.45000000000005</v>
      </c>
      <c r="I1269" s="37">
        <v>27449273.43</v>
      </c>
      <c r="J1269" s="80"/>
    </row>
    <row r="1270" spans="1:10" hidden="1" outlineLevel="1">
      <c r="A1270" s="37" t="s">
        <v>475</v>
      </c>
      <c r="B1270" s="338">
        <v>25031035.16</v>
      </c>
      <c r="C1270" s="37">
        <v>0</v>
      </c>
      <c r="D1270" s="37">
        <v>198835.46</v>
      </c>
      <c r="E1270" s="37">
        <v>0</v>
      </c>
      <c r="F1270" s="37">
        <v>115245.39</v>
      </c>
      <c r="G1270" s="37">
        <v>31760.13</v>
      </c>
      <c r="H1270" s="37">
        <v>282320.71999999997</v>
      </c>
      <c r="I1270" s="37">
        <v>25313355.879999999</v>
      </c>
      <c r="J1270" s="80"/>
    </row>
    <row r="1271" spans="1:10" hidden="1" outlineLevel="1">
      <c r="A1271" s="37" t="s">
        <v>476</v>
      </c>
      <c r="B1271" s="338">
        <v>24757722.399999999</v>
      </c>
      <c r="C1271" s="37">
        <v>113253.14</v>
      </c>
      <c r="D1271" s="37">
        <v>0</v>
      </c>
      <c r="E1271" s="37">
        <v>0</v>
      </c>
      <c r="F1271" s="37">
        <v>0</v>
      </c>
      <c r="G1271" s="37">
        <v>8.92</v>
      </c>
      <c r="H1271" s="37">
        <v>113244.22</v>
      </c>
      <c r="I1271" s="37">
        <v>24870966.620000001</v>
      </c>
      <c r="J1271" s="80"/>
    </row>
    <row r="1272" spans="1:10" hidden="1" outlineLevel="1">
      <c r="A1272" s="37" t="s">
        <v>477</v>
      </c>
      <c r="B1272" s="338">
        <v>24465230.670000002</v>
      </c>
      <c r="C1272" s="37">
        <v>0</v>
      </c>
      <c r="D1272" s="37">
        <v>0</v>
      </c>
      <c r="E1272" s="37">
        <v>0</v>
      </c>
      <c r="F1272" s="37">
        <v>0</v>
      </c>
      <c r="G1272" s="37">
        <v>0</v>
      </c>
      <c r="H1272" s="37">
        <v>0</v>
      </c>
      <c r="I1272" s="37">
        <v>24465230.670000002</v>
      </c>
      <c r="J1272" s="80"/>
    </row>
    <row r="1273" spans="1:10" hidden="1" outlineLevel="1">
      <c r="A1273" s="37" t="s">
        <v>478</v>
      </c>
      <c r="B1273" s="338">
        <v>23266782.52</v>
      </c>
      <c r="C1273" s="37">
        <v>0</v>
      </c>
      <c r="D1273" s="37">
        <v>7229</v>
      </c>
      <c r="E1273" s="37">
        <v>0</v>
      </c>
      <c r="F1273" s="37">
        <v>0</v>
      </c>
      <c r="G1273" s="37">
        <v>0</v>
      </c>
      <c r="H1273" s="37">
        <v>7229</v>
      </c>
      <c r="I1273" s="37">
        <v>23274011.52</v>
      </c>
      <c r="J1273" s="80"/>
    </row>
    <row r="1274" spans="1:10" hidden="1" outlineLevel="1">
      <c r="A1274" s="37" t="s">
        <v>479</v>
      </c>
      <c r="B1274" s="338">
        <v>22829127.710000001</v>
      </c>
      <c r="C1274" s="37">
        <v>1773.66</v>
      </c>
      <c r="D1274" s="37">
        <v>0</v>
      </c>
      <c r="E1274" s="37">
        <v>0</v>
      </c>
      <c r="F1274" s="37">
        <v>0</v>
      </c>
      <c r="G1274" s="37">
        <v>0</v>
      </c>
      <c r="H1274" s="37">
        <v>1773.66</v>
      </c>
      <c r="I1274" s="37">
        <v>22830901.370000001</v>
      </c>
      <c r="J1274" s="80"/>
    </row>
    <row r="1275" spans="1:10" hidden="1" outlineLevel="1">
      <c r="A1275" s="37" t="s">
        <v>480</v>
      </c>
      <c r="B1275" s="338">
        <v>22586240.489999998</v>
      </c>
      <c r="C1275" s="37">
        <v>34603.160000000003</v>
      </c>
      <c r="D1275" s="37">
        <v>0</v>
      </c>
      <c r="E1275" s="37">
        <v>0</v>
      </c>
      <c r="F1275" s="37">
        <v>0</v>
      </c>
      <c r="G1275" s="37">
        <v>0</v>
      </c>
      <c r="H1275" s="37">
        <v>34603.160000000003</v>
      </c>
      <c r="I1275" s="37">
        <v>22620843.649999999</v>
      </c>
      <c r="J1275" s="80"/>
    </row>
    <row r="1276" spans="1:10" hidden="1" outlineLevel="1">
      <c r="A1276" s="37" t="s">
        <v>481</v>
      </c>
      <c r="B1276" s="338">
        <v>20834940.109999999</v>
      </c>
      <c r="C1276" s="37">
        <v>-21523.57</v>
      </c>
      <c r="D1276" s="37">
        <v>0</v>
      </c>
      <c r="E1276" s="37">
        <v>-146.61000000000001</v>
      </c>
      <c r="F1276" s="37">
        <v>0</v>
      </c>
      <c r="G1276" s="37">
        <v>0</v>
      </c>
      <c r="H1276" s="37">
        <v>-21670.18</v>
      </c>
      <c r="I1276" s="37">
        <v>20813269.93</v>
      </c>
      <c r="J1276" s="80"/>
    </row>
    <row r="1277" spans="1:10" hidden="1" outlineLevel="1">
      <c r="A1277" s="37" t="s">
        <v>482</v>
      </c>
      <c r="B1277" s="338">
        <v>20694346.420000002</v>
      </c>
      <c r="C1277" s="37">
        <v>-6618.38</v>
      </c>
      <c r="D1277" s="37">
        <v>0</v>
      </c>
      <c r="E1277" s="37">
        <v>133.13</v>
      </c>
      <c r="F1277" s="37">
        <v>0</v>
      </c>
      <c r="G1277" s="37">
        <v>0</v>
      </c>
      <c r="H1277" s="37">
        <v>-6485.25</v>
      </c>
      <c r="I1277" s="37">
        <v>20687861.170000002</v>
      </c>
      <c r="J1277" s="80"/>
    </row>
    <row r="1278" spans="1:10" hidden="1" outlineLevel="1">
      <c r="A1278" s="37" t="s">
        <v>483</v>
      </c>
      <c r="B1278" s="338">
        <v>20357051.140000001</v>
      </c>
      <c r="C1278" s="37">
        <v>0</v>
      </c>
      <c r="D1278" s="37">
        <v>0</v>
      </c>
      <c r="E1278" s="37">
        <v>0</v>
      </c>
      <c r="F1278" s="37">
        <v>0</v>
      </c>
      <c r="G1278" s="37">
        <v>0</v>
      </c>
      <c r="H1278" s="37">
        <v>0</v>
      </c>
      <c r="I1278" s="37">
        <v>20357051.140000001</v>
      </c>
      <c r="J1278" s="80"/>
    </row>
    <row r="1279" spans="1:10" hidden="1" outlineLevel="1">
      <c r="A1279" s="37" t="s">
        <v>484</v>
      </c>
      <c r="B1279" s="338">
        <v>19767754.329999998</v>
      </c>
      <c r="C1279" s="37">
        <v>0</v>
      </c>
      <c r="D1279" s="37">
        <v>0</v>
      </c>
      <c r="E1279" s="37">
        <v>0</v>
      </c>
      <c r="F1279" s="37">
        <v>0</v>
      </c>
      <c r="G1279" s="37">
        <v>0</v>
      </c>
      <c r="H1279" s="37">
        <v>0</v>
      </c>
      <c r="I1279" s="37">
        <v>19767754.329999998</v>
      </c>
      <c r="J1279" s="80"/>
    </row>
    <row r="1280" spans="1:10" hidden="1" outlineLevel="1">
      <c r="A1280" s="37" t="s">
        <v>485</v>
      </c>
      <c r="B1280" s="338">
        <v>19672248.899999999</v>
      </c>
      <c r="C1280" s="37">
        <v>8005.5</v>
      </c>
      <c r="D1280" s="37">
        <v>0</v>
      </c>
      <c r="E1280" s="37">
        <v>0</v>
      </c>
      <c r="F1280" s="37">
        <v>0</v>
      </c>
      <c r="G1280" s="37">
        <v>0</v>
      </c>
      <c r="H1280" s="37">
        <v>8005.5</v>
      </c>
      <c r="I1280" s="37">
        <v>19680254.399999999</v>
      </c>
      <c r="J1280" s="80"/>
    </row>
    <row r="1281" spans="1:10" hidden="1" outlineLevel="1">
      <c r="A1281" s="37" t="s">
        <v>157</v>
      </c>
      <c r="B1281" s="338">
        <v>19438760.670000002</v>
      </c>
      <c r="C1281" s="37">
        <v>0</v>
      </c>
      <c r="D1281" s="37">
        <v>0</v>
      </c>
      <c r="E1281" s="37">
        <v>0</v>
      </c>
      <c r="F1281" s="37">
        <v>0</v>
      </c>
      <c r="G1281" s="37">
        <v>0</v>
      </c>
      <c r="H1281" s="37">
        <v>0</v>
      </c>
      <c r="I1281" s="37">
        <v>19438760.670000002</v>
      </c>
      <c r="J1281" s="80"/>
    </row>
    <row r="1282" spans="1:10" hidden="1" outlineLevel="1">
      <c r="A1282" s="37" t="s">
        <v>486</v>
      </c>
      <c r="B1282" s="338">
        <v>17908847.649999999</v>
      </c>
      <c r="C1282" s="37">
        <v>0</v>
      </c>
      <c r="D1282" s="37">
        <v>0</v>
      </c>
      <c r="E1282" s="37">
        <v>0</v>
      </c>
      <c r="F1282" s="37">
        <v>0</v>
      </c>
      <c r="G1282" s="37">
        <v>0</v>
      </c>
      <c r="H1282" s="37">
        <v>0</v>
      </c>
      <c r="I1282" s="37">
        <v>17908847.649999999</v>
      </c>
      <c r="J1282" s="80"/>
    </row>
    <row r="1283" spans="1:10" hidden="1" outlineLevel="1">
      <c r="A1283" s="37" t="s">
        <v>487</v>
      </c>
      <c r="B1283" s="338">
        <v>16808481.920000002</v>
      </c>
      <c r="C1283" s="37">
        <v>14214.59</v>
      </c>
      <c r="D1283" s="37">
        <v>0</v>
      </c>
      <c r="E1283" s="37">
        <v>322.33</v>
      </c>
      <c r="F1283" s="37">
        <v>0</v>
      </c>
      <c r="G1283" s="37">
        <v>0</v>
      </c>
      <c r="H1283" s="37">
        <v>14536.92</v>
      </c>
      <c r="I1283" s="37">
        <v>16823018.84</v>
      </c>
      <c r="J1283" s="80"/>
    </row>
    <row r="1284" spans="1:10" hidden="1" outlineLevel="1">
      <c r="A1284" s="37" t="s">
        <v>488</v>
      </c>
      <c r="B1284" s="338">
        <v>15587568.34</v>
      </c>
      <c r="C1284" s="37">
        <v>59945.49</v>
      </c>
      <c r="D1284" s="37">
        <v>81557.279999999999</v>
      </c>
      <c r="E1284" s="37">
        <v>0</v>
      </c>
      <c r="F1284" s="37">
        <v>0</v>
      </c>
      <c r="G1284" s="37">
        <v>-15666.23</v>
      </c>
      <c r="H1284" s="37">
        <v>157169</v>
      </c>
      <c r="I1284" s="37">
        <v>15744737.34</v>
      </c>
      <c r="J1284" s="80"/>
    </row>
    <row r="1285" spans="1:10" hidden="1" outlineLevel="1">
      <c r="A1285" s="37" t="s">
        <v>489</v>
      </c>
      <c r="B1285" s="338">
        <v>14289707.189999999</v>
      </c>
      <c r="C1285" s="37">
        <v>513127.61</v>
      </c>
      <c r="D1285" s="37">
        <v>0</v>
      </c>
      <c r="E1285" s="37">
        <v>465.95</v>
      </c>
      <c r="F1285" s="37">
        <v>0</v>
      </c>
      <c r="G1285" s="37">
        <v>0</v>
      </c>
      <c r="H1285" s="37">
        <v>513593.56</v>
      </c>
      <c r="I1285" s="37">
        <v>14803300.75</v>
      </c>
      <c r="J1285" s="80"/>
    </row>
    <row r="1286" spans="1:10" hidden="1" outlineLevel="1">
      <c r="A1286" s="37" t="s">
        <v>490</v>
      </c>
      <c r="B1286" s="338">
        <v>13869313.710000001</v>
      </c>
      <c r="C1286" s="37">
        <v>22.83</v>
      </c>
      <c r="D1286" s="37">
        <v>-27922.99</v>
      </c>
      <c r="E1286" s="37">
        <v>0</v>
      </c>
      <c r="F1286" s="37">
        <v>0</v>
      </c>
      <c r="G1286" s="37">
        <v>0</v>
      </c>
      <c r="H1286" s="37">
        <v>-27900.16</v>
      </c>
      <c r="I1286" s="37">
        <v>13841413.550000001</v>
      </c>
      <c r="J1286" s="80"/>
    </row>
    <row r="1287" spans="1:10" hidden="1" outlineLevel="1">
      <c r="A1287" s="37" t="s">
        <v>491</v>
      </c>
      <c r="B1287" s="338">
        <v>13757021.41</v>
      </c>
      <c r="C1287" s="37">
        <v>0</v>
      </c>
      <c r="D1287" s="37">
        <v>0</v>
      </c>
      <c r="E1287" s="37">
        <v>0</v>
      </c>
      <c r="F1287" s="37">
        <v>0</v>
      </c>
      <c r="G1287" s="37">
        <v>0</v>
      </c>
      <c r="H1287" s="37">
        <v>0</v>
      </c>
      <c r="I1287" s="37">
        <v>13757021.41</v>
      </c>
      <c r="J1287" s="80"/>
    </row>
    <row r="1288" spans="1:10" hidden="1" outlineLevel="1">
      <c r="A1288" s="37" t="s">
        <v>492</v>
      </c>
      <c r="B1288" s="338">
        <v>13549083.57</v>
      </c>
      <c r="C1288" s="37">
        <v>0</v>
      </c>
      <c r="D1288" s="37">
        <v>0</v>
      </c>
      <c r="E1288" s="37">
        <v>0</v>
      </c>
      <c r="F1288" s="37">
        <v>0</v>
      </c>
      <c r="G1288" s="37">
        <v>0</v>
      </c>
      <c r="H1288" s="37">
        <v>0</v>
      </c>
      <c r="I1288" s="37">
        <v>13549083.57</v>
      </c>
      <c r="J1288" s="80"/>
    </row>
    <row r="1289" spans="1:10" hidden="1" outlineLevel="1">
      <c r="A1289" s="37" t="s">
        <v>493</v>
      </c>
      <c r="B1289" s="338">
        <v>12857222.880000001</v>
      </c>
      <c r="C1289" s="37">
        <v>1653.67</v>
      </c>
      <c r="D1289" s="37">
        <v>0</v>
      </c>
      <c r="E1289" s="37">
        <v>0</v>
      </c>
      <c r="F1289" s="37">
        <v>0</v>
      </c>
      <c r="G1289" s="37">
        <v>0</v>
      </c>
      <c r="H1289" s="37">
        <v>1653.67</v>
      </c>
      <c r="I1289" s="37">
        <v>12858876.550000001</v>
      </c>
      <c r="J1289" s="80"/>
    </row>
    <row r="1290" spans="1:10" hidden="1" outlineLevel="1">
      <c r="A1290" s="37" t="s">
        <v>494</v>
      </c>
      <c r="B1290" s="338">
        <v>12758280.689999999</v>
      </c>
      <c r="C1290" s="37">
        <v>-291.43</v>
      </c>
      <c r="D1290" s="37">
        <v>-903.56</v>
      </c>
      <c r="E1290" s="37">
        <v>0</v>
      </c>
      <c r="F1290" s="37">
        <v>0</v>
      </c>
      <c r="G1290" s="37">
        <v>7972.05</v>
      </c>
      <c r="H1290" s="37">
        <v>-9167.0400000000009</v>
      </c>
      <c r="I1290" s="37">
        <v>12749113.65</v>
      </c>
      <c r="J1290" s="80"/>
    </row>
    <row r="1291" spans="1:10" hidden="1" outlineLevel="1">
      <c r="A1291" s="37" t="s">
        <v>495</v>
      </c>
      <c r="B1291" s="338">
        <v>12632687.029999999</v>
      </c>
      <c r="C1291" s="37">
        <v>0</v>
      </c>
      <c r="D1291" s="37">
        <v>0</v>
      </c>
      <c r="E1291" s="37">
        <v>0</v>
      </c>
      <c r="F1291" s="37">
        <v>0</v>
      </c>
      <c r="G1291" s="37">
        <v>0</v>
      </c>
      <c r="H1291" s="37">
        <v>0</v>
      </c>
      <c r="I1291" s="37">
        <v>12632687.029999999</v>
      </c>
      <c r="J1291" s="80"/>
    </row>
    <row r="1292" spans="1:10" hidden="1" outlineLevel="1">
      <c r="A1292" s="37" t="s">
        <v>496</v>
      </c>
      <c r="B1292" s="338">
        <v>12409734.67</v>
      </c>
      <c r="C1292" s="37">
        <v>85062.2</v>
      </c>
      <c r="D1292" s="37">
        <v>0</v>
      </c>
      <c r="E1292" s="37">
        <v>0</v>
      </c>
      <c r="F1292" s="37">
        <v>0</v>
      </c>
      <c r="G1292" s="37">
        <v>0</v>
      </c>
      <c r="H1292" s="37">
        <v>85062.2</v>
      </c>
      <c r="I1292" s="37">
        <v>12494796.869999999</v>
      </c>
      <c r="J1292" s="80"/>
    </row>
    <row r="1293" spans="1:10" hidden="1" outlineLevel="1">
      <c r="A1293" s="37" t="s">
        <v>497</v>
      </c>
      <c r="B1293" s="338">
        <v>10645855.73</v>
      </c>
      <c r="C1293" s="37">
        <v>873946.67</v>
      </c>
      <c r="D1293" s="37">
        <v>519456.68</v>
      </c>
      <c r="E1293" s="37">
        <v>351.4</v>
      </c>
      <c r="F1293" s="37">
        <v>0</v>
      </c>
      <c r="G1293" s="37">
        <v>109450.36</v>
      </c>
      <c r="H1293" s="37">
        <v>1284304.3899999999</v>
      </c>
      <c r="I1293" s="37">
        <v>11930160.119999999</v>
      </c>
      <c r="J1293" s="80"/>
    </row>
    <row r="1294" spans="1:10" hidden="1" outlineLevel="1">
      <c r="A1294" s="37" t="s">
        <v>498</v>
      </c>
      <c r="B1294" s="338">
        <v>11726278.5</v>
      </c>
      <c r="C1294" s="37">
        <v>-779.94</v>
      </c>
      <c r="D1294" s="37">
        <v>0</v>
      </c>
      <c r="E1294" s="37">
        <v>0</v>
      </c>
      <c r="F1294" s="37">
        <v>0</v>
      </c>
      <c r="G1294" s="37">
        <v>0</v>
      </c>
      <c r="H1294" s="37">
        <v>-779.94</v>
      </c>
      <c r="I1294" s="37">
        <v>11725498.560000001</v>
      </c>
      <c r="J1294" s="80"/>
    </row>
    <row r="1295" spans="1:10" hidden="1" outlineLevel="1">
      <c r="A1295" s="37" t="s">
        <v>499</v>
      </c>
      <c r="B1295" s="338">
        <v>11724840.800000001</v>
      </c>
      <c r="C1295" s="37">
        <v>0</v>
      </c>
      <c r="D1295" s="37">
        <v>0</v>
      </c>
      <c r="E1295" s="37">
        <v>0</v>
      </c>
      <c r="F1295" s="37">
        <v>0</v>
      </c>
      <c r="G1295" s="37">
        <v>0</v>
      </c>
      <c r="H1295" s="37">
        <v>0</v>
      </c>
      <c r="I1295" s="37">
        <v>11724840.800000001</v>
      </c>
      <c r="J1295" s="80"/>
    </row>
    <row r="1296" spans="1:10" hidden="1" outlineLevel="1">
      <c r="A1296" s="37" t="s">
        <v>500</v>
      </c>
      <c r="B1296" s="338">
        <v>11690985.08</v>
      </c>
      <c r="C1296" s="37">
        <v>0</v>
      </c>
      <c r="D1296" s="37">
        <v>0</v>
      </c>
      <c r="E1296" s="37">
        <v>0</v>
      </c>
      <c r="F1296" s="37">
        <v>0</v>
      </c>
      <c r="G1296" s="37">
        <v>0</v>
      </c>
      <c r="H1296" s="37">
        <v>0</v>
      </c>
      <c r="I1296" s="37">
        <v>11690985.08</v>
      </c>
      <c r="J1296" s="80"/>
    </row>
    <row r="1297" spans="1:10" hidden="1" outlineLevel="1">
      <c r="A1297" s="37" t="s">
        <v>501</v>
      </c>
      <c r="B1297" s="338">
        <v>11670037.73</v>
      </c>
      <c r="C1297" s="37">
        <v>0</v>
      </c>
      <c r="D1297" s="37">
        <v>0</v>
      </c>
      <c r="E1297" s="37">
        <v>0</v>
      </c>
      <c r="F1297" s="37">
        <v>0</v>
      </c>
      <c r="G1297" s="37">
        <v>0</v>
      </c>
      <c r="H1297" s="37">
        <v>0</v>
      </c>
      <c r="I1297" s="37">
        <v>11670037.73</v>
      </c>
      <c r="J1297" s="80"/>
    </row>
    <row r="1298" spans="1:10" hidden="1" outlineLevel="1">
      <c r="A1298" s="37" t="s">
        <v>502</v>
      </c>
      <c r="B1298" s="338">
        <v>10887227.869999999</v>
      </c>
      <c r="C1298" s="37">
        <v>0</v>
      </c>
      <c r="D1298" s="37">
        <v>0</v>
      </c>
      <c r="E1298" s="37">
        <v>0</v>
      </c>
      <c r="F1298" s="37">
        <v>0</v>
      </c>
      <c r="G1298" s="37">
        <v>0</v>
      </c>
      <c r="H1298" s="37">
        <v>0</v>
      </c>
      <c r="I1298" s="37">
        <v>10887227.869999999</v>
      </c>
      <c r="J1298" s="80"/>
    </row>
    <row r="1299" spans="1:10" hidden="1" outlineLevel="1">
      <c r="A1299" s="37" t="s">
        <v>503</v>
      </c>
      <c r="B1299" s="338">
        <v>10551657.539999999</v>
      </c>
      <c r="C1299" s="37">
        <v>444.5</v>
      </c>
      <c r="D1299" s="37">
        <v>0</v>
      </c>
      <c r="E1299" s="37">
        <v>0</v>
      </c>
      <c r="F1299" s="37">
        <v>0</v>
      </c>
      <c r="G1299" s="37">
        <v>0</v>
      </c>
      <c r="H1299" s="37">
        <v>444.5</v>
      </c>
      <c r="I1299" s="37">
        <v>10552102.039999999</v>
      </c>
      <c r="J1299" s="80"/>
    </row>
    <row r="1300" spans="1:10" hidden="1" outlineLevel="1">
      <c r="A1300" s="37" t="s">
        <v>504</v>
      </c>
      <c r="B1300" s="338">
        <v>10514456.810000001</v>
      </c>
      <c r="C1300" s="37">
        <v>0</v>
      </c>
      <c r="D1300" s="37">
        <v>0</v>
      </c>
      <c r="E1300" s="37">
        <v>0</v>
      </c>
      <c r="F1300" s="37">
        <v>0</v>
      </c>
      <c r="G1300" s="37">
        <v>0</v>
      </c>
      <c r="H1300" s="37">
        <v>0</v>
      </c>
      <c r="I1300" s="37">
        <v>10514456.810000001</v>
      </c>
      <c r="J1300" s="80"/>
    </row>
    <row r="1301" spans="1:10" hidden="1" outlineLevel="1">
      <c r="A1301" s="37" t="s">
        <v>505</v>
      </c>
      <c r="B1301" s="338">
        <v>10291022.289999999</v>
      </c>
      <c r="C1301" s="37">
        <v>0</v>
      </c>
      <c r="D1301" s="37">
        <v>0</v>
      </c>
      <c r="E1301" s="37">
        <v>0</v>
      </c>
      <c r="F1301" s="37">
        <v>0</v>
      </c>
      <c r="G1301" s="37">
        <v>0</v>
      </c>
      <c r="H1301" s="37">
        <v>0</v>
      </c>
      <c r="I1301" s="37">
        <v>10291022.289999999</v>
      </c>
      <c r="J1301" s="80"/>
    </row>
    <row r="1302" spans="1:10" hidden="1" outlineLevel="1">
      <c r="A1302" s="37" t="s">
        <v>506</v>
      </c>
      <c r="B1302" s="338">
        <v>9870606.3599999994</v>
      </c>
      <c r="C1302" s="37">
        <v>14710.38</v>
      </c>
      <c r="D1302" s="37">
        <v>2047.19</v>
      </c>
      <c r="E1302" s="37">
        <v>0</v>
      </c>
      <c r="F1302" s="37">
        <v>0</v>
      </c>
      <c r="G1302" s="37">
        <v>0</v>
      </c>
      <c r="H1302" s="37">
        <v>16757.57</v>
      </c>
      <c r="I1302" s="37">
        <v>9887363.9299999997</v>
      </c>
      <c r="J1302" s="80"/>
    </row>
    <row r="1303" spans="1:10" hidden="1" outlineLevel="1">
      <c r="A1303" s="37" t="s">
        <v>507</v>
      </c>
      <c r="B1303" s="338">
        <v>9771233.3399999999</v>
      </c>
      <c r="C1303" s="37">
        <v>0</v>
      </c>
      <c r="D1303" s="37">
        <v>0</v>
      </c>
      <c r="E1303" s="37">
        <v>0</v>
      </c>
      <c r="F1303" s="37">
        <v>0</v>
      </c>
      <c r="G1303" s="37">
        <v>0</v>
      </c>
      <c r="H1303" s="37">
        <v>0</v>
      </c>
      <c r="I1303" s="37">
        <v>9771233.3399999999</v>
      </c>
      <c r="J1303" s="80"/>
    </row>
    <row r="1304" spans="1:10" hidden="1" outlineLevel="1">
      <c r="A1304" s="37" t="s">
        <v>508</v>
      </c>
      <c r="B1304" s="338">
        <v>8973364.3300000001</v>
      </c>
      <c r="C1304" s="37">
        <v>0</v>
      </c>
      <c r="D1304" s="37">
        <v>0</v>
      </c>
      <c r="E1304" s="37">
        <v>0</v>
      </c>
      <c r="F1304" s="37">
        <v>0</v>
      </c>
      <c r="G1304" s="37">
        <v>0</v>
      </c>
      <c r="H1304" s="37">
        <v>0</v>
      </c>
      <c r="I1304" s="37">
        <v>8973364.3300000001</v>
      </c>
      <c r="J1304" s="80"/>
    </row>
    <row r="1305" spans="1:10" hidden="1" outlineLevel="1">
      <c r="A1305" s="37" t="s">
        <v>509</v>
      </c>
      <c r="B1305" s="338">
        <v>8605508.3300000001</v>
      </c>
      <c r="C1305" s="37">
        <v>0</v>
      </c>
      <c r="D1305" s="37">
        <v>0</v>
      </c>
      <c r="E1305" s="37">
        <v>0</v>
      </c>
      <c r="F1305" s="37">
        <v>0</v>
      </c>
      <c r="G1305" s="37">
        <v>0</v>
      </c>
      <c r="H1305" s="37">
        <v>0</v>
      </c>
      <c r="I1305" s="37">
        <v>8605508.3300000001</v>
      </c>
      <c r="J1305" s="80"/>
    </row>
    <row r="1306" spans="1:10" hidden="1" outlineLevel="1">
      <c r="A1306" s="37" t="s">
        <v>510</v>
      </c>
      <c r="B1306" s="338">
        <v>8263654.9400000004</v>
      </c>
      <c r="C1306" s="37">
        <v>0</v>
      </c>
      <c r="D1306" s="37">
        <v>0</v>
      </c>
      <c r="E1306" s="37">
        <v>0</v>
      </c>
      <c r="F1306" s="37">
        <v>0</v>
      </c>
      <c r="G1306" s="37">
        <v>0</v>
      </c>
      <c r="H1306" s="37">
        <v>0</v>
      </c>
      <c r="I1306" s="37">
        <v>8263654.9400000004</v>
      </c>
      <c r="J1306" s="80"/>
    </row>
    <row r="1307" spans="1:10" hidden="1" outlineLevel="1">
      <c r="A1307" s="37" t="s">
        <v>374</v>
      </c>
      <c r="B1307" s="338">
        <v>8076999.5</v>
      </c>
      <c r="C1307" s="37">
        <v>0</v>
      </c>
      <c r="D1307" s="37">
        <v>0</v>
      </c>
      <c r="E1307" s="37">
        <v>0</v>
      </c>
      <c r="F1307" s="37">
        <v>0</v>
      </c>
      <c r="G1307" s="37">
        <v>0</v>
      </c>
      <c r="H1307" s="37">
        <v>0</v>
      </c>
      <c r="I1307" s="37">
        <v>8076999.5</v>
      </c>
      <c r="J1307" s="80"/>
    </row>
    <row r="1308" spans="1:10" hidden="1" outlineLevel="1">
      <c r="A1308" s="37" t="s">
        <v>511</v>
      </c>
      <c r="B1308" s="338">
        <v>7978409.1399999997</v>
      </c>
      <c r="C1308" s="37">
        <v>0</v>
      </c>
      <c r="D1308" s="37">
        <v>0</v>
      </c>
      <c r="E1308" s="37">
        <v>0</v>
      </c>
      <c r="F1308" s="37">
        <v>0</v>
      </c>
      <c r="G1308" s="37">
        <v>0</v>
      </c>
      <c r="H1308" s="37">
        <v>0</v>
      </c>
      <c r="I1308" s="37">
        <v>7978409.1399999997</v>
      </c>
      <c r="J1308" s="80"/>
    </row>
    <row r="1309" spans="1:10" hidden="1" outlineLevel="1">
      <c r="A1309" s="37" t="s">
        <v>512</v>
      </c>
      <c r="B1309" s="338">
        <v>7903145.9199999999</v>
      </c>
      <c r="C1309" s="37">
        <v>0</v>
      </c>
      <c r="D1309" s="37">
        <v>0</v>
      </c>
      <c r="E1309" s="37">
        <v>0</v>
      </c>
      <c r="F1309" s="37">
        <v>0</v>
      </c>
      <c r="G1309" s="37">
        <v>0</v>
      </c>
      <c r="H1309" s="37">
        <v>0</v>
      </c>
      <c r="I1309" s="37">
        <v>7903145.9199999999</v>
      </c>
      <c r="J1309" s="80"/>
    </row>
    <row r="1310" spans="1:10" hidden="1" outlineLevel="1">
      <c r="A1310" s="37" t="s">
        <v>513</v>
      </c>
      <c r="B1310" s="338">
        <v>7792058.7400000002</v>
      </c>
      <c r="C1310" s="37">
        <v>0</v>
      </c>
      <c r="D1310" s="37">
        <v>0</v>
      </c>
      <c r="E1310" s="37">
        <v>0</v>
      </c>
      <c r="F1310" s="37">
        <v>0</v>
      </c>
      <c r="G1310" s="37">
        <v>0</v>
      </c>
      <c r="H1310" s="37">
        <v>0</v>
      </c>
      <c r="I1310" s="37">
        <v>7792058.7400000002</v>
      </c>
      <c r="J1310" s="80"/>
    </row>
    <row r="1311" spans="1:10" hidden="1" outlineLevel="1">
      <c r="A1311" s="37" t="s">
        <v>514</v>
      </c>
      <c r="B1311" s="338">
        <v>7703054.5099999998</v>
      </c>
      <c r="C1311" s="37">
        <v>508.64</v>
      </c>
      <c r="D1311" s="37">
        <v>0</v>
      </c>
      <c r="E1311" s="37">
        <v>0</v>
      </c>
      <c r="F1311" s="37">
        <v>0</v>
      </c>
      <c r="G1311" s="37">
        <v>0</v>
      </c>
      <c r="H1311" s="37">
        <v>508.64</v>
      </c>
      <c r="I1311" s="37">
        <v>7703563.1500000004</v>
      </c>
      <c r="J1311" s="80"/>
    </row>
    <row r="1312" spans="1:10" hidden="1" outlineLevel="1">
      <c r="A1312" s="37" t="s">
        <v>515</v>
      </c>
      <c r="B1312" s="338">
        <v>7656031.8200000003</v>
      </c>
      <c r="C1312" s="37">
        <v>0</v>
      </c>
      <c r="D1312" s="37">
        <v>0</v>
      </c>
      <c r="E1312" s="37">
        <v>0</v>
      </c>
      <c r="F1312" s="37">
        <v>0</v>
      </c>
      <c r="G1312" s="37">
        <v>0</v>
      </c>
      <c r="H1312" s="37">
        <v>0</v>
      </c>
      <c r="I1312" s="37">
        <v>7656031.8200000003</v>
      </c>
    </row>
    <row r="1313" spans="1:9" hidden="1" outlineLevel="1">
      <c r="A1313" s="37" t="s">
        <v>516</v>
      </c>
      <c r="B1313" s="338">
        <v>7621725.7999999998</v>
      </c>
      <c r="C1313" s="37">
        <v>11698.89</v>
      </c>
      <c r="D1313" s="37">
        <v>87.57</v>
      </c>
      <c r="E1313" s="37">
        <v>-328.99</v>
      </c>
      <c r="F1313" s="37">
        <v>0</v>
      </c>
      <c r="G1313" s="37">
        <v>0</v>
      </c>
      <c r="H1313" s="37">
        <v>11457.47</v>
      </c>
      <c r="I1313" s="37">
        <v>7633183.2699999996</v>
      </c>
    </row>
    <row r="1314" spans="1:9" hidden="1" outlineLevel="1">
      <c r="A1314" s="37" t="s">
        <v>517</v>
      </c>
      <c r="B1314" s="338">
        <v>7562551.9100000001</v>
      </c>
      <c r="C1314" s="37">
        <v>0</v>
      </c>
      <c r="D1314" s="37">
        <v>0</v>
      </c>
      <c r="E1314" s="37">
        <v>0</v>
      </c>
      <c r="F1314" s="37">
        <v>0</v>
      </c>
      <c r="G1314" s="37">
        <v>0</v>
      </c>
      <c r="H1314" s="37">
        <v>0</v>
      </c>
      <c r="I1314" s="37">
        <v>7562551.9100000001</v>
      </c>
    </row>
    <row r="1315" spans="1:9" hidden="1" outlineLevel="1">
      <c r="A1315" s="37" t="s">
        <v>518</v>
      </c>
      <c r="B1315" s="338">
        <v>7501527.2800000003</v>
      </c>
      <c r="C1315" s="37">
        <v>0</v>
      </c>
      <c r="D1315" s="37">
        <v>0</v>
      </c>
      <c r="E1315" s="37">
        <v>0</v>
      </c>
      <c r="F1315" s="37">
        <v>0</v>
      </c>
      <c r="G1315" s="37">
        <v>0</v>
      </c>
      <c r="H1315" s="37">
        <v>0</v>
      </c>
      <c r="I1315" s="37">
        <v>7501527.2800000003</v>
      </c>
    </row>
    <row r="1316" spans="1:9" hidden="1" outlineLevel="1">
      <c r="A1316" s="37" t="s">
        <v>519</v>
      </c>
      <c r="B1316" s="338">
        <v>7272174.1600000001</v>
      </c>
      <c r="C1316" s="37">
        <v>0</v>
      </c>
      <c r="D1316" s="37">
        <v>0</v>
      </c>
      <c r="E1316" s="37">
        <v>0</v>
      </c>
      <c r="F1316" s="37">
        <v>0</v>
      </c>
      <c r="G1316" s="37">
        <v>0</v>
      </c>
      <c r="H1316" s="37">
        <v>0</v>
      </c>
      <c r="I1316" s="37">
        <v>7272174.1600000001</v>
      </c>
    </row>
    <row r="1317" spans="1:9" hidden="1" outlineLevel="1">
      <c r="A1317" s="37" t="s">
        <v>520</v>
      </c>
      <c r="B1317" s="338">
        <v>7194333.96</v>
      </c>
      <c r="C1317" s="37">
        <v>0</v>
      </c>
      <c r="D1317" s="37">
        <v>0</v>
      </c>
      <c r="E1317" s="37">
        <v>0</v>
      </c>
      <c r="F1317" s="37">
        <v>0</v>
      </c>
      <c r="G1317" s="37">
        <v>0</v>
      </c>
      <c r="H1317" s="37">
        <v>0</v>
      </c>
      <c r="I1317" s="37">
        <v>7194333.96</v>
      </c>
    </row>
    <row r="1318" spans="1:9" hidden="1" outlineLevel="1">
      <c r="A1318" s="37" t="s">
        <v>521</v>
      </c>
      <c r="B1318" s="338">
        <v>7145978.5499999998</v>
      </c>
      <c r="C1318" s="37">
        <v>0</v>
      </c>
      <c r="D1318" s="37">
        <v>0</v>
      </c>
      <c r="E1318" s="37">
        <v>0</v>
      </c>
      <c r="F1318" s="37">
        <v>20749.990000000002</v>
      </c>
      <c r="G1318" s="37">
        <v>-5264.61</v>
      </c>
      <c r="H1318" s="37">
        <v>26014.6</v>
      </c>
      <c r="I1318" s="37">
        <v>7171993.1500000004</v>
      </c>
    </row>
    <row r="1319" spans="1:9" hidden="1" outlineLevel="1">
      <c r="A1319" s="37" t="s">
        <v>522</v>
      </c>
      <c r="B1319" s="338">
        <v>6907699.8300000001</v>
      </c>
      <c r="C1319" s="37">
        <v>-58.27</v>
      </c>
      <c r="D1319" s="37">
        <v>0</v>
      </c>
      <c r="E1319" s="37">
        <v>0</v>
      </c>
      <c r="F1319" s="37">
        <v>0</v>
      </c>
      <c r="G1319" s="37">
        <v>0</v>
      </c>
      <c r="H1319" s="37">
        <v>-58.27</v>
      </c>
      <c r="I1319" s="37">
        <v>6907641.5599999996</v>
      </c>
    </row>
    <row r="1320" spans="1:9" hidden="1" outlineLevel="1">
      <c r="A1320" s="37" t="s">
        <v>523</v>
      </c>
      <c r="B1320" s="338">
        <v>6847661.3499999996</v>
      </c>
      <c r="C1320" s="37">
        <v>0</v>
      </c>
      <c r="D1320" s="37">
        <v>0</v>
      </c>
      <c r="E1320" s="37">
        <v>0</v>
      </c>
      <c r="F1320" s="37">
        <v>0</v>
      </c>
      <c r="G1320" s="37">
        <v>0</v>
      </c>
      <c r="H1320" s="37">
        <v>0</v>
      </c>
      <c r="I1320" s="37">
        <v>6847661.3499999996</v>
      </c>
    </row>
    <row r="1321" spans="1:9" hidden="1" outlineLevel="1">
      <c r="A1321" s="37" t="s">
        <v>524</v>
      </c>
      <c r="B1321" s="338">
        <v>6927377.0199999996</v>
      </c>
      <c r="C1321" s="37">
        <v>157536.01</v>
      </c>
      <c r="D1321" s="37">
        <v>0</v>
      </c>
      <c r="E1321" s="37">
        <v>0</v>
      </c>
      <c r="F1321" s="37">
        <v>0</v>
      </c>
      <c r="G1321" s="37">
        <v>279121.58</v>
      </c>
      <c r="H1321" s="37">
        <v>-121585.57</v>
      </c>
      <c r="I1321" s="37">
        <v>6805791.4500000002</v>
      </c>
    </row>
    <row r="1322" spans="1:9" hidden="1" outlineLevel="1">
      <c r="A1322" s="37" t="s">
        <v>525</v>
      </c>
      <c r="B1322" s="338">
        <v>6726189.75</v>
      </c>
      <c r="C1322" s="37">
        <v>0</v>
      </c>
      <c r="D1322" s="37">
        <v>0</v>
      </c>
      <c r="E1322" s="37">
        <v>0</v>
      </c>
      <c r="F1322" s="37">
        <v>0</v>
      </c>
      <c r="G1322" s="37">
        <v>0</v>
      </c>
      <c r="H1322" s="37">
        <v>0</v>
      </c>
      <c r="I1322" s="37">
        <v>6726189.75</v>
      </c>
    </row>
    <row r="1323" spans="1:9" hidden="1" outlineLevel="1">
      <c r="A1323" s="37" t="s">
        <v>526</v>
      </c>
      <c r="B1323" s="338">
        <v>6726004.8099999996</v>
      </c>
      <c r="C1323" s="37">
        <v>0</v>
      </c>
      <c r="D1323" s="37">
        <v>0</v>
      </c>
      <c r="E1323" s="37">
        <v>0</v>
      </c>
      <c r="F1323" s="37">
        <v>0</v>
      </c>
      <c r="G1323" s="37">
        <v>0</v>
      </c>
      <c r="H1323" s="37">
        <v>0</v>
      </c>
      <c r="I1323" s="37">
        <v>6726004.8099999996</v>
      </c>
    </row>
    <row r="1324" spans="1:9" hidden="1" outlineLevel="1">
      <c r="A1324" s="37" t="s">
        <v>527</v>
      </c>
      <c r="B1324" s="338">
        <v>6641928.5899999999</v>
      </c>
      <c r="C1324" s="37">
        <v>0</v>
      </c>
      <c r="D1324" s="37">
        <v>0</v>
      </c>
      <c r="E1324" s="37">
        <v>0</v>
      </c>
      <c r="F1324" s="37">
        <v>0</v>
      </c>
      <c r="G1324" s="37">
        <v>0</v>
      </c>
      <c r="H1324" s="37">
        <v>0</v>
      </c>
      <c r="I1324" s="37">
        <v>6641928.5899999999</v>
      </c>
    </row>
    <row r="1325" spans="1:9" hidden="1" outlineLevel="1">
      <c r="A1325" s="37" t="s">
        <v>528</v>
      </c>
      <c r="B1325" s="338">
        <v>6579237.6100000003</v>
      </c>
      <c r="C1325" s="37">
        <v>-29910.28</v>
      </c>
      <c r="D1325" s="37">
        <v>-31769.3</v>
      </c>
      <c r="E1325" s="37">
        <v>0</v>
      </c>
      <c r="F1325" s="37">
        <v>92080</v>
      </c>
      <c r="G1325" s="37">
        <v>0</v>
      </c>
      <c r="H1325" s="37">
        <v>30400.42</v>
      </c>
      <c r="I1325" s="37">
        <v>6609638.0300000003</v>
      </c>
    </row>
    <row r="1326" spans="1:9" hidden="1" outlineLevel="1">
      <c r="A1326" s="37" t="s">
        <v>529</v>
      </c>
      <c r="B1326" s="338">
        <v>6494518.6600000001</v>
      </c>
      <c r="C1326" s="37">
        <v>0</v>
      </c>
      <c r="D1326" s="37">
        <v>0</v>
      </c>
      <c r="E1326" s="37">
        <v>0</v>
      </c>
      <c r="F1326" s="37">
        <v>0</v>
      </c>
      <c r="G1326" s="37">
        <v>0</v>
      </c>
      <c r="H1326" s="37">
        <v>0</v>
      </c>
      <c r="I1326" s="37">
        <v>6494518.6600000001</v>
      </c>
    </row>
    <row r="1327" spans="1:9" hidden="1" outlineLevel="1">
      <c r="A1327" s="37" t="s">
        <v>530</v>
      </c>
      <c r="B1327" s="338">
        <v>6449887.6299999999</v>
      </c>
      <c r="C1327" s="37">
        <v>0</v>
      </c>
      <c r="D1327" s="37">
        <v>3920.25</v>
      </c>
      <c r="E1327" s="37">
        <v>0</v>
      </c>
      <c r="F1327" s="37">
        <v>2047.64</v>
      </c>
      <c r="G1327" s="37">
        <v>0</v>
      </c>
      <c r="H1327" s="37">
        <v>5967.89</v>
      </c>
      <c r="I1327" s="37">
        <v>6455855.5199999996</v>
      </c>
    </row>
    <row r="1328" spans="1:9" hidden="1" outlineLevel="1">
      <c r="A1328" s="37" t="s">
        <v>531</v>
      </c>
      <c r="B1328" s="338">
        <v>6352881.4299999997</v>
      </c>
      <c r="C1328" s="37">
        <v>0</v>
      </c>
      <c r="D1328" s="37">
        <v>0</v>
      </c>
      <c r="E1328" s="37">
        <v>0</v>
      </c>
      <c r="F1328" s="37">
        <v>0</v>
      </c>
      <c r="G1328" s="37">
        <v>0</v>
      </c>
      <c r="H1328" s="37">
        <v>0</v>
      </c>
      <c r="I1328" s="37">
        <v>6352881.4299999997</v>
      </c>
    </row>
    <row r="1329" spans="1:9" hidden="1" outlineLevel="1">
      <c r="A1329" s="37" t="s">
        <v>532</v>
      </c>
      <c r="B1329" s="338">
        <v>6254692.9100000001</v>
      </c>
      <c r="C1329" s="37">
        <v>0</v>
      </c>
      <c r="D1329" s="37">
        <v>0</v>
      </c>
      <c r="E1329" s="37">
        <v>0</v>
      </c>
      <c r="F1329" s="37">
        <v>0</v>
      </c>
      <c r="G1329" s="37">
        <v>0</v>
      </c>
      <c r="H1329" s="37">
        <v>0</v>
      </c>
      <c r="I1329" s="37">
        <v>6254692.9100000001</v>
      </c>
    </row>
    <row r="1330" spans="1:9" hidden="1" outlineLevel="1">
      <c r="A1330" s="37" t="s">
        <v>533</v>
      </c>
      <c r="B1330" s="338">
        <v>6249173.6900000004</v>
      </c>
      <c r="C1330" s="37">
        <v>0</v>
      </c>
      <c r="D1330" s="37">
        <v>0</v>
      </c>
      <c r="E1330" s="37">
        <v>0</v>
      </c>
      <c r="F1330" s="37">
        <v>0</v>
      </c>
      <c r="G1330" s="37">
        <v>0</v>
      </c>
      <c r="H1330" s="37">
        <v>0</v>
      </c>
      <c r="I1330" s="37">
        <v>6249173.6900000004</v>
      </c>
    </row>
    <row r="1331" spans="1:9" hidden="1" outlineLevel="1">
      <c r="A1331" s="37" t="s">
        <v>534</v>
      </c>
      <c r="B1331" s="338">
        <v>6118078.2999999998</v>
      </c>
      <c r="C1331" s="37">
        <v>0</v>
      </c>
      <c r="D1331" s="37">
        <v>0</v>
      </c>
      <c r="E1331" s="37">
        <v>0</v>
      </c>
      <c r="F1331" s="37">
        <v>0</v>
      </c>
      <c r="G1331" s="37">
        <v>0</v>
      </c>
      <c r="H1331" s="37">
        <v>0</v>
      </c>
      <c r="I1331" s="37">
        <v>6118078.2999999998</v>
      </c>
    </row>
    <row r="1332" spans="1:9" hidden="1" outlineLevel="1">
      <c r="A1332" s="37" t="s">
        <v>535</v>
      </c>
      <c r="B1332" s="338">
        <v>6055846.5999999996</v>
      </c>
      <c r="C1332" s="37">
        <v>2800.95</v>
      </c>
      <c r="D1332" s="37">
        <v>0</v>
      </c>
      <c r="E1332" s="37">
        <v>-13.74</v>
      </c>
      <c r="F1332" s="37">
        <v>0</v>
      </c>
      <c r="G1332" s="37">
        <v>0</v>
      </c>
      <c r="H1332" s="37">
        <v>2787.21</v>
      </c>
      <c r="I1332" s="37">
        <v>6058633.8099999996</v>
      </c>
    </row>
    <row r="1333" spans="1:9" hidden="1" outlineLevel="1">
      <c r="A1333" s="37" t="s">
        <v>536</v>
      </c>
      <c r="B1333" s="338">
        <v>6002385.54</v>
      </c>
      <c r="C1333" s="37">
        <v>0</v>
      </c>
      <c r="D1333" s="37">
        <v>0</v>
      </c>
      <c r="E1333" s="37">
        <v>0</v>
      </c>
      <c r="F1333" s="37">
        <v>13097.94</v>
      </c>
      <c r="G1333" s="37">
        <v>0</v>
      </c>
      <c r="H1333" s="37">
        <v>13097.94</v>
      </c>
      <c r="I1333" s="37">
        <v>6015483.4800000004</v>
      </c>
    </row>
    <row r="1334" spans="1:9" hidden="1" outlineLevel="1">
      <c r="A1334" s="37" t="s">
        <v>537</v>
      </c>
      <c r="B1334" s="338">
        <v>5836796.9299999997</v>
      </c>
      <c r="C1334" s="37">
        <v>28517.39</v>
      </c>
      <c r="D1334" s="37">
        <v>0</v>
      </c>
      <c r="E1334" s="37">
        <v>373.38</v>
      </c>
      <c r="F1334" s="37">
        <v>0</v>
      </c>
      <c r="G1334" s="37">
        <v>-1695.75</v>
      </c>
      <c r="H1334" s="37">
        <v>30586.52</v>
      </c>
      <c r="I1334" s="37">
        <v>5867383.4500000002</v>
      </c>
    </row>
    <row r="1335" spans="1:9" hidden="1" outlineLevel="1">
      <c r="A1335" s="37" t="s">
        <v>538</v>
      </c>
      <c r="B1335" s="338">
        <v>5848784.7400000002</v>
      </c>
      <c r="C1335" s="37">
        <v>0</v>
      </c>
      <c r="D1335" s="37">
        <v>0</v>
      </c>
      <c r="E1335" s="37">
        <v>0</v>
      </c>
      <c r="F1335" s="37">
        <v>0</v>
      </c>
      <c r="G1335" s="37">
        <v>0</v>
      </c>
      <c r="H1335" s="37">
        <v>0</v>
      </c>
      <c r="I1335" s="37">
        <v>5848784.7400000002</v>
      </c>
    </row>
    <row r="1336" spans="1:9" hidden="1" outlineLevel="1">
      <c r="A1336" s="37" t="s">
        <v>539</v>
      </c>
      <c r="B1336" s="338">
        <v>5846768.5499999998</v>
      </c>
      <c r="C1336" s="37">
        <v>0</v>
      </c>
      <c r="D1336" s="37">
        <v>0</v>
      </c>
      <c r="E1336" s="37">
        <v>0</v>
      </c>
      <c r="F1336" s="37">
        <v>0</v>
      </c>
      <c r="G1336" s="37">
        <v>0</v>
      </c>
      <c r="H1336" s="37">
        <v>0</v>
      </c>
      <c r="I1336" s="37">
        <v>5846768.5499999998</v>
      </c>
    </row>
    <row r="1337" spans="1:9" hidden="1" outlineLevel="1">
      <c r="A1337" s="37" t="s">
        <v>540</v>
      </c>
      <c r="B1337" s="338">
        <v>5806696.3200000003</v>
      </c>
      <c r="C1337" s="37">
        <v>0</v>
      </c>
      <c r="D1337" s="37">
        <v>0</v>
      </c>
      <c r="E1337" s="37">
        <v>0</v>
      </c>
      <c r="F1337" s="37">
        <v>0</v>
      </c>
      <c r="G1337" s="37">
        <v>0</v>
      </c>
      <c r="H1337" s="37">
        <v>0</v>
      </c>
      <c r="I1337" s="37">
        <v>5806696.3200000003</v>
      </c>
    </row>
    <row r="1338" spans="1:9" hidden="1" outlineLevel="1">
      <c r="A1338" s="37" t="s">
        <v>541</v>
      </c>
      <c r="B1338" s="338">
        <v>5772962.1600000001</v>
      </c>
      <c r="C1338" s="37">
        <v>0</v>
      </c>
      <c r="D1338" s="37">
        <v>0</v>
      </c>
      <c r="E1338" s="37">
        <v>0</v>
      </c>
      <c r="F1338" s="37">
        <v>0</v>
      </c>
      <c r="G1338" s="37">
        <v>0</v>
      </c>
      <c r="H1338" s="37">
        <v>0</v>
      </c>
      <c r="I1338" s="37">
        <v>5772962.1600000001</v>
      </c>
    </row>
    <row r="1339" spans="1:9" hidden="1" outlineLevel="1">
      <c r="A1339" s="37" t="s">
        <v>542</v>
      </c>
      <c r="B1339" s="338">
        <v>5769547.6799999997</v>
      </c>
      <c r="C1339" s="37">
        <v>0</v>
      </c>
      <c r="D1339" s="37">
        <v>0</v>
      </c>
      <c r="E1339" s="37">
        <v>0</v>
      </c>
      <c r="F1339" s="37">
        <v>0</v>
      </c>
      <c r="G1339" s="37">
        <v>0</v>
      </c>
      <c r="H1339" s="37">
        <v>0</v>
      </c>
      <c r="I1339" s="37">
        <v>5769547.6799999997</v>
      </c>
    </row>
    <row r="1340" spans="1:9" hidden="1" outlineLevel="1">
      <c r="A1340" s="37" t="s">
        <v>543</v>
      </c>
      <c r="B1340" s="338">
        <v>5714466.29</v>
      </c>
      <c r="C1340" s="37">
        <v>0</v>
      </c>
      <c r="D1340" s="37">
        <v>0</v>
      </c>
      <c r="E1340" s="37">
        <v>0</v>
      </c>
      <c r="F1340" s="37">
        <v>0</v>
      </c>
      <c r="G1340" s="37">
        <v>0</v>
      </c>
      <c r="H1340" s="37">
        <v>0</v>
      </c>
      <c r="I1340" s="37">
        <v>5714466.29</v>
      </c>
    </row>
    <row r="1341" spans="1:9" hidden="1" outlineLevel="1">
      <c r="A1341" s="37" t="s">
        <v>544</v>
      </c>
      <c r="B1341" s="338">
        <v>5464087.7300000004</v>
      </c>
      <c r="C1341" s="37">
        <v>77546.53</v>
      </c>
      <c r="D1341" s="37">
        <v>-521.51</v>
      </c>
      <c r="E1341" s="37">
        <v>227.06</v>
      </c>
      <c r="F1341" s="37">
        <v>0</v>
      </c>
      <c r="G1341" s="37">
        <v>757.27</v>
      </c>
      <c r="H1341" s="37">
        <v>76494.81</v>
      </c>
      <c r="I1341" s="37">
        <v>5540582.54</v>
      </c>
    </row>
    <row r="1342" spans="1:9" hidden="1" outlineLevel="1">
      <c r="A1342" s="37" t="s">
        <v>545</v>
      </c>
      <c r="B1342" s="338">
        <v>5506089.9500000002</v>
      </c>
      <c r="C1342" s="37">
        <v>0</v>
      </c>
      <c r="D1342" s="37">
        <v>0</v>
      </c>
      <c r="E1342" s="37">
        <v>0</v>
      </c>
      <c r="F1342" s="37">
        <v>0</v>
      </c>
      <c r="G1342" s="37">
        <v>0</v>
      </c>
      <c r="H1342" s="37">
        <v>0</v>
      </c>
      <c r="I1342" s="37">
        <v>5506089.9500000002</v>
      </c>
    </row>
    <row r="1343" spans="1:9" hidden="1" outlineLevel="1">
      <c r="A1343" s="37" t="s">
        <v>546</v>
      </c>
      <c r="B1343" s="338">
        <v>5131558.87</v>
      </c>
      <c r="C1343" s="37">
        <v>91233.3</v>
      </c>
      <c r="D1343" s="37">
        <v>347036.25</v>
      </c>
      <c r="E1343" s="37">
        <v>18.440000000000001</v>
      </c>
      <c r="F1343" s="37">
        <v>0</v>
      </c>
      <c r="G1343" s="37">
        <v>155920.74</v>
      </c>
      <c r="H1343" s="37">
        <v>282367.25</v>
      </c>
      <c r="I1343" s="37">
        <v>5413926.1200000001</v>
      </c>
    </row>
    <row r="1344" spans="1:9" hidden="1" outlineLevel="1">
      <c r="A1344" s="37" t="s">
        <v>547</v>
      </c>
      <c r="B1344" s="338">
        <v>5342740.37</v>
      </c>
      <c r="C1344" s="37">
        <v>0</v>
      </c>
      <c r="D1344" s="37">
        <v>0</v>
      </c>
      <c r="E1344" s="37">
        <v>0</v>
      </c>
      <c r="F1344" s="37">
        <v>0</v>
      </c>
      <c r="G1344" s="37">
        <v>0</v>
      </c>
      <c r="H1344" s="37">
        <v>0</v>
      </c>
      <c r="I1344" s="37">
        <v>5342740.37</v>
      </c>
    </row>
    <row r="1345" spans="1:9" hidden="1" outlineLevel="1">
      <c r="A1345" s="37" t="s">
        <v>548</v>
      </c>
      <c r="B1345" s="338">
        <v>5277766.47</v>
      </c>
      <c r="C1345" s="37">
        <v>6979.37</v>
      </c>
      <c r="D1345" s="37">
        <v>0</v>
      </c>
      <c r="E1345" s="37">
        <v>0</v>
      </c>
      <c r="F1345" s="37">
        <v>0</v>
      </c>
      <c r="G1345" s="37">
        <v>0</v>
      </c>
      <c r="H1345" s="37">
        <v>6979.37</v>
      </c>
      <c r="I1345" s="37">
        <v>5284745.84</v>
      </c>
    </row>
    <row r="1346" spans="1:9" hidden="1" outlineLevel="1">
      <c r="A1346" s="37" t="s">
        <v>549</v>
      </c>
      <c r="B1346" s="338">
        <v>5266975.4400000004</v>
      </c>
      <c r="C1346" s="37">
        <v>4591.41</v>
      </c>
      <c r="D1346" s="37">
        <v>0</v>
      </c>
      <c r="E1346" s="37">
        <v>0</v>
      </c>
      <c r="F1346" s="37">
        <v>0</v>
      </c>
      <c r="G1346" s="37">
        <v>-9.16</v>
      </c>
      <c r="H1346" s="37">
        <v>4600.57</v>
      </c>
      <c r="I1346" s="37">
        <v>5271576.01</v>
      </c>
    </row>
    <row r="1347" spans="1:9" hidden="1" outlineLevel="1">
      <c r="A1347" s="37" t="s">
        <v>550</v>
      </c>
      <c r="B1347" s="338">
        <v>5251778.1900000004</v>
      </c>
      <c r="C1347" s="37">
        <v>0</v>
      </c>
      <c r="D1347" s="37">
        <v>0</v>
      </c>
      <c r="E1347" s="37">
        <v>0</v>
      </c>
      <c r="F1347" s="37">
        <v>0</v>
      </c>
      <c r="G1347" s="37">
        <v>0</v>
      </c>
      <c r="H1347" s="37">
        <v>0</v>
      </c>
      <c r="I1347" s="37">
        <v>5251778.1900000004</v>
      </c>
    </row>
    <row r="1348" spans="1:9" hidden="1" outlineLevel="1">
      <c r="A1348" s="37" t="s">
        <v>551</v>
      </c>
      <c r="B1348" s="338">
        <v>4993017.0999999996</v>
      </c>
      <c r="C1348" s="37">
        <v>0</v>
      </c>
      <c r="D1348" s="37">
        <v>77891.7</v>
      </c>
      <c r="E1348" s="37">
        <v>0</v>
      </c>
      <c r="F1348" s="37">
        <v>0</v>
      </c>
      <c r="G1348" s="37">
        <v>0</v>
      </c>
      <c r="H1348" s="37">
        <v>77891.7</v>
      </c>
      <c r="I1348" s="37">
        <v>5070908.8</v>
      </c>
    </row>
    <row r="1349" spans="1:9" hidden="1" outlineLevel="1">
      <c r="A1349" s="37" t="s">
        <v>552</v>
      </c>
      <c r="B1349" s="338">
        <v>5046087.51</v>
      </c>
      <c r="C1349" s="37">
        <v>0</v>
      </c>
      <c r="D1349" s="37">
        <v>0</v>
      </c>
      <c r="E1349" s="37">
        <v>0</v>
      </c>
      <c r="F1349" s="37">
        <v>0</v>
      </c>
      <c r="G1349" s="37">
        <v>0</v>
      </c>
      <c r="H1349" s="37">
        <v>0</v>
      </c>
      <c r="I1349" s="37">
        <v>5046087.51</v>
      </c>
    </row>
    <row r="1350" spans="1:9" hidden="1" outlineLevel="1">
      <c r="A1350" s="37" t="s">
        <v>553</v>
      </c>
      <c r="B1350" s="338">
        <v>5027053.57</v>
      </c>
      <c r="C1350" s="37">
        <v>-448.88</v>
      </c>
      <c r="D1350" s="37">
        <v>-2120.7199999999998</v>
      </c>
      <c r="E1350" s="37">
        <v>0</v>
      </c>
      <c r="F1350" s="37">
        <v>0</v>
      </c>
      <c r="G1350" s="37">
        <v>0</v>
      </c>
      <c r="H1350" s="37">
        <v>-2569.6</v>
      </c>
      <c r="I1350" s="37">
        <v>5024483.97</v>
      </c>
    </row>
    <row r="1351" spans="1:9" hidden="1" outlineLevel="1">
      <c r="A1351" s="37" t="s">
        <v>554</v>
      </c>
      <c r="B1351" s="338">
        <v>4995115.1500000004</v>
      </c>
      <c r="C1351" s="37">
        <v>0</v>
      </c>
      <c r="D1351" s="37">
        <v>0</v>
      </c>
      <c r="E1351" s="37">
        <v>0</v>
      </c>
      <c r="F1351" s="37">
        <v>0</v>
      </c>
      <c r="G1351" s="37">
        <v>0</v>
      </c>
      <c r="H1351" s="37">
        <v>0</v>
      </c>
      <c r="I1351" s="37">
        <v>4995115.1500000004</v>
      </c>
    </row>
    <row r="1352" spans="1:9" hidden="1" outlineLevel="1">
      <c r="A1352" s="37" t="s">
        <v>555</v>
      </c>
      <c r="B1352" s="338">
        <v>4976954.33</v>
      </c>
      <c r="C1352" s="37">
        <v>-490.44</v>
      </c>
      <c r="D1352" s="37">
        <v>0</v>
      </c>
      <c r="E1352" s="37">
        <v>0</v>
      </c>
      <c r="F1352" s="37">
        <v>0</v>
      </c>
      <c r="G1352" s="37">
        <v>0</v>
      </c>
      <c r="H1352" s="37">
        <v>-490.44</v>
      </c>
      <c r="I1352" s="37">
        <v>4976463.8899999997</v>
      </c>
    </row>
    <row r="1353" spans="1:9" hidden="1" outlineLevel="1">
      <c r="A1353" s="37" t="s">
        <v>556</v>
      </c>
      <c r="B1353" s="338">
        <v>5072578.63</v>
      </c>
      <c r="C1353" s="37">
        <v>0</v>
      </c>
      <c r="D1353" s="37">
        <v>0</v>
      </c>
      <c r="E1353" s="37">
        <v>0</v>
      </c>
      <c r="F1353" s="37">
        <v>0</v>
      </c>
      <c r="G1353" s="37">
        <v>157465.97</v>
      </c>
      <c r="H1353" s="37">
        <v>-157465.97</v>
      </c>
      <c r="I1353" s="37">
        <v>4915112.66</v>
      </c>
    </row>
    <row r="1354" spans="1:9" hidden="1" outlineLevel="1">
      <c r="A1354" s="37" t="s">
        <v>557</v>
      </c>
      <c r="B1354" s="338">
        <v>4869696.3499999996</v>
      </c>
      <c r="C1354" s="37">
        <v>1417.68</v>
      </c>
      <c r="D1354" s="37">
        <v>0</v>
      </c>
      <c r="E1354" s="37">
        <v>1818.86</v>
      </c>
      <c r="F1354" s="37">
        <v>0</v>
      </c>
      <c r="G1354" s="37">
        <v>0</v>
      </c>
      <c r="H1354" s="37">
        <v>3236.54</v>
      </c>
      <c r="I1354" s="37">
        <v>4872932.8899999997</v>
      </c>
    </row>
    <row r="1355" spans="1:9" hidden="1" outlineLevel="1">
      <c r="A1355" s="37" t="s">
        <v>558</v>
      </c>
      <c r="B1355" s="338">
        <v>4847096.58</v>
      </c>
      <c r="C1355" s="37">
        <v>-1749.76</v>
      </c>
      <c r="D1355" s="37">
        <v>0</v>
      </c>
      <c r="E1355" s="37">
        <v>0</v>
      </c>
      <c r="F1355" s="37">
        <v>0</v>
      </c>
      <c r="G1355" s="37">
        <v>0</v>
      </c>
      <c r="H1355" s="37">
        <v>-1749.76</v>
      </c>
      <c r="I1355" s="37">
        <v>4845346.82</v>
      </c>
    </row>
    <row r="1356" spans="1:9" hidden="1" outlineLevel="1">
      <c r="A1356" s="37" t="s">
        <v>559</v>
      </c>
      <c r="B1356" s="338">
        <v>3827610.08</v>
      </c>
      <c r="C1356" s="37">
        <v>503.95</v>
      </c>
      <c r="D1356" s="37">
        <v>741555.49</v>
      </c>
      <c r="E1356" s="37">
        <v>114.4</v>
      </c>
      <c r="F1356" s="37">
        <v>258895</v>
      </c>
      <c r="G1356" s="37">
        <v>5939.8</v>
      </c>
      <c r="H1356" s="37">
        <v>995129.04</v>
      </c>
      <c r="I1356" s="37">
        <v>4822739.12</v>
      </c>
    </row>
    <row r="1357" spans="1:9" hidden="1" outlineLevel="1">
      <c r="A1357" s="37" t="s">
        <v>560</v>
      </c>
      <c r="B1357" s="338">
        <v>4727834.91</v>
      </c>
      <c r="C1357" s="37">
        <v>0</v>
      </c>
      <c r="D1357" s="37">
        <v>0</v>
      </c>
      <c r="E1357" s="37">
        <v>0</v>
      </c>
      <c r="F1357" s="37">
        <v>0</v>
      </c>
      <c r="G1357" s="37">
        <v>0</v>
      </c>
      <c r="H1357" s="37">
        <v>0</v>
      </c>
      <c r="I1357" s="37">
        <v>4727834.91</v>
      </c>
    </row>
    <row r="1358" spans="1:9" hidden="1" outlineLevel="1">
      <c r="A1358" s="37" t="s">
        <v>561</v>
      </c>
      <c r="B1358" s="338">
        <v>4659316.53</v>
      </c>
      <c r="C1358" s="37">
        <v>0</v>
      </c>
      <c r="D1358" s="37">
        <v>0</v>
      </c>
      <c r="E1358" s="37">
        <v>0</v>
      </c>
      <c r="F1358" s="37">
        <v>0</v>
      </c>
      <c r="G1358" s="37">
        <v>0</v>
      </c>
      <c r="H1358" s="37">
        <v>0</v>
      </c>
      <c r="I1358" s="37">
        <v>4659316.53</v>
      </c>
    </row>
    <row r="1359" spans="1:9" hidden="1" outlineLevel="1">
      <c r="A1359" s="37" t="s">
        <v>562</v>
      </c>
      <c r="B1359" s="338">
        <v>4590529.34</v>
      </c>
      <c r="C1359" s="37">
        <v>0</v>
      </c>
      <c r="D1359" s="37">
        <v>0</v>
      </c>
      <c r="E1359" s="37">
        <v>0</v>
      </c>
      <c r="F1359" s="37">
        <v>0</v>
      </c>
      <c r="G1359" s="37">
        <v>0</v>
      </c>
      <c r="H1359" s="37">
        <v>0</v>
      </c>
      <c r="I1359" s="37">
        <v>4590529.34</v>
      </c>
    </row>
    <row r="1360" spans="1:9" hidden="1" outlineLevel="1">
      <c r="A1360" s="37" t="s">
        <v>563</v>
      </c>
      <c r="B1360" s="338">
        <v>4590513.04</v>
      </c>
      <c r="C1360" s="37">
        <v>0</v>
      </c>
      <c r="D1360" s="37">
        <v>0</v>
      </c>
      <c r="E1360" s="37">
        <v>0</v>
      </c>
      <c r="F1360" s="37">
        <v>0</v>
      </c>
      <c r="G1360" s="37">
        <v>0</v>
      </c>
      <c r="H1360" s="37">
        <v>0</v>
      </c>
      <c r="I1360" s="37">
        <v>4590513.04</v>
      </c>
    </row>
    <row r="1361" spans="1:9" hidden="1" outlineLevel="1">
      <c r="A1361" s="37" t="s">
        <v>564</v>
      </c>
      <c r="B1361" s="338">
        <v>4390576.57</v>
      </c>
      <c r="C1361" s="37">
        <v>0</v>
      </c>
      <c r="D1361" s="37">
        <v>0</v>
      </c>
      <c r="E1361" s="37">
        <v>0</v>
      </c>
      <c r="F1361" s="37">
        <v>0</v>
      </c>
      <c r="G1361" s="37">
        <v>0</v>
      </c>
      <c r="H1361" s="37">
        <v>0</v>
      </c>
      <c r="I1361" s="37">
        <v>4390576.57</v>
      </c>
    </row>
    <row r="1362" spans="1:9" hidden="1" outlineLevel="1">
      <c r="A1362" s="37" t="s">
        <v>565</v>
      </c>
      <c r="B1362" s="338">
        <v>4379300.3099999996</v>
      </c>
      <c r="C1362" s="37">
        <v>0</v>
      </c>
      <c r="D1362" s="37">
        <v>0</v>
      </c>
      <c r="E1362" s="37">
        <v>0</v>
      </c>
      <c r="F1362" s="37">
        <v>0</v>
      </c>
      <c r="G1362" s="37">
        <v>0</v>
      </c>
      <c r="H1362" s="37">
        <v>0</v>
      </c>
      <c r="I1362" s="37">
        <v>4379300.3099999996</v>
      </c>
    </row>
    <row r="1363" spans="1:9" hidden="1" outlineLevel="1">
      <c r="A1363" s="37" t="s">
        <v>566</v>
      </c>
      <c r="B1363" s="338">
        <v>4350176.9800000004</v>
      </c>
      <c r="C1363" s="37">
        <v>0</v>
      </c>
      <c r="D1363" s="37">
        <v>0</v>
      </c>
      <c r="E1363" s="37">
        <v>0</v>
      </c>
      <c r="F1363" s="37">
        <v>0</v>
      </c>
      <c r="G1363" s="37">
        <v>0</v>
      </c>
      <c r="H1363" s="37">
        <v>0</v>
      </c>
      <c r="I1363" s="37">
        <v>4350176.9800000004</v>
      </c>
    </row>
    <row r="1364" spans="1:9" hidden="1" outlineLevel="1">
      <c r="A1364" s="37" t="s">
        <v>567</v>
      </c>
      <c r="B1364" s="338">
        <v>4292857.68</v>
      </c>
      <c r="C1364" s="37">
        <v>11241.62</v>
      </c>
      <c r="D1364" s="37">
        <v>0</v>
      </c>
      <c r="E1364" s="37">
        <v>0</v>
      </c>
      <c r="F1364" s="37">
        <v>0</v>
      </c>
      <c r="G1364" s="37">
        <v>0</v>
      </c>
      <c r="H1364" s="37">
        <v>11241.62</v>
      </c>
      <c r="I1364" s="37">
        <v>4304099.3</v>
      </c>
    </row>
    <row r="1365" spans="1:9" hidden="1" outlineLevel="1">
      <c r="A1365" s="37" t="s">
        <v>568</v>
      </c>
      <c r="B1365" s="338">
        <v>4270647.8600000003</v>
      </c>
      <c r="C1365" s="37">
        <v>0</v>
      </c>
      <c r="D1365" s="37">
        <v>0</v>
      </c>
      <c r="E1365" s="37">
        <v>0</v>
      </c>
      <c r="F1365" s="37">
        <v>0</v>
      </c>
      <c r="G1365" s="37">
        <v>0</v>
      </c>
      <c r="H1365" s="37">
        <v>0</v>
      </c>
      <c r="I1365" s="37">
        <v>4270647.8600000003</v>
      </c>
    </row>
    <row r="1366" spans="1:9" hidden="1" outlineLevel="1">
      <c r="A1366" s="37" t="s">
        <v>569</v>
      </c>
      <c r="B1366" s="338">
        <v>4169911.88</v>
      </c>
      <c r="C1366" s="37">
        <v>0</v>
      </c>
      <c r="D1366" s="37">
        <v>0</v>
      </c>
      <c r="E1366" s="37">
        <v>0</v>
      </c>
      <c r="F1366" s="37">
        <v>0</v>
      </c>
      <c r="G1366" s="37">
        <v>0</v>
      </c>
      <c r="H1366" s="37">
        <v>0</v>
      </c>
      <c r="I1366" s="37">
        <v>4169911.88</v>
      </c>
    </row>
    <row r="1367" spans="1:9" hidden="1" outlineLevel="1">
      <c r="A1367" s="37" t="s">
        <v>570</v>
      </c>
      <c r="B1367" s="338">
        <v>4156546.23</v>
      </c>
      <c r="C1367" s="37">
        <v>0</v>
      </c>
      <c r="D1367" s="37">
        <v>0</v>
      </c>
      <c r="E1367" s="37">
        <v>0</v>
      </c>
      <c r="F1367" s="37">
        <v>0</v>
      </c>
      <c r="G1367" s="37">
        <v>0</v>
      </c>
      <c r="H1367" s="37">
        <v>0</v>
      </c>
      <c r="I1367" s="37">
        <v>4156546.23</v>
      </c>
    </row>
    <row r="1368" spans="1:9" hidden="1" outlineLevel="1">
      <c r="A1368" s="37" t="s">
        <v>571</v>
      </c>
      <c r="B1368" s="338">
        <v>4153493.87</v>
      </c>
      <c r="C1368" s="37">
        <v>0</v>
      </c>
      <c r="D1368" s="37">
        <v>0</v>
      </c>
      <c r="E1368" s="37">
        <v>0</v>
      </c>
      <c r="F1368" s="37">
        <v>0</v>
      </c>
      <c r="G1368" s="37">
        <v>0</v>
      </c>
      <c r="H1368" s="37">
        <v>0</v>
      </c>
      <c r="I1368" s="37">
        <v>4153493.87</v>
      </c>
    </row>
    <row r="1369" spans="1:9" hidden="1" outlineLevel="1">
      <c r="A1369" s="37" t="s">
        <v>572</v>
      </c>
      <c r="B1369" s="338">
        <v>4119827.38</v>
      </c>
      <c r="C1369" s="37">
        <v>0</v>
      </c>
      <c r="D1369" s="37">
        <v>0</v>
      </c>
      <c r="E1369" s="37">
        <v>0</v>
      </c>
      <c r="F1369" s="37">
        <v>0</v>
      </c>
      <c r="G1369" s="37">
        <v>0</v>
      </c>
      <c r="H1369" s="37">
        <v>0</v>
      </c>
      <c r="I1369" s="37">
        <v>4119827.38</v>
      </c>
    </row>
    <row r="1370" spans="1:9" hidden="1" outlineLevel="1">
      <c r="A1370" s="37" t="s">
        <v>573</v>
      </c>
      <c r="B1370" s="338">
        <v>3982035.47</v>
      </c>
      <c r="C1370" s="37">
        <v>0</v>
      </c>
      <c r="D1370" s="37">
        <v>0</v>
      </c>
      <c r="E1370" s="37">
        <v>0</v>
      </c>
      <c r="F1370" s="37">
        <v>0</v>
      </c>
      <c r="G1370" s="37">
        <v>0</v>
      </c>
      <c r="H1370" s="37">
        <v>0</v>
      </c>
      <c r="I1370" s="37">
        <v>3982035.47</v>
      </c>
    </row>
    <row r="1371" spans="1:9" hidden="1" outlineLevel="1">
      <c r="A1371" s="37" t="s">
        <v>574</v>
      </c>
      <c r="B1371" s="338">
        <v>3928885.24</v>
      </c>
      <c r="C1371" s="37">
        <v>0</v>
      </c>
      <c r="D1371" s="37">
        <v>0</v>
      </c>
      <c r="E1371" s="37">
        <v>0</v>
      </c>
      <c r="F1371" s="37">
        <v>0</v>
      </c>
      <c r="G1371" s="37">
        <v>0</v>
      </c>
      <c r="H1371" s="37">
        <v>0</v>
      </c>
      <c r="I1371" s="37">
        <v>3928885.24</v>
      </c>
    </row>
    <row r="1372" spans="1:9" hidden="1" outlineLevel="1">
      <c r="A1372" s="37" t="s">
        <v>575</v>
      </c>
      <c r="B1372" s="338">
        <v>3890054.71</v>
      </c>
      <c r="C1372" s="37">
        <v>0</v>
      </c>
      <c r="D1372" s="37">
        <v>0</v>
      </c>
      <c r="E1372" s="37">
        <v>0</v>
      </c>
      <c r="F1372" s="37">
        <v>0</v>
      </c>
      <c r="G1372" s="37">
        <v>0</v>
      </c>
      <c r="H1372" s="37">
        <v>0</v>
      </c>
      <c r="I1372" s="37">
        <v>3890054.71</v>
      </c>
    </row>
    <row r="1373" spans="1:9" hidden="1" outlineLevel="1">
      <c r="A1373" s="37" t="s">
        <v>576</v>
      </c>
      <c r="B1373" s="338">
        <v>3741417.96</v>
      </c>
      <c r="C1373" s="37">
        <v>73389.09</v>
      </c>
      <c r="D1373" s="37">
        <v>0</v>
      </c>
      <c r="E1373" s="37">
        <v>0</v>
      </c>
      <c r="F1373" s="37">
        <v>0</v>
      </c>
      <c r="G1373" s="37">
        <v>3.46</v>
      </c>
      <c r="H1373" s="37">
        <v>73385.63</v>
      </c>
      <c r="I1373" s="37">
        <v>3814803.59</v>
      </c>
    </row>
    <row r="1374" spans="1:9" hidden="1" outlineLevel="1">
      <c r="A1374" s="37" t="s">
        <v>577</v>
      </c>
      <c r="B1374" s="338">
        <v>3726265.48</v>
      </c>
      <c r="C1374" s="37">
        <v>0</v>
      </c>
      <c r="D1374" s="37">
        <v>0</v>
      </c>
      <c r="E1374" s="37">
        <v>0</v>
      </c>
      <c r="F1374" s="37">
        <v>0</v>
      </c>
      <c r="G1374" s="37">
        <v>0</v>
      </c>
      <c r="H1374" s="37">
        <v>0</v>
      </c>
      <c r="I1374" s="37">
        <v>3726265.48</v>
      </c>
    </row>
    <row r="1375" spans="1:9" hidden="1" outlineLevel="1">
      <c r="A1375" s="37" t="s">
        <v>578</v>
      </c>
      <c r="B1375" s="338">
        <v>3651038.84</v>
      </c>
      <c r="C1375" s="37">
        <v>0</v>
      </c>
      <c r="D1375" s="37">
        <v>0</v>
      </c>
      <c r="E1375" s="37">
        <v>0</v>
      </c>
      <c r="F1375" s="37">
        <v>0</v>
      </c>
      <c r="G1375" s="37">
        <v>0</v>
      </c>
      <c r="H1375" s="37">
        <v>0</v>
      </c>
      <c r="I1375" s="37">
        <v>3651038.84</v>
      </c>
    </row>
    <row r="1376" spans="1:9" hidden="1" outlineLevel="1">
      <c r="A1376" s="37" t="s">
        <v>579</v>
      </c>
      <c r="B1376" s="338">
        <v>3610773.44</v>
      </c>
      <c r="C1376" s="37">
        <v>0</v>
      </c>
      <c r="D1376" s="37">
        <v>0</v>
      </c>
      <c r="E1376" s="37">
        <v>0</v>
      </c>
      <c r="F1376" s="37">
        <v>0</v>
      </c>
      <c r="G1376" s="37">
        <v>0</v>
      </c>
      <c r="H1376" s="37">
        <v>0</v>
      </c>
      <c r="I1376" s="37">
        <v>3610773.44</v>
      </c>
    </row>
    <row r="1377" spans="1:9" hidden="1" outlineLevel="1">
      <c r="A1377" s="37" t="s">
        <v>580</v>
      </c>
      <c r="B1377" s="338">
        <v>3593798.72</v>
      </c>
      <c r="C1377" s="37">
        <v>0</v>
      </c>
      <c r="D1377" s="37">
        <v>0</v>
      </c>
      <c r="E1377" s="37">
        <v>0</v>
      </c>
      <c r="F1377" s="37">
        <v>0</v>
      </c>
      <c r="G1377" s="37">
        <v>0</v>
      </c>
      <c r="H1377" s="37">
        <v>0</v>
      </c>
      <c r="I1377" s="37">
        <v>3593798.72</v>
      </c>
    </row>
    <row r="1378" spans="1:9" hidden="1" outlineLevel="1">
      <c r="A1378" s="37" t="s">
        <v>581</v>
      </c>
      <c r="B1378" s="338">
        <v>3581612.15</v>
      </c>
      <c r="C1378" s="37">
        <v>77.790000000000006</v>
      </c>
      <c r="D1378" s="37">
        <v>0</v>
      </c>
      <c r="E1378" s="37">
        <v>0</v>
      </c>
      <c r="F1378" s="37">
        <v>0</v>
      </c>
      <c r="G1378" s="37">
        <v>0</v>
      </c>
      <c r="H1378" s="37">
        <v>77.790000000000006</v>
      </c>
      <c r="I1378" s="37">
        <v>3581689.94</v>
      </c>
    </row>
    <row r="1379" spans="1:9" hidden="1" outlineLevel="1">
      <c r="A1379" s="37" t="s">
        <v>582</v>
      </c>
      <c r="B1379" s="338">
        <v>3582178.65</v>
      </c>
      <c r="C1379" s="37">
        <v>-1497.06</v>
      </c>
      <c r="D1379" s="37">
        <v>0</v>
      </c>
      <c r="E1379" s="37">
        <v>0</v>
      </c>
      <c r="F1379" s="37">
        <v>0</v>
      </c>
      <c r="G1379" s="37">
        <v>0</v>
      </c>
      <c r="H1379" s="37">
        <v>-1497.06</v>
      </c>
      <c r="I1379" s="37">
        <v>3580681.59</v>
      </c>
    </row>
    <row r="1380" spans="1:9" hidden="1" outlineLevel="1">
      <c r="A1380" s="37" t="s">
        <v>583</v>
      </c>
      <c r="B1380" s="338">
        <v>3507381.04</v>
      </c>
      <c r="C1380" s="37">
        <v>0</v>
      </c>
      <c r="D1380" s="37">
        <v>0</v>
      </c>
      <c r="E1380" s="37">
        <v>0</v>
      </c>
      <c r="F1380" s="37">
        <v>0</v>
      </c>
      <c r="G1380" s="37">
        <v>0</v>
      </c>
      <c r="H1380" s="37">
        <v>0</v>
      </c>
      <c r="I1380" s="37">
        <v>3507381.04</v>
      </c>
    </row>
    <row r="1381" spans="1:9" hidden="1" outlineLevel="1">
      <c r="A1381" s="37" t="s">
        <v>584</v>
      </c>
      <c r="B1381" s="338">
        <v>3495542.82</v>
      </c>
      <c r="C1381" s="37">
        <v>0</v>
      </c>
      <c r="D1381" s="37">
        <v>0</v>
      </c>
      <c r="E1381" s="37">
        <v>0</v>
      </c>
      <c r="F1381" s="37">
        <v>0</v>
      </c>
      <c r="G1381" s="37">
        <v>0</v>
      </c>
      <c r="H1381" s="37">
        <v>0</v>
      </c>
      <c r="I1381" s="37">
        <v>3495542.82</v>
      </c>
    </row>
    <row r="1382" spans="1:9" hidden="1" outlineLevel="1">
      <c r="A1382" s="37" t="s">
        <v>585</v>
      </c>
      <c r="B1382" s="338">
        <v>3482229.32</v>
      </c>
      <c r="C1382" s="37">
        <v>0</v>
      </c>
      <c r="D1382" s="37">
        <v>0</v>
      </c>
      <c r="E1382" s="37">
        <v>0</v>
      </c>
      <c r="F1382" s="37">
        <v>0</v>
      </c>
      <c r="G1382" s="37">
        <v>0</v>
      </c>
      <c r="H1382" s="37">
        <v>0</v>
      </c>
      <c r="I1382" s="37">
        <v>3482229.32</v>
      </c>
    </row>
    <row r="1383" spans="1:9" hidden="1" outlineLevel="1">
      <c r="A1383" s="37" t="s">
        <v>586</v>
      </c>
      <c r="B1383" s="338">
        <v>3450764.17</v>
      </c>
      <c r="C1383" s="37">
        <v>0</v>
      </c>
      <c r="D1383" s="37">
        <v>0</v>
      </c>
      <c r="E1383" s="37">
        <v>0</v>
      </c>
      <c r="F1383" s="37">
        <v>0</v>
      </c>
      <c r="G1383" s="37">
        <v>0</v>
      </c>
      <c r="H1383" s="37">
        <v>0</v>
      </c>
      <c r="I1383" s="37">
        <v>3450764.17</v>
      </c>
    </row>
    <row r="1384" spans="1:9" hidden="1" outlineLevel="1">
      <c r="A1384" s="37" t="s">
        <v>587</v>
      </c>
      <c r="B1384" s="338">
        <v>3425542.64</v>
      </c>
      <c r="C1384" s="37">
        <v>0</v>
      </c>
      <c r="D1384" s="37">
        <v>0</v>
      </c>
      <c r="E1384" s="37">
        <v>0</v>
      </c>
      <c r="F1384" s="37">
        <v>0</v>
      </c>
      <c r="G1384" s="37">
        <v>0</v>
      </c>
      <c r="H1384" s="37">
        <v>0</v>
      </c>
      <c r="I1384" s="37">
        <v>3425542.64</v>
      </c>
    </row>
    <row r="1385" spans="1:9" hidden="1" outlineLevel="1">
      <c r="A1385" s="37" t="s">
        <v>588</v>
      </c>
      <c r="B1385" s="338">
        <v>3424521.53</v>
      </c>
      <c r="C1385" s="37">
        <v>0</v>
      </c>
      <c r="D1385" s="37">
        <v>0</v>
      </c>
      <c r="E1385" s="37">
        <v>0</v>
      </c>
      <c r="F1385" s="37">
        <v>0</v>
      </c>
      <c r="G1385" s="37">
        <v>0</v>
      </c>
      <c r="H1385" s="37">
        <v>0</v>
      </c>
      <c r="I1385" s="37">
        <v>3424521.53</v>
      </c>
    </row>
    <row r="1386" spans="1:9" hidden="1" outlineLevel="1">
      <c r="A1386" s="37" t="s">
        <v>589</v>
      </c>
      <c r="B1386" s="338">
        <v>3419354.92</v>
      </c>
      <c r="C1386" s="37">
        <v>0</v>
      </c>
      <c r="D1386" s="37">
        <v>0</v>
      </c>
      <c r="E1386" s="37">
        <v>0</v>
      </c>
      <c r="F1386" s="37">
        <v>0</v>
      </c>
      <c r="G1386" s="37">
        <v>0</v>
      </c>
      <c r="H1386" s="37">
        <v>0</v>
      </c>
      <c r="I1386" s="37">
        <v>3419354.92</v>
      </c>
    </row>
    <row r="1387" spans="1:9" hidden="1" outlineLevel="1">
      <c r="A1387" s="37" t="s">
        <v>590</v>
      </c>
      <c r="B1387" s="338">
        <v>3417485.61</v>
      </c>
      <c r="C1387" s="37">
        <v>0</v>
      </c>
      <c r="D1387" s="37">
        <v>0</v>
      </c>
      <c r="E1387" s="37">
        <v>0</v>
      </c>
      <c r="F1387" s="37">
        <v>0</v>
      </c>
      <c r="G1387" s="37">
        <v>0</v>
      </c>
      <c r="H1387" s="37">
        <v>0</v>
      </c>
      <c r="I1387" s="37">
        <v>3417485.61</v>
      </c>
    </row>
    <row r="1388" spans="1:9" hidden="1" outlineLevel="1">
      <c r="A1388" s="37" t="s">
        <v>591</v>
      </c>
      <c r="B1388" s="338">
        <v>3357259.45</v>
      </c>
      <c r="C1388" s="37">
        <v>0</v>
      </c>
      <c r="D1388" s="37">
        <v>0</v>
      </c>
      <c r="E1388" s="37">
        <v>0</v>
      </c>
      <c r="F1388" s="37">
        <v>0</v>
      </c>
      <c r="G1388" s="37">
        <v>0</v>
      </c>
      <c r="H1388" s="37">
        <v>0</v>
      </c>
      <c r="I1388" s="37">
        <v>3357259.45</v>
      </c>
    </row>
    <row r="1389" spans="1:9" hidden="1" outlineLevel="1">
      <c r="A1389" s="37" t="s">
        <v>592</v>
      </c>
      <c r="B1389" s="338">
        <v>3322943</v>
      </c>
      <c r="C1389" s="37">
        <v>-1340.11</v>
      </c>
      <c r="D1389" s="37">
        <v>0</v>
      </c>
      <c r="E1389" s="37">
        <v>0</v>
      </c>
      <c r="F1389" s="37">
        <v>0</v>
      </c>
      <c r="G1389" s="37">
        <v>0</v>
      </c>
      <c r="H1389" s="37">
        <v>-1340.11</v>
      </c>
      <c r="I1389" s="37">
        <v>3321602.89</v>
      </c>
    </row>
    <row r="1390" spans="1:9" hidden="1" outlineLevel="1">
      <c r="A1390" s="37" t="s">
        <v>593</v>
      </c>
      <c r="B1390" s="338">
        <v>3257857.33</v>
      </c>
      <c r="C1390" s="37">
        <v>0</v>
      </c>
      <c r="D1390" s="37">
        <v>0</v>
      </c>
      <c r="E1390" s="37">
        <v>0</v>
      </c>
      <c r="F1390" s="37">
        <v>0</v>
      </c>
      <c r="G1390" s="37">
        <v>0</v>
      </c>
      <c r="H1390" s="37">
        <v>0</v>
      </c>
      <c r="I1390" s="37">
        <v>3257857.33</v>
      </c>
    </row>
    <row r="1391" spans="1:9" hidden="1" outlineLevel="1">
      <c r="A1391" s="37" t="s">
        <v>594</v>
      </c>
      <c r="B1391" s="338">
        <v>3216612.59</v>
      </c>
      <c r="C1391" s="37">
        <v>5550.7</v>
      </c>
      <c r="D1391" s="37">
        <v>-10945.9</v>
      </c>
      <c r="E1391" s="37">
        <v>0</v>
      </c>
      <c r="F1391" s="37">
        <v>39971.620000000003</v>
      </c>
      <c r="G1391" s="37">
        <v>0</v>
      </c>
      <c r="H1391" s="37">
        <v>34576.42</v>
      </c>
      <c r="I1391" s="37">
        <v>3251189.01</v>
      </c>
    </row>
    <row r="1392" spans="1:9" hidden="1" outlineLevel="1">
      <c r="A1392" s="37" t="s">
        <v>595</v>
      </c>
      <c r="B1392" s="338">
        <v>3141241.8</v>
      </c>
      <c r="C1392" s="37">
        <v>0</v>
      </c>
      <c r="D1392" s="37">
        <v>0</v>
      </c>
      <c r="E1392" s="37">
        <v>0</v>
      </c>
      <c r="F1392" s="37">
        <v>0</v>
      </c>
      <c r="G1392" s="37">
        <v>0</v>
      </c>
      <c r="H1392" s="37">
        <v>0</v>
      </c>
      <c r="I1392" s="37">
        <v>3141241.8</v>
      </c>
    </row>
    <row r="1393" spans="1:9" hidden="1" outlineLevel="1">
      <c r="A1393" s="37" t="s">
        <v>596</v>
      </c>
      <c r="B1393" s="338">
        <v>3102628</v>
      </c>
      <c r="C1393" s="37">
        <v>0</v>
      </c>
      <c r="D1393" s="37">
        <v>0</v>
      </c>
      <c r="E1393" s="37">
        <v>0</v>
      </c>
      <c r="F1393" s="37">
        <v>0</v>
      </c>
      <c r="G1393" s="37">
        <v>0</v>
      </c>
      <c r="H1393" s="37">
        <v>0</v>
      </c>
      <c r="I1393" s="37">
        <v>3102628</v>
      </c>
    </row>
    <row r="1394" spans="1:9" hidden="1" outlineLevel="1">
      <c r="A1394" s="37" t="s">
        <v>597</v>
      </c>
      <c r="B1394" s="338">
        <v>3089054.67</v>
      </c>
      <c r="C1394" s="37">
        <v>0</v>
      </c>
      <c r="D1394" s="37">
        <v>0</v>
      </c>
      <c r="E1394" s="37">
        <v>0</v>
      </c>
      <c r="F1394" s="37">
        <v>0</v>
      </c>
      <c r="G1394" s="37">
        <v>0</v>
      </c>
      <c r="H1394" s="37">
        <v>0</v>
      </c>
      <c r="I1394" s="37">
        <v>3089054.67</v>
      </c>
    </row>
    <row r="1395" spans="1:9" hidden="1" outlineLevel="1">
      <c r="A1395" s="37" t="s">
        <v>598</v>
      </c>
      <c r="B1395" s="338">
        <v>3027469.07</v>
      </c>
      <c r="C1395" s="37">
        <v>0</v>
      </c>
      <c r="D1395" s="37">
        <v>0</v>
      </c>
      <c r="E1395" s="37">
        <v>0</v>
      </c>
      <c r="F1395" s="37">
        <v>0</v>
      </c>
      <c r="G1395" s="37">
        <v>0</v>
      </c>
      <c r="H1395" s="37">
        <v>0</v>
      </c>
      <c r="I1395" s="37">
        <v>3027469.07</v>
      </c>
    </row>
    <row r="1396" spans="1:9" hidden="1" outlineLevel="1">
      <c r="A1396" s="37" t="s">
        <v>599</v>
      </c>
      <c r="B1396" s="338">
        <v>2973901.4</v>
      </c>
      <c r="C1396" s="37">
        <v>0</v>
      </c>
      <c r="D1396" s="37">
        <v>0</v>
      </c>
      <c r="E1396" s="37">
        <v>0</v>
      </c>
      <c r="F1396" s="37">
        <v>0</v>
      </c>
      <c r="G1396" s="37">
        <v>0</v>
      </c>
      <c r="H1396" s="37">
        <v>0</v>
      </c>
      <c r="I1396" s="37">
        <v>2973901.4</v>
      </c>
    </row>
    <row r="1397" spans="1:9" hidden="1" outlineLevel="1">
      <c r="A1397" s="37" t="s">
        <v>600</v>
      </c>
      <c r="B1397" s="338">
        <v>2963230.97</v>
      </c>
      <c r="C1397" s="37">
        <v>0</v>
      </c>
      <c r="D1397" s="37">
        <v>0</v>
      </c>
      <c r="E1397" s="37">
        <v>0</v>
      </c>
      <c r="F1397" s="37">
        <v>0</v>
      </c>
      <c r="G1397" s="37">
        <v>0</v>
      </c>
      <c r="H1397" s="37">
        <v>0</v>
      </c>
      <c r="I1397" s="37">
        <v>2963230.97</v>
      </c>
    </row>
    <row r="1398" spans="1:9" hidden="1" outlineLevel="1">
      <c r="A1398" s="37" t="s">
        <v>601</v>
      </c>
      <c r="B1398" s="338">
        <v>2957595.03</v>
      </c>
      <c r="C1398" s="37">
        <v>1920.46</v>
      </c>
      <c r="D1398" s="37">
        <v>0</v>
      </c>
      <c r="E1398" s="37">
        <v>0</v>
      </c>
      <c r="F1398" s="37">
        <v>0</v>
      </c>
      <c r="G1398" s="37">
        <v>0</v>
      </c>
      <c r="H1398" s="37">
        <v>1920.46</v>
      </c>
      <c r="I1398" s="37">
        <v>2959515.49</v>
      </c>
    </row>
    <row r="1399" spans="1:9" hidden="1" outlineLevel="1">
      <c r="A1399" s="37" t="s">
        <v>602</v>
      </c>
      <c r="B1399" s="338">
        <v>2949994.22</v>
      </c>
      <c r="C1399" s="37">
        <v>0</v>
      </c>
      <c r="D1399" s="37">
        <v>0</v>
      </c>
      <c r="E1399" s="37">
        <v>0</v>
      </c>
      <c r="F1399" s="37">
        <v>0</v>
      </c>
      <c r="G1399" s="37">
        <v>0</v>
      </c>
      <c r="H1399" s="37">
        <v>0</v>
      </c>
      <c r="I1399" s="37">
        <v>2949994.22</v>
      </c>
    </row>
    <row r="1400" spans="1:9" hidden="1" outlineLevel="1">
      <c r="A1400" s="37" t="s">
        <v>603</v>
      </c>
      <c r="B1400" s="338">
        <v>2912968.73</v>
      </c>
      <c r="C1400" s="37">
        <v>0</v>
      </c>
      <c r="D1400" s="37">
        <v>0</v>
      </c>
      <c r="E1400" s="37">
        <v>0</v>
      </c>
      <c r="F1400" s="37">
        <v>0</v>
      </c>
      <c r="G1400" s="37">
        <v>0</v>
      </c>
      <c r="H1400" s="37">
        <v>0</v>
      </c>
      <c r="I1400" s="37">
        <v>2912968.73</v>
      </c>
    </row>
    <row r="1401" spans="1:9" hidden="1" outlineLevel="1">
      <c r="A1401" s="37" t="s">
        <v>604</v>
      </c>
      <c r="B1401" s="338">
        <v>2876017.13</v>
      </c>
      <c r="C1401" s="37">
        <v>0</v>
      </c>
      <c r="D1401" s="37">
        <v>0</v>
      </c>
      <c r="E1401" s="37">
        <v>0</v>
      </c>
      <c r="F1401" s="37">
        <v>0</v>
      </c>
      <c r="G1401" s="37">
        <v>0</v>
      </c>
      <c r="H1401" s="37">
        <v>0</v>
      </c>
      <c r="I1401" s="37">
        <v>2876017.13</v>
      </c>
    </row>
    <row r="1402" spans="1:9" hidden="1" outlineLevel="1">
      <c r="A1402" s="37" t="s">
        <v>605</v>
      </c>
      <c r="B1402" s="338">
        <v>2874847.06</v>
      </c>
      <c r="C1402" s="37">
        <v>0</v>
      </c>
      <c r="D1402" s="37">
        <v>0</v>
      </c>
      <c r="E1402" s="37">
        <v>0</v>
      </c>
      <c r="F1402" s="37">
        <v>0</v>
      </c>
      <c r="G1402" s="37">
        <v>0</v>
      </c>
      <c r="H1402" s="37">
        <v>0</v>
      </c>
      <c r="I1402" s="37">
        <v>2874847.06</v>
      </c>
    </row>
    <row r="1403" spans="1:9" hidden="1" outlineLevel="1">
      <c r="A1403" s="37" t="s">
        <v>606</v>
      </c>
      <c r="B1403" s="338">
        <v>2856709.4</v>
      </c>
      <c r="C1403" s="37">
        <v>4238.7</v>
      </c>
      <c r="D1403" s="37">
        <v>0</v>
      </c>
      <c r="E1403" s="37">
        <v>0</v>
      </c>
      <c r="F1403" s="37">
        <v>0</v>
      </c>
      <c r="G1403" s="37">
        <v>-30.01</v>
      </c>
      <c r="H1403" s="37">
        <v>4268.71</v>
      </c>
      <c r="I1403" s="37">
        <v>2860978.11</v>
      </c>
    </row>
    <row r="1404" spans="1:9" hidden="1" outlineLevel="1">
      <c r="A1404" s="37" t="s">
        <v>607</v>
      </c>
      <c r="B1404" s="338">
        <v>2826996.04</v>
      </c>
      <c r="C1404" s="37">
        <v>0</v>
      </c>
      <c r="D1404" s="37">
        <v>0</v>
      </c>
      <c r="E1404" s="37">
        <v>0</v>
      </c>
      <c r="F1404" s="37">
        <v>0</v>
      </c>
      <c r="G1404" s="37">
        <v>0</v>
      </c>
      <c r="H1404" s="37">
        <v>0</v>
      </c>
      <c r="I1404" s="37">
        <v>2826996.04</v>
      </c>
    </row>
    <row r="1405" spans="1:9" hidden="1" outlineLevel="1">
      <c r="A1405" s="37" t="s">
        <v>608</v>
      </c>
      <c r="B1405" s="338">
        <v>2809303.15</v>
      </c>
      <c r="C1405" s="37">
        <v>0</v>
      </c>
      <c r="D1405" s="37">
        <v>0</v>
      </c>
      <c r="E1405" s="37">
        <v>0</v>
      </c>
      <c r="F1405" s="37">
        <v>0</v>
      </c>
      <c r="G1405" s="37">
        <v>0</v>
      </c>
      <c r="H1405" s="37">
        <v>0</v>
      </c>
      <c r="I1405" s="37">
        <v>2809303.15</v>
      </c>
    </row>
    <row r="1406" spans="1:9" hidden="1" outlineLevel="1">
      <c r="A1406" s="37" t="s">
        <v>609</v>
      </c>
      <c r="B1406" s="338">
        <v>2771925.26</v>
      </c>
      <c r="C1406" s="37">
        <v>15045.76</v>
      </c>
      <c r="D1406" s="37">
        <v>0</v>
      </c>
      <c r="E1406" s="37">
        <v>0</v>
      </c>
      <c r="F1406" s="37">
        <v>0</v>
      </c>
      <c r="G1406" s="37">
        <v>0</v>
      </c>
      <c r="H1406" s="37">
        <v>15045.76</v>
      </c>
      <c r="I1406" s="37">
        <v>2786971.02</v>
      </c>
    </row>
    <row r="1407" spans="1:9" hidden="1" outlineLevel="1">
      <c r="A1407" s="37" t="s">
        <v>610</v>
      </c>
      <c r="B1407" s="338">
        <v>2652498.83</v>
      </c>
      <c r="C1407" s="37">
        <v>-1682.99</v>
      </c>
      <c r="D1407" s="37">
        <v>0</v>
      </c>
      <c r="E1407" s="37">
        <v>0</v>
      </c>
      <c r="F1407" s="37">
        <v>0</v>
      </c>
      <c r="G1407" s="37">
        <v>0</v>
      </c>
      <c r="H1407" s="37">
        <v>-1682.99</v>
      </c>
      <c r="I1407" s="37">
        <v>2650815.84</v>
      </c>
    </row>
    <row r="1408" spans="1:9" hidden="1" outlineLevel="1">
      <c r="A1408" s="37" t="s">
        <v>611</v>
      </c>
      <c r="B1408" s="338">
        <v>2633701</v>
      </c>
      <c r="C1408" s="37">
        <v>0</v>
      </c>
      <c r="D1408" s="37">
        <v>0</v>
      </c>
      <c r="E1408" s="37">
        <v>0</v>
      </c>
      <c r="F1408" s="37">
        <v>0</v>
      </c>
      <c r="G1408" s="37">
        <v>0</v>
      </c>
      <c r="H1408" s="37">
        <v>0</v>
      </c>
      <c r="I1408" s="37">
        <v>2633701</v>
      </c>
    </row>
    <row r="1409" spans="1:9" hidden="1" outlineLevel="1">
      <c r="A1409" s="37" t="s">
        <v>612</v>
      </c>
      <c r="B1409" s="338">
        <v>2620653.2599999998</v>
      </c>
      <c r="C1409" s="37">
        <v>0</v>
      </c>
      <c r="D1409" s="37">
        <v>0</v>
      </c>
      <c r="E1409" s="37">
        <v>0</v>
      </c>
      <c r="F1409" s="37">
        <v>0</v>
      </c>
      <c r="G1409" s="37">
        <v>0</v>
      </c>
      <c r="H1409" s="37">
        <v>0</v>
      </c>
      <c r="I1409" s="37">
        <v>2620653.2599999998</v>
      </c>
    </row>
    <row r="1410" spans="1:9" hidden="1" outlineLevel="1">
      <c r="A1410" s="37" t="s">
        <v>349</v>
      </c>
      <c r="B1410" s="338">
        <v>2597469.56</v>
      </c>
      <c r="C1410" s="37">
        <v>0</v>
      </c>
      <c r="D1410" s="37">
        <v>0</v>
      </c>
      <c r="E1410" s="37">
        <v>0</v>
      </c>
      <c r="F1410" s="37">
        <v>0</v>
      </c>
      <c r="G1410" s="37">
        <v>0</v>
      </c>
      <c r="H1410" s="37">
        <v>0</v>
      </c>
      <c r="I1410" s="37">
        <v>2597469.56</v>
      </c>
    </row>
    <row r="1411" spans="1:9" hidden="1" outlineLevel="1">
      <c r="A1411" s="37" t="s">
        <v>613</v>
      </c>
      <c r="B1411" s="338">
        <v>2593964.86</v>
      </c>
      <c r="C1411" s="37">
        <v>0</v>
      </c>
      <c r="D1411" s="37">
        <v>0</v>
      </c>
      <c r="E1411" s="37">
        <v>0</v>
      </c>
      <c r="F1411" s="37">
        <v>0</v>
      </c>
      <c r="G1411" s="37">
        <v>0</v>
      </c>
      <c r="H1411" s="37">
        <v>0</v>
      </c>
      <c r="I1411" s="37">
        <v>2593964.86</v>
      </c>
    </row>
    <row r="1412" spans="1:9" hidden="1" outlineLevel="1">
      <c r="A1412" s="37" t="s">
        <v>614</v>
      </c>
      <c r="B1412" s="338">
        <v>2535429.83</v>
      </c>
      <c r="C1412" s="37">
        <v>0</v>
      </c>
      <c r="D1412" s="37">
        <v>0</v>
      </c>
      <c r="E1412" s="37">
        <v>0</v>
      </c>
      <c r="F1412" s="37">
        <v>0</v>
      </c>
      <c r="G1412" s="37">
        <v>0</v>
      </c>
      <c r="H1412" s="37">
        <v>0</v>
      </c>
      <c r="I1412" s="37">
        <v>2535429.83</v>
      </c>
    </row>
    <row r="1413" spans="1:9" hidden="1" outlineLevel="1">
      <c r="A1413" s="37" t="s">
        <v>615</v>
      </c>
      <c r="B1413" s="338">
        <v>2526596.83</v>
      </c>
      <c r="C1413" s="37">
        <v>0</v>
      </c>
      <c r="D1413" s="37">
        <v>0</v>
      </c>
      <c r="E1413" s="37">
        <v>0</v>
      </c>
      <c r="F1413" s="37">
        <v>0</v>
      </c>
      <c r="G1413" s="37">
        <v>0</v>
      </c>
      <c r="H1413" s="37">
        <v>0</v>
      </c>
      <c r="I1413" s="37">
        <v>2526596.83</v>
      </c>
    </row>
    <row r="1414" spans="1:9" hidden="1" outlineLevel="1">
      <c r="A1414" s="37" t="s">
        <v>616</v>
      </c>
      <c r="B1414" s="338">
        <v>2477245.9</v>
      </c>
      <c r="C1414" s="37">
        <v>0</v>
      </c>
      <c r="D1414" s="37">
        <v>0</v>
      </c>
      <c r="E1414" s="37">
        <v>0</v>
      </c>
      <c r="F1414" s="37">
        <v>0</v>
      </c>
      <c r="G1414" s="37">
        <v>0</v>
      </c>
      <c r="H1414" s="37">
        <v>0</v>
      </c>
      <c r="I1414" s="37">
        <v>2477245.9</v>
      </c>
    </row>
    <row r="1415" spans="1:9" hidden="1" outlineLevel="1">
      <c r="A1415" s="37" t="s">
        <v>617</v>
      </c>
      <c r="B1415" s="338">
        <v>2455101.84</v>
      </c>
      <c r="C1415" s="37">
        <v>0</v>
      </c>
      <c r="D1415" s="37">
        <v>0</v>
      </c>
      <c r="E1415" s="37">
        <v>0</v>
      </c>
      <c r="F1415" s="37">
        <v>0</v>
      </c>
      <c r="G1415" s="37">
        <v>0</v>
      </c>
      <c r="H1415" s="37">
        <v>0</v>
      </c>
      <c r="I1415" s="37">
        <v>2455101.84</v>
      </c>
    </row>
    <row r="1416" spans="1:9" hidden="1" outlineLevel="1">
      <c r="A1416" s="37" t="s">
        <v>618</v>
      </c>
      <c r="B1416" s="338">
        <v>2437910.2000000002</v>
      </c>
      <c r="C1416" s="37">
        <v>0</v>
      </c>
      <c r="D1416" s="37">
        <v>0</v>
      </c>
      <c r="E1416" s="37">
        <v>0</v>
      </c>
      <c r="F1416" s="37">
        <v>0</v>
      </c>
      <c r="G1416" s="37">
        <v>0</v>
      </c>
      <c r="H1416" s="37">
        <v>0</v>
      </c>
      <c r="I1416" s="37">
        <v>2437910.2000000002</v>
      </c>
    </row>
    <row r="1417" spans="1:9" hidden="1" outlineLevel="1">
      <c r="A1417" s="37" t="s">
        <v>619</v>
      </c>
      <c r="B1417" s="338">
        <v>2427157.71</v>
      </c>
      <c r="C1417" s="37">
        <v>9872.25</v>
      </c>
      <c r="D1417" s="37">
        <v>0</v>
      </c>
      <c r="E1417" s="37">
        <v>0</v>
      </c>
      <c r="F1417" s="37">
        <v>0</v>
      </c>
      <c r="G1417" s="37">
        <v>0</v>
      </c>
      <c r="H1417" s="37">
        <v>9872.25</v>
      </c>
      <c r="I1417" s="37">
        <v>2437029.96</v>
      </c>
    </row>
    <row r="1418" spans="1:9" hidden="1" outlineLevel="1">
      <c r="A1418" s="37" t="s">
        <v>620</v>
      </c>
      <c r="B1418" s="338">
        <v>2405257.11</v>
      </c>
      <c r="C1418" s="37">
        <v>0</v>
      </c>
      <c r="D1418" s="37">
        <v>0</v>
      </c>
      <c r="E1418" s="37">
        <v>0</v>
      </c>
      <c r="F1418" s="37">
        <v>0</v>
      </c>
      <c r="G1418" s="37">
        <v>0</v>
      </c>
      <c r="H1418" s="37">
        <v>0</v>
      </c>
      <c r="I1418" s="37">
        <v>2405257.11</v>
      </c>
    </row>
    <row r="1419" spans="1:9" hidden="1" outlineLevel="1">
      <c r="A1419" s="37" t="s">
        <v>621</v>
      </c>
      <c r="B1419" s="338">
        <v>2391584.06</v>
      </c>
      <c r="C1419" s="37">
        <v>-177.52</v>
      </c>
      <c r="D1419" s="37">
        <v>0</v>
      </c>
      <c r="E1419" s="37">
        <v>0</v>
      </c>
      <c r="F1419" s="37">
        <v>0</v>
      </c>
      <c r="G1419" s="37">
        <v>0</v>
      </c>
      <c r="H1419" s="37">
        <v>-177.52</v>
      </c>
      <c r="I1419" s="37">
        <v>2391406.54</v>
      </c>
    </row>
    <row r="1420" spans="1:9" hidden="1" outlineLevel="1">
      <c r="A1420" s="37" t="s">
        <v>622</v>
      </c>
      <c r="B1420" s="338">
        <v>2388759.83</v>
      </c>
      <c r="C1420" s="37">
        <v>0</v>
      </c>
      <c r="D1420" s="37">
        <v>0</v>
      </c>
      <c r="E1420" s="37">
        <v>0</v>
      </c>
      <c r="F1420" s="37">
        <v>0</v>
      </c>
      <c r="G1420" s="37">
        <v>0</v>
      </c>
      <c r="H1420" s="37">
        <v>0</v>
      </c>
      <c r="I1420" s="37">
        <v>2388759.83</v>
      </c>
    </row>
    <row r="1421" spans="1:9" hidden="1" outlineLevel="1">
      <c r="A1421" s="37" t="s">
        <v>623</v>
      </c>
      <c r="B1421" s="338">
        <v>2387147.54</v>
      </c>
      <c r="C1421" s="37">
        <v>0</v>
      </c>
      <c r="D1421" s="37">
        <v>0</v>
      </c>
      <c r="E1421" s="37">
        <v>0</v>
      </c>
      <c r="F1421" s="37">
        <v>0</v>
      </c>
      <c r="G1421" s="37">
        <v>0</v>
      </c>
      <c r="H1421" s="37">
        <v>0</v>
      </c>
      <c r="I1421" s="37">
        <v>2387147.54</v>
      </c>
    </row>
    <row r="1422" spans="1:9" hidden="1" outlineLevel="1">
      <c r="A1422" s="37" t="s">
        <v>624</v>
      </c>
      <c r="B1422" s="338">
        <v>2330010.96</v>
      </c>
      <c r="C1422" s="37">
        <v>0</v>
      </c>
      <c r="D1422" s="37">
        <v>0</v>
      </c>
      <c r="E1422" s="37">
        <v>0</v>
      </c>
      <c r="F1422" s="37">
        <v>0</v>
      </c>
      <c r="G1422" s="37">
        <v>0</v>
      </c>
      <c r="H1422" s="37">
        <v>0</v>
      </c>
      <c r="I1422" s="37">
        <v>2330010.96</v>
      </c>
    </row>
    <row r="1423" spans="1:9" hidden="1" outlineLevel="1">
      <c r="A1423" s="37" t="s">
        <v>625</v>
      </c>
      <c r="B1423" s="338">
        <v>2138905.65</v>
      </c>
      <c r="C1423" s="37">
        <v>128422.44</v>
      </c>
      <c r="D1423" s="37">
        <v>0</v>
      </c>
      <c r="E1423" s="37">
        <v>0</v>
      </c>
      <c r="F1423" s="37">
        <v>0</v>
      </c>
      <c r="G1423" s="37">
        <v>0</v>
      </c>
      <c r="H1423" s="37">
        <v>128422.44</v>
      </c>
      <c r="I1423" s="37">
        <v>2267328.09</v>
      </c>
    </row>
    <row r="1424" spans="1:9" hidden="1" outlineLevel="1">
      <c r="A1424" s="37" t="s">
        <v>626</v>
      </c>
      <c r="B1424" s="338">
        <v>2260431.41</v>
      </c>
      <c r="C1424" s="37">
        <v>0</v>
      </c>
      <c r="D1424" s="37">
        <v>0</v>
      </c>
      <c r="E1424" s="37">
        <v>0</v>
      </c>
      <c r="F1424" s="37">
        <v>0</v>
      </c>
      <c r="G1424" s="37">
        <v>0</v>
      </c>
      <c r="H1424" s="37">
        <v>0</v>
      </c>
      <c r="I1424" s="37">
        <v>2260431.41</v>
      </c>
    </row>
    <row r="1425" spans="1:9" hidden="1" outlineLevel="1">
      <c r="A1425" s="37" t="s">
        <v>627</v>
      </c>
      <c r="B1425" s="338">
        <v>2251234.84</v>
      </c>
      <c r="C1425" s="37">
        <v>0</v>
      </c>
      <c r="D1425" s="37">
        <v>0</v>
      </c>
      <c r="E1425" s="37">
        <v>0</v>
      </c>
      <c r="F1425" s="37">
        <v>0</v>
      </c>
      <c r="G1425" s="37">
        <v>0</v>
      </c>
      <c r="H1425" s="37">
        <v>0</v>
      </c>
      <c r="I1425" s="37">
        <v>2251234.84</v>
      </c>
    </row>
    <row r="1426" spans="1:9" hidden="1" outlineLevel="1">
      <c r="A1426" s="37" t="s">
        <v>628</v>
      </c>
      <c r="B1426" s="338">
        <v>2230325.38</v>
      </c>
      <c r="C1426" s="37">
        <v>0</v>
      </c>
      <c r="D1426" s="37">
        <v>0</v>
      </c>
      <c r="E1426" s="37">
        <v>0</v>
      </c>
      <c r="F1426" s="37">
        <v>0</v>
      </c>
      <c r="G1426" s="37">
        <v>0</v>
      </c>
      <c r="H1426" s="37">
        <v>0</v>
      </c>
      <c r="I1426" s="37">
        <v>2230325.38</v>
      </c>
    </row>
    <row r="1427" spans="1:9" hidden="1" outlineLevel="1">
      <c r="A1427" s="37" t="s">
        <v>629</v>
      </c>
      <c r="B1427" s="338">
        <v>2209843.16</v>
      </c>
      <c r="C1427" s="37">
        <v>0</v>
      </c>
      <c r="D1427" s="37">
        <v>0</v>
      </c>
      <c r="E1427" s="37">
        <v>0</v>
      </c>
      <c r="F1427" s="37">
        <v>0</v>
      </c>
      <c r="G1427" s="37">
        <v>0</v>
      </c>
      <c r="H1427" s="37">
        <v>0</v>
      </c>
      <c r="I1427" s="37">
        <v>2209843.16</v>
      </c>
    </row>
    <row r="1428" spans="1:9" hidden="1" outlineLevel="1">
      <c r="A1428" s="37" t="s">
        <v>630</v>
      </c>
      <c r="B1428" s="338">
        <v>2185030.66</v>
      </c>
      <c r="C1428" s="37">
        <v>0</v>
      </c>
      <c r="D1428" s="37">
        <v>6239.2</v>
      </c>
      <c r="E1428" s="37">
        <v>0</v>
      </c>
      <c r="F1428" s="37">
        <v>0</v>
      </c>
      <c r="G1428" s="37">
        <v>0</v>
      </c>
      <c r="H1428" s="37">
        <v>6239.2</v>
      </c>
      <c r="I1428" s="37">
        <v>2191269.86</v>
      </c>
    </row>
    <row r="1429" spans="1:9" hidden="1" outlineLevel="1">
      <c r="A1429" s="37" t="s">
        <v>631</v>
      </c>
      <c r="B1429" s="338">
        <v>2172335.66</v>
      </c>
      <c r="C1429" s="37">
        <v>0</v>
      </c>
      <c r="D1429" s="37">
        <v>0</v>
      </c>
      <c r="E1429" s="37">
        <v>0</v>
      </c>
      <c r="F1429" s="37">
        <v>0</v>
      </c>
      <c r="G1429" s="37">
        <v>0</v>
      </c>
      <c r="H1429" s="37">
        <v>0</v>
      </c>
      <c r="I1429" s="37">
        <v>2172335.66</v>
      </c>
    </row>
    <row r="1430" spans="1:9" hidden="1" outlineLevel="1">
      <c r="A1430" s="37" t="s">
        <v>632</v>
      </c>
      <c r="B1430" s="338">
        <v>2162062.83</v>
      </c>
      <c r="C1430" s="37">
        <v>0</v>
      </c>
      <c r="D1430" s="37">
        <v>0</v>
      </c>
      <c r="E1430" s="37">
        <v>0</v>
      </c>
      <c r="F1430" s="37">
        <v>0</v>
      </c>
      <c r="G1430" s="37">
        <v>0</v>
      </c>
      <c r="H1430" s="37">
        <v>0</v>
      </c>
      <c r="I1430" s="37">
        <v>2162062.83</v>
      </c>
    </row>
    <row r="1431" spans="1:9" hidden="1" outlineLevel="1">
      <c r="A1431" s="37" t="s">
        <v>633</v>
      </c>
      <c r="B1431" s="338">
        <v>2152177.2599999998</v>
      </c>
      <c r="C1431" s="37">
        <v>0</v>
      </c>
      <c r="D1431" s="37">
        <v>0</v>
      </c>
      <c r="E1431" s="37">
        <v>0</v>
      </c>
      <c r="F1431" s="37">
        <v>0</v>
      </c>
      <c r="G1431" s="37">
        <v>0</v>
      </c>
      <c r="H1431" s="37">
        <v>0</v>
      </c>
      <c r="I1431" s="37">
        <v>2152177.2599999998</v>
      </c>
    </row>
    <row r="1432" spans="1:9" hidden="1" outlineLevel="1">
      <c r="A1432" s="37" t="s">
        <v>634</v>
      </c>
      <c r="B1432" s="338">
        <v>2150111.54</v>
      </c>
      <c r="C1432" s="37">
        <v>0</v>
      </c>
      <c r="D1432" s="37">
        <v>0</v>
      </c>
      <c r="E1432" s="37">
        <v>0</v>
      </c>
      <c r="F1432" s="37">
        <v>0</v>
      </c>
      <c r="G1432" s="37">
        <v>0</v>
      </c>
      <c r="H1432" s="37">
        <v>0</v>
      </c>
      <c r="I1432" s="37">
        <v>2150111.54</v>
      </c>
    </row>
    <row r="1433" spans="1:9" hidden="1" outlineLevel="1">
      <c r="A1433" s="37" t="s">
        <v>635</v>
      </c>
      <c r="B1433" s="338">
        <v>2136339.37</v>
      </c>
      <c r="C1433" s="37">
        <v>0</v>
      </c>
      <c r="D1433" s="37">
        <v>0</v>
      </c>
      <c r="E1433" s="37">
        <v>0</v>
      </c>
      <c r="F1433" s="37">
        <v>0</v>
      </c>
      <c r="G1433" s="37">
        <v>0</v>
      </c>
      <c r="H1433" s="37">
        <v>0</v>
      </c>
      <c r="I1433" s="37">
        <v>2136339.37</v>
      </c>
    </row>
    <row r="1434" spans="1:9" hidden="1" outlineLevel="1">
      <c r="A1434" s="37" t="s">
        <v>636</v>
      </c>
      <c r="B1434" s="338">
        <v>2128001.5099999998</v>
      </c>
      <c r="C1434" s="37">
        <v>0</v>
      </c>
      <c r="D1434" s="37">
        <v>0</v>
      </c>
      <c r="E1434" s="37">
        <v>0</v>
      </c>
      <c r="F1434" s="37">
        <v>0</v>
      </c>
      <c r="G1434" s="37">
        <v>0</v>
      </c>
      <c r="H1434" s="37">
        <v>0</v>
      </c>
      <c r="I1434" s="37">
        <v>2128001.5099999998</v>
      </c>
    </row>
    <row r="1435" spans="1:9" hidden="1" outlineLevel="1">
      <c r="A1435" s="37" t="s">
        <v>637</v>
      </c>
      <c r="B1435" s="338">
        <v>2124685.65</v>
      </c>
      <c r="C1435" s="37">
        <v>0</v>
      </c>
      <c r="D1435" s="37">
        <v>0</v>
      </c>
      <c r="E1435" s="37">
        <v>0</v>
      </c>
      <c r="F1435" s="37">
        <v>0</v>
      </c>
      <c r="G1435" s="37">
        <v>0</v>
      </c>
      <c r="H1435" s="37">
        <v>0</v>
      </c>
      <c r="I1435" s="37">
        <v>2124685.65</v>
      </c>
    </row>
    <row r="1436" spans="1:9" hidden="1" outlineLevel="1">
      <c r="A1436" s="37" t="s">
        <v>638</v>
      </c>
      <c r="B1436" s="338">
        <v>2105510.25</v>
      </c>
      <c r="C1436" s="37">
        <v>245.51</v>
      </c>
      <c r="D1436" s="37">
        <v>0</v>
      </c>
      <c r="E1436" s="37">
        <v>0</v>
      </c>
      <c r="F1436" s="37">
        <v>0</v>
      </c>
      <c r="G1436" s="37">
        <v>0</v>
      </c>
      <c r="H1436" s="37">
        <v>245.51</v>
      </c>
      <c r="I1436" s="37">
        <v>2105755.7599999998</v>
      </c>
    </row>
    <row r="1437" spans="1:9" hidden="1" outlineLevel="1">
      <c r="A1437" s="37" t="s">
        <v>639</v>
      </c>
      <c r="B1437" s="338">
        <v>2094565.15</v>
      </c>
      <c r="C1437" s="37">
        <v>-424.75</v>
      </c>
      <c r="D1437" s="37">
        <v>0</v>
      </c>
      <c r="E1437" s="37">
        <v>0</v>
      </c>
      <c r="F1437" s="37">
        <v>0</v>
      </c>
      <c r="G1437" s="37">
        <v>0</v>
      </c>
      <c r="H1437" s="37">
        <v>-424.75</v>
      </c>
      <c r="I1437" s="37">
        <v>2094140.4</v>
      </c>
    </row>
    <row r="1438" spans="1:9" hidden="1" outlineLevel="1">
      <c r="A1438" s="37" t="s">
        <v>640</v>
      </c>
      <c r="B1438" s="338">
        <v>2086939</v>
      </c>
      <c r="C1438" s="37">
        <v>0</v>
      </c>
      <c r="D1438" s="37">
        <v>0</v>
      </c>
      <c r="E1438" s="37">
        <v>0</v>
      </c>
      <c r="F1438" s="37">
        <v>0</v>
      </c>
      <c r="G1438" s="37">
        <v>0</v>
      </c>
      <c r="H1438" s="37">
        <v>0</v>
      </c>
      <c r="I1438" s="37">
        <v>2086939</v>
      </c>
    </row>
    <row r="1439" spans="1:9" hidden="1" outlineLevel="1">
      <c r="A1439" s="37" t="s">
        <v>641</v>
      </c>
      <c r="B1439" s="338">
        <v>2072575.77</v>
      </c>
      <c r="C1439" s="37">
        <v>0</v>
      </c>
      <c r="D1439" s="37">
        <v>0</v>
      </c>
      <c r="E1439" s="37">
        <v>0</v>
      </c>
      <c r="F1439" s="37">
        <v>0</v>
      </c>
      <c r="G1439" s="37">
        <v>0</v>
      </c>
      <c r="H1439" s="37">
        <v>0</v>
      </c>
      <c r="I1439" s="37">
        <v>2072575.77</v>
      </c>
    </row>
    <row r="1440" spans="1:9" hidden="1" outlineLevel="1">
      <c r="A1440" s="37" t="s">
        <v>642</v>
      </c>
      <c r="B1440" s="338">
        <v>2059919.95</v>
      </c>
      <c r="C1440" s="37">
        <v>0</v>
      </c>
      <c r="D1440" s="37">
        <v>0</v>
      </c>
      <c r="E1440" s="37">
        <v>0</v>
      </c>
      <c r="F1440" s="37">
        <v>0</v>
      </c>
      <c r="G1440" s="37">
        <v>0</v>
      </c>
      <c r="H1440" s="37">
        <v>0</v>
      </c>
      <c r="I1440" s="37">
        <v>2059919.95</v>
      </c>
    </row>
    <row r="1441" spans="1:10" hidden="1" outlineLevel="1">
      <c r="A1441" s="37" t="s">
        <v>643</v>
      </c>
      <c r="B1441" s="338">
        <v>2030092.07</v>
      </c>
      <c r="C1441" s="37">
        <v>0</v>
      </c>
      <c r="D1441" s="37">
        <v>0</v>
      </c>
      <c r="E1441" s="37">
        <v>0</v>
      </c>
      <c r="F1441" s="37">
        <v>0</v>
      </c>
      <c r="G1441" s="37">
        <v>0</v>
      </c>
      <c r="H1441" s="37">
        <v>0</v>
      </c>
      <c r="I1441" s="37">
        <v>2030092.07</v>
      </c>
    </row>
    <row r="1442" spans="1:10" hidden="1" outlineLevel="1">
      <c r="A1442" s="37" t="s">
        <v>644</v>
      </c>
      <c r="B1442" s="338">
        <v>2028912.54</v>
      </c>
      <c r="C1442" s="37">
        <v>0</v>
      </c>
      <c r="D1442" s="37">
        <v>0</v>
      </c>
      <c r="E1442" s="37">
        <v>0</v>
      </c>
      <c r="F1442" s="37">
        <v>0</v>
      </c>
      <c r="G1442" s="37">
        <v>0</v>
      </c>
      <c r="H1442" s="37">
        <v>0</v>
      </c>
      <c r="I1442" s="37">
        <v>2028912.54</v>
      </c>
    </row>
    <row r="1443" spans="1:10" hidden="1" outlineLevel="1">
      <c r="A1443" s="37" t="s">
        <v>645</v>
      </c>
      <c r="B1443" s="338">
        <v>2018321.08</v>
      </c>
      <c r="C1443" s="37">
        <v>0</v>
      </c>
      <c r="D1443" s="37">
        <v>0</v>
      </c>
      <c r="E1443" s="37">
        <v>0</v>
      </c>
      <c r="F1443" s="37">
        <v>0</v>
      </c>
      <c r="G1443" s="37">
        <v>0</v>
      </c>
      <c r="H1443" s="37">
        <v>0</v>
      </c>
      <c r="I1443" s="37">
        <v>2018321.08</v>
      </c>
      <c r="J1443" s="20"/>
    </row>
    <row r="1444" spans="1:10" hidden="1" outlineLevel="1">
      <c r="A1444" s="37" t="s">
        <v>646</v>
      </c>
      <c r="B1444" s="338">
        <v>2003577.12</v>
      </c>
      <c r="C1444" s="37">
        <v>0</v>
      </c>
      <c r="D1444" s="37">
        <v>0</v>
      </c>
      <c r="E1444" s="37">
        <v>0</v>
      </c>
      <c r="F1444" s="37">
        <v>0</v>
      </c>
      <c r="G1444" s="37">
        <v>0</v>
      </c>
      <c r="H1444" s="37">
        <v>0</v>
      </c>
      <c r="I1444" s="37">
        <v>2003577.12</v>
      </c>
    </row>
    <row r="1445" spans="1:10" hidden="1" outlineLevel="1">
      <c r="A1445" s="37" t="s">
        <v>647</v>
      </c>
      <c r="B1445" s="338">
        <v>1980519.35</v>
      </c>
      <c r="C1445" s="37">
        <v>0</v>
      </c>
      <c r="D1445" s="37">
        <v>0</v>
      </c>
      <c r="E1445" s="37">
        <v>0</v>
      </c>
      <c r="F1445" s="37">
        <v>0</v>
      </c>
      <c r="G1445" s="37">
        <v>0</v>
      </c>
      <c r="H1445" s="37">
        <v>0</v>
      </c>
      <c r="I1445" s="37">
        <v>1980519.35</v>
      </c>
    </row>
    <row r="1446" spans="1:10" hidden="1" outlineLevel="1">
      <c r="A1446" s="37" t="s">
        <v>648</v>
      </c>
      <c r="B1446" s="338">
        <v>1941658.96</v>
      </c>
      <c r="C1446" s="37">
        <v>0</v>
      </c>
      <c r="D1446" s="37">
        <v>0</v>
      </c>
      <c r="E1446" s="37">
        <v>0</v>
      </c>
      <c r="F1446" s="37">
        <v>0</v>
      </c>
      <c r="G1446" s="37">
        <v>0</v>
      </c>
      <c r="H1446" s="37">
        <v>0</v>
      </c>
      <c r="I1446" s="37">
        <v>1941658.96</v>
      </c>
    </row>
    <row r="1447" spans="1:10" hidden="1" outlineLevel="1">
      <c r="A1447" s="37" t="s">
        <v>649</v>
      </c>
      <c r="B1447" s="338">
        <v>1925717.37</v>
      </c>
      <c r="C1447" s="37">
        <v>0</v>
      </c>
      <c r="D1447" s="37">
        <v>0</v>
      </c>
      <c r="E1447" s="37">
        <v>0</v>
      </c>
      <c r="F1447" s="37">
        <v>0</v>
      </c>
      <c r="G1447" s="37">
        <v>0</v>
      </c>
      <c r="H1447" s="37">
        <v>0</v>
      </c>
      <c r="I1447" s="37">
        <v>1925717.37</v>
      </c>
    </row>
    <row r="1448" spans="1:10" hidden="1" outlineLevel="1">
      <c r="A1448" s="37" t="s">
        <v>650</v>
      </c>
      <c r="B1448" s="338">
        <v>1924884.36</v>
      </c>
      <c r="C1448" s="37">
        <v>0</v>
      </c>
      <c r="D1448" s="37">
        <v>0</v>
      </c>
      <c r="E1448" s="37">
        <v>0</v>
      </c>
      <c r="F1448" s="37">
        <v>0</v>
      </c>
      <c r="G1448" s="37">
        <v>0</v>
      </c>
      <c r="H1448" s="37">
        <v>0</v>
      </c>
      <c r="I1448" s="37">
        <v>1924884.36</v>
      </c>
    </row>
    <row r="1449" spans="1:10" hidden="1" outlineLevel="1">
      <c r="A1449" s="37" t="s">
        <v>651</v>
      </c>
      <c r="B1449" s="338">
        <v>1778939.5</v>
      </c>
      <c r="C1449" s="37">
        <v>0</v>
      </c>
      <c r="D1449" s="37">
        <v>0</v>
      </c>
      <c r="E1449" s="37">
        <v>0</v>
      </c>
      <c r="F1449" s="37">
        <v>0</v>
      </c>
      <c r="G1449" s="37">
        <v>0</v>
      </c>
      <c r="H1449" s="37">
        <v>0</v>
      </c>
      <c r="I1449" s="37">
        <v>1778939.5</v>
      </c>
    </row>
    <row r="1450" spans="1:10" hidden="1" outlineLevel="1">
      <c r="A1450" s="37" t="s">
        <v>652</v>
      </c>
      <c r="B1450" s="338">
        <v>1754422.41</v>
      </c>
      <c r="C1450" s="37">
        <v>0</v>
      </c>
      <c r="D1450" s="37">
        <v>0</v>
      </c>
      <c r="E1450" s="37">
        <v>0</v>
      </c>
      <c r="F1450" s="37">
        <v>0</v>
      </c>
      <c r="G1450" s="37">
        <v>0</v>
      </c>
      <c r="H1450" s="37">
        <v>0</v>
      </c>
      <c r="I1450" s="37">
        <v>1754422.41</v>
      </c>
    </row>
    <row r="1451" spans="1:10" hidden="1" outlineLevel="1">
      <c r="A1451" s="37" t="s">
        <v>653</v>
      </c>
      <c r="B1451" s="338">
        <v>1740912.02</v>
      </c>
      <c r="C1451" s="37">
        <v>0</v>
      </c>
      <c r="D1451" s="37">
        <v>0</v>
      </c>
      <c r="E1451" s="37">
        <v>0</v>
      </c>
      <c r="F1451" s="37">
        <v>0</v>
      </c>
      <c r="G1451" s="37">
        <v>0</v>
      </c>
      <c r="H1451" s="37">
        <v>0</v>
      </c>
      <c r="I1451" s="37">
        <v>1740912.02</v>
      </c>
    </row>
    <row r="1452" spans="1:10" hidden="1" outlineLevel="1">
      <c r="A1452" s="37" t="s">
        <v>654</v>
      </c>
      <c r="B1452" s="338">
        <v>1722047.72</v>
      </c>
      <c r="C1452" s="37">
        <v>0</v>
      </c>
      <c r="D1452" s="37">
        <v>0</v>
      </c>
      <c r="E1452" s="37">
        <v>0</v>
      </c>
      <c r="F1452" s="37">
        <v>0</v>
      </c>
      <c r="G1452" s="37">
        <v>0</v>
      </c>
      <c r="H1452" s="37">
        <v>0</v>
      </c>
      <c r="I1452" s="37">
        <v>1722047.72</v>
      </c>
    </row>
    <row r="1453" spans="1:10" hidden="1" outlineLevel="1">
      <c r="A1453" s="37" t="s">
        <v>655</v>
      </c>
      <c r="B1453" s="338">
        <v>1689572.8</v>
      </c>
      <c r="C1453" s="37">
        <v>0</v>
      </c>
      <c r="D1453" s="37">
        <v>0</v>
      </c>
      <c r="E1453" s="37">
        <v>0</v>
      </c>
      <c r="F1453" s="37">
        <v>0</v>
      </c>
      <c r="G1453" s="37">
        <v>0</v>
      </c>
      <c r="H1453" s="37">
        <v>0</v>
      </c>
      <c r="I1453" s="37">
        <v>1689572.8</v>
      </c>
    </row>
    <row r="1454" spans="1:10" hidden="1" outlineLevel="1">
      <c r="A1454" s="37" t="s">
        <v>656</v>
      </c>
      <c r="B1454" s="338">
        <v>1658222.47</v>
      </c>
      <c r="C1454" s="37">
        <v>0</v>
      </c>
      <c r="D1454" s="37">
        <v>0</v>
      </c>
      <c r="E1454" s="37">
        <v>0</v>
      </c>
      <c r="F1454" s="37">
        <v>0</v>
      </c>
      <c r="G1454" s="37">
        <v>0</v>
      </c>
      <c r="H1454" s="37">
        <v>0</v>
      </c>
      <c r="I1454" s="37">
        <v>1658222.47</v>
      </c>
    </row>
    <row r="1455" spans="1:10" hidden="1" outlineLevel="1">
      <c r="A1455" s="37" t="s">
        <v>657</v>
      </c>
      <c r="B1455" s="338">
        <v>1602044.54</v>
      </c>
      <c r="C1455" s="37">
        <v>0</v>
      </c>
      <c r="D1455" s="37">
        <v>0</v>
      </c>
      <c r="E1455" s="37">
        <v>0</v>
      </c>
      <c r="F1455" s="37">
        <v>0</v>
      </c>
      <c r="G1455" s="37">
        <v>0</v>
      </c>
      <c r="H1455" s="37">
        <v>0</v>
      </c>
      <c r="I1455" s="37">
        <v>1602044.54</v>
      </c>
    </row>
    <row r="1456" spans="1:10" hidden="1" outlineLevel="1">
      <c r="A1456" s="37" t="s">
        <v>658</v>
      </c>
      <c r="B1456" s="338">
        <v>1580321.51</v>
      </c>
      <c r="C1456" s="37">
        <v>-693.03</v>
      </c>
      <c r="D1456" s="37">
        <v>0</v>
      </c>
      <c r="E1456" s="37">
        <v>0</v>
      </c>
      <c r="F1456" s="37">
        <v>0</v>
      </c>
      <c r="G1456" s="37">
        <v>0</v>
      </c>
      <c r="H1456" s="37">
        <v>-693.03</v>
      </c>
      <c r="I1456" s="37">
        <v>1579628.48</v>
      </c>
    </row>
    <row r="1457" spans="1:9" hidden="1" outlineLevel="1">
      <c r="A1457" s="37" t="s">
        <v>659</v>
      </c>
      <c r="B1457" s="338">
        <v>1529208.67</v>
      </c>
      <c r="C1457" s="37">
        <v>0</v>
      </c>
      <c r="D1457" s="37">
        <v>0</v>
      </c>
      <c r="E1457" s="37">
        <v>0</v>
      </c>
      <c r="F1457" s="37">
        <v>0</v>
      </c>
      <c r="G1457" s="37">
        <v>0</v>
      </c>
      <c r="H1457" s="37">
        <v>0</v>
      </c>
      <c r="I1457" s="37">
        <v>1529208.67</v>
      </c>
    </row>
    <row r="1458" spans="1:9" hidden="1" outlineLevel="1">
      <c r="A1458" s="37" t="s">
        <v>660</v>
      </c>
      <c r="B1458" s="338">
        <v>1514728.67</v>
      </c>
      <c r="C1458" s="37">
        <v>0</v>
      </c>
      <c r="D1458" s="37">
        <v>0</v>
      </c>
      <c r="E1458" s="37">
        <v>0</v>
      </c>
      <c r="F1458" s="37">
        <v>0</v>
      </c>
      <c r="G1458" s="37">
        <v>0</v>
      </c>
      <c r="H1458" s="37">
        <v>0</v>
      </c>
      <c r="I1458" s="37">
        <v>1514728.67</v>
      </c>
    </row>
    <row r="1459" spans="1:9" hidden="1" outlineLevel="1">
      <c r="A1459" s="37" t="s">
        <v>661</v>
      </c>
      <c r="B1459" s="338">
        <v>1510009.32</v>
      </c>
      <c r="C1459" s="37">
        <v>0</v>
      </c>
      <c r="D1459" s="37">
        <v>0</v>
      </c>
      <c r="E1459" s="37">
        <v>0</v>
      </c>
      <c r="F1459" s="37">
        <v>0</v>
      </c>
      <c r="G1459" s="37">
        <v>0</v>
      </c>
      <c r="H1459" s="37">
        <v>0</v>
      </c>
      <c r="I1459" s="37">
        <v>1510009.32</v>
      </c>
    </row>
    <row r="1460" spans="1:9" hidden="1" outlineLevel="1">
      <c r="A1460" s="37" t="s">
        <v>662</v>
      </c>
      <c r="B1460" s="338">
        <v>1501962.04</v>
      </c>
      <c r="C1460" s="37">
        <v>0</v>
      </c>
      <c r="D1460" s="37">
        <v>0</v>
      </c>
      <c r="E1460" s="37">
        <v>0</v>
      </c>
      <c r="F1460" s="37">
        <v>0</v>
      </c>
      <c r="G1460" s="37">
        <v>0</v>
      </c>
      <c r="H1460" s="37">
        <v>0</v>
      </c>
      <c r="I1460" s="37">
        <v>1501962.04</v>
      </c>
    </row>
    <row r="1461" spans="1:9" hidden="1" outlineLevel="1">
      <c r="A1461" s="37" t="s">
        <v>663</v>
      </c>
      <c r="B1461" s="338">
        <v>1479101.11</v>
      </c>
      <c r="C1461" s="37">
        <v>0</v>
      </c>
      <c r="D1461" s="37">
        <v>0</v>
      </c>
      <c r="E1461" s="37">
        <v>0</v>
      </c>
      <c r="F1461" s="37">
        <v>0</v>
      </c>
      <c r="G1461" s="37">
        <v>0</v>
      </c>
      <c r="H1461" s="37">
        <v>0</v>
      </c>
      <c r="I1461" s="37">
        <v>1479101.11</v>
      </c>
    </row>
    <row r="1462" spans="1:9" hidden="1" outlineLevel="1">
      <c r="A1462" s="37" t="s">
        <v>664</v>
      </c>
      <c r="B1462" s="338">
        <v>1473308.4</v>
      </c>
      <c r="C1462" s="37">
        <v>0</v>
      </c>
      <c r="D1462" s="37">
        <v>0</v>
      </c>
      <c r="E1462" s="37">
        <v>0</v>
      </c>
      <c r="F1462" s="37">
        <v>0</v>
      </c>
      <c r="G1462" s="37">
        <v>0</v>
      </c>
      <c r="H1462" s="37">
        <v>0</v>
      </c>
      <c r="I1462" s="37">
        <v>1473308.4</v>
      </c>
    </row>
    <row r="1463" spans="1:9" hidden="1" outlineLevel="1">
      <c r="A1463" s="37" t="s">
        <v>665</v>
      </c>
      <c r="B1463" s="338">
        <v>1471449.42</v>
      </c>
      <c r="C1463" s="37">
        <v>0</v>
      </c>
      <c r="D1463" s="37">
        <v>0</v>
      </c>
      <c r="E1463" s="37">
        <v>0</v>
      </c>
      <c r="F1463" s="37">
        <v>0</v>
      </c>
      <c r="G1463" s="37">
        <v>0</v>
      </c>
      <c r="H1463" s="37">
        <v>0</v>
      </c>
      <c r="I1463" s="37">
        <v>1471449.42</v>
      </c>
    </row>
    <row r="1464" spans="1:9" hidden="1" outlineLevel="1">
      <c r="A1464" s="37" t="s">
        <v>666</v>
      </c>
      <c r="B1464" s="338">
        <v>1443429.93</v>
      </c>
      <c r="C1464" s="37">
        <v>0</v>
      </c>
      <c r="D1464" s="37">
        <v>0</v>
      </c>
      <c r="E1464" s="37">
        <v>0</v>
      </c>
      <c r="F1464" s="37">
        <v>0</v>
      </c>
      <c r="G1464" s="37">
        <v>0</v>
      </c>
      <c r="H1464" s="37">
        <v>0</v>
      </c>
      <c r="I1464" s="37">
        <v>1443429.93</v>
      </c>
    </row>
    <row r="1465" spans="1:9" hidden="1" outlineLevel="1">
      <c r="A1465" s="37" t="s">
        <v>667</v>
      </c>
      <c r="B1465" s="338">
        <v>1440624.86</v>
      </c>
      <c r="C1465" s="37">
        <v>0</v>
      </c>
      <c r="D1465" s="37">
        <v>0</v>
      </c>
      <c r="E1465" s="37">
        <v>0</v>
      </c>
      <c r="F1465" s="37">
        <v>0</v>
      </c>
      <c r="G1465" s="37">
        <v>0</v>
      </c>
      <c r="H1465" s="37">
        <v>0</v>
      </c>
      <c r="I1465" s="37">
        <v>1440624.86</v>
      </c>
    </row>
    <row r="1466" spans="1:9" hidden="1" outlineLevel="1">
      <c r="A1466" s="37" t="s">
        <v>668</v>
      </c>
      <c r="B1466" s="338">
        <v>1439151.85</v>
      </c>
      <c r="C1466" s="37">
        <v>0</v>
      </c>
      <c r="D1466" s="37">
        <v>0</v>
      </c>
      <c r="E1466" s="37">
        <v>0</v>
      </c>
      <c r="F1466" s="37">
        <v>0</v>
      </c>
      <c r="G1466" s="37">
        <v>0</v>
      </c>
      <c r="H1466" s="37">
        <v>0</v>
      </c>
      <c r="I1466" s="37">
        <v>1439151.85</v>
      </c>
    </row>
    <row r="1467" spans="1:9" hidden="1" outlineLevel="1">
      <c r="A1467" s="37" t="s">
        <v>669</v>
      </c>
      <c r="B1467" s="338">
        <v>1438379.36</v>
      </c>
      <c r="C1467" s="37">
        <v>0</v>
      </c>
      <c r="D1467" s="37">
        <v>0</v>
      </c>
      <c r="E1467" s="37">
        <v>0</v>
      </c>
      <c r="F1467" s="37">
        <v>0</v>
      </c>
      <c r="G1467" s="37">
        <v>0</v>
      </c>
      <c r="H1467" s="37">
        <v>0</v>
      </c>
      <c r="I1467" s="37">
        <v>1438379.36</v>
      </c>
    </row>
    <row r="1468" spans="1:9" hidden="1" outlineLevel="1">
      <c r="A1468" s="37" t="s">
        <v>670</v>
      </c>
      <c r="B1468" s="338">
        <v>1420756.05</v>
      </c>
      <c r="C1468" s="37">
        <v>0</v>
      </c>
      <c r="D1468" s="37">
        <v>0</v>
      </c>
      <c r="E1468" s="37">
        <v>0</v>
      </c>
      <c r="F1468" s="37">
        <v>0</v>
      </c>
      <c r="G1468" s="37">
        <v>0</v>
      </c>
      <c r="H1468" s="37">
        <v>0</v>
      </c>
      <c r="I1468" s="37">
        <v>1420756.05</v>
      </c>
    </row>
    <row r="1469" spans="1:9" hidden="1" outlineLevel="1">
      <c r="A1469" s="37" t="s">
        <v>213</v>
      </c>
      <c r="B1469" s="338">
        <v>1409806.24</v>
      </c>
      <c r="C1469" s="37">
        <v>2610.8200000000002</v>
      </c>
      <c r="D1469" s="37">
        <v>0</v>
      </c>
      <c r="E1469" s="37">
        <v>0</v>
      </c>
      <c r="F1469" s="37">
        <v>0</v>
      </c>
      <c r="G1469" s="37">
        <v>0</v>
      </c>
      <c r="H1469" s="37">
        <v>2610.8200000000002</v>
      </c>
      <c r="I1469" s="37">
        <v>1412417.06</v>
      </c>
    </row>
    <row r="1470" spans="1:9" hidden="1" outlineLevel="1">
      <c r="A1470" s="37" t="s">
        <v>671</v>
      </c>
      <c r="B1470" s="338">
        <v>1411251.12</v>
      </c>
      <c r="C1470" s="37">
        <v>0</v>
      </c>
      <c r="D1470" s="37">
        <v>0</v>
      </c>
      <c r="E1470" s="37">
        <v>0</v>
      </c>
      <c r="F1470" s="37">
        <v>0</v>
      </c>
      <c r="G1470" s="37">
        <v>0</v>
      </c>
      <c r="H1470" s="37">
        <v>0</v>
      </c>
      <c r="I1470" s="37">
        <v>1411251.12</v>
      </c>
    </row>
    <row r="1471" spans="1:9" hidden="1" outlineLevel="1">
      <c r="A1471" s="37" t="s">
        <v>672</v>
      </c>
      <c r="B1471" s="338">
        <v>1408276.68</v>
      </c>
      <c r="C1471" s="37">
        <v>0</v>
      </c>
      <c r="D1471" s="37">
        <v>0</v>
      </c>
      <c r="E1471" s="37">
        <v>0</v>
      </c>
      <c r="F1471" s="37">
        <v>0</v>
      </c>
      <c r="G1471" s="37">
        <v>0</v>
      </c>
      <c r="H1471" s="37">
        <v>0</v>
      </c>
      <c r="I1471" s="37">
        <v>1408276.68</v>
      </c>
    </row>
    <row r="1472" spans="1:9" hidden="1" outlineLevel="1">
      <c r="A1472" s="37" t="s">
        <v>673</v>
      </c>
      <c r="B1472" s="338">
        <v>1399942.88</v>
      </c>
      <c r="C1472" s="37">
        <v>0</v>
      </c>
      <c r="D1472" s="37">
        <v>0</v>
      </c>
      <c r="E1472" s="37">
        <v>0</v>
      </c>
      <c r="F1472" s="37">
        <v>0</v>
      </c>
      <c r="G1472" s="37">
        <v>0</v>
      </c>
      <c r="H1472" s="37">
        <v>0</v>
      </c>
      <c r="I1472" s="37">
        <v>1399942.88</v>
      </c>
    </row>
    <row r="1473" spans="1:9" hidden="1" outlineLevel="1">
      <c r="A1473" s="37" t="s">
        <v>674</v>
      </c>
      <c r="B1473" s="338">
        <v>1395622.85</v>
      </c>
      <c r="C1473" s="37">
        <v>0</v>
      </c>
      <c r="D1473" s="37">
        <v>0</v>
      </c>
      <c r="E1473" s="37">
        <v>0</v>
      </c>
      <c r="F1473" s="37">
        <v>0</v>
      </c>
      <c r="G1473" s="37">
        <v>0</v>
      </c>
      <c r="H1473" s="37">
        <v>0</v>
      </c>
      <c r="I1473" s="37">
        <v>1395622.85</v>
      </c>
    </row>
    <row r="1474" spans="1:9" hidden="1" outlineLevel="1">
      <c r="A1474" s="37" t="s">
        <v>675</v>
      </c>
      <c r="B1474" s="338">
        <v>1367427.27</v>
      </c>
      <c r="C1474" s="37">
        <v>0</v>
      </c>
      <c r="D1474" s="37">
        <v>0</v>
      </c>
      <c r="E1474" s="37">
        <v>0</v>
      </c>
      <c r="F1474" s="37">
        <v>0</v>
      </c>
      <c r="G1474" s="37">
        <v>0</v>
      </c>
      <c r="H1474" s="37">
        <v>0</v>
      </c>
      <c r="I1474" s="37">
        <v>1367427.27</v>
      </c>
    </row>
    <row r="1475" spans="1:9" hidden="1" outlineLevel="1">
      <c r="A1475" s="37" t="s">
        <v>676</v>
      </c>
      <c r="B1475" s="338">
        <v>1365583.78</v>
      </c>
      <c r="C1475" s="37">
        <v>0</v>
      </c>
      <c r="D1475" s="37">
        <v>0</v>
      </c>
      <c r="E1475" s="37">
        <v>0</v>
      </c>
      <c r="F1475" s="37">
        <v>0</v>
      </c>
      <c r="G1475" s="37">
        <v>0</v>
      </c>
      <c r="H1475" s="37">
        <v>0</v>
      </c>
      <c r="I1475" s="37">
        <v>1365583.78</v>
      </c>
    </row>
    <row r="1476" spans="1:9" hidden="1" outlineLevel="1">
      <c r="A1476" s="37" t="s">
        <v>677</v>
      </c>
      <c r="B1476" s="338">
        <v>1364015.37</v>
      </c>
      <c r="C1476" s="37">
        <v>0</v>
      </c>
      <c r="D1476" s="37">
        <v>0</v>
      </c>
      <c r="E1476" s="37">
        <v>0</v>
      </c>
      <c r="F1476" s="37">
        <v>0</v>
      </c>
      <c r="G1476" s="37">
        <v>0</v>
      </c>
      <c r="H1476" s="37">
        <v>0</v>
      </c>
      <c r="I1476" s="37">
        <v>1364015.37</v>
      </c>
    </row>
    <row r="1477" spans="1:9" hidden="1" outlineLevel="1">
      <c r="A1477" s="37" t="s">
        <v>678</v>
      </c>
      <c r="B1477" s="338">
        <v>1337488.1100000001</v>
      </c>
      <c r="C1477" s="37">
        <v>263.08999999999997</v>
      </c>
      <c r="D1477" s="37">
        <v>0</v>
      </c>
      <c r="E1477" s="37">
        <v>0</v>
      </c>
      <c r="F1477" s="37">
        <v>0</v>
      </c>
      <c r="G1477" s="37">
        <v>0</v>
      </c>
      <c r="H1477" s="37">
        <v>263.08999999999997</v>
      </c>
      <c r="I1477" s="37">
        <v>1337751.2</v>
      </c>
    </row>
    <row r="1478" spans="1:9" hidden="1" outlineLevel="1">
      <c r="A1478" s="37" t="s">
        <v>679</v>
      </c>
      <c r="B1478" s="338">
        <v>1330951.55</v>
      </c>
      <c r="C1478" s="37">
        <v>0</v>
      </c>
      <c r="D1478" s="37">
        <v>0</v>
      </c>
      <c r="E1478" s="37">
        <v>0</v>
      </c>
      <c r="F1478" s="37">
        <v>0</v>
      </c>
      <c r="G1478" s="37">
        <v>0</v>
      </c>
      <c r="H1478" s="37">
        <v>0</v>
      </c>
      <c r="I1478" s="37">
        <v>1330951.55</v>
      </c>
    </row>
    <row r="1479" spans="1:9" hidden="1" outlineLevel="1">
      <c r="A1479" s="37" t="s">
        <v>680</v>
      </c>
      <c r="B1479" s="338">
        <v>1293080.95</v>
      </c>
      <c r="C1479" s="37">
        <v>0</v>
      </c>
      <c r="D1479" s="37">
        <v>0</v>
      </c>
      <c r="E1479" s="37">
        <v>0</v>
      </c>
      <c r="F1479" s="37">
        <v>0</v>
      </c>
      <c r="G1479" s="37">
        <v>0</v>
      </c>
      <c r="H1479" s="37">
        <v>0</v>
      </c>
      <c r="I1479" s="37">
        <v>1293080.95</v>
      </c>
    </row>
    <row r="1480" spans="1:9" hidden="1" outlineLevel="1">
      <c r="A1480" s="37" t="s">
        <v>681</v>
      </c>
      <c r="B1480" s="338">
        <v>1272798.5</v>
      </c>
      <c r="C1480" s="37">
        <v>-412.33</v>
      </c>
      <c r="D1480" s="37">
        <v>0</v>
      </c>
      <c r="E1480" s="37">
        <v>0</v>
      </c>
      <c r="F1480" s="37">
        <v>0</v>
      </c>
      <c r="G1480" s="37">
        <v>0</v>
      </c>
      <c r="H1480" s="37">
        <v>-412.33</v>
      </c>
      <c r="I1480" s="37">
        <v>1272386.17</v>
      </c>
    </row>
    <row r="1481" spans="1:9" hidden="1" outlineLevel="1">
      <c r="A1481" s="37" t="s">
        <v>682</v>
      </c>
      <c r="B1481" s="338">
        <v>1254216.3899999999</v>
      </c>
      <c r="C1481" s="37">
        <v>0</v>
      </c>
      <c r="D1481" s="37">
        <v>0</v>
      </c>
      <c r="E1481" s="37">
        <v>0</v>
      </c>
      <c r="F1481" s="37">
        <v>0</v>
      </c>
      <c r="G1481" s="37">
        <v>0</v>
      </c>
      <c r="H1481" s="37">
        <v>0</v>
      </c>
      <c r="I1481" s="37">
        <v>1254216.3899999999</v>
      </c>
    </row>
    <row r="1482" spans="1:9" hidden="1" outlineLevel="1">
      <c r="A1482" s="37" t="s">
        <v>683</v>
      </c>
      <c r="B1482" s="338">
        <v>1238912.53</v>
      </c>
      <c r="C1482" s="37">
        <v>0</v>
      </c>
      <c r="D1482" s="37">
        <v>0</v>
      </c>
      <c r="E1482" s="37">
        <v>0</v>
      </c>
      <c r="F1482" s="37">
        <v>0</v>
      </c>
      <c r="G1482" s="37">
        <v>0</v>
      </c>
      <c r="H1482" s="37">
        <v>0</v>
      </c>
      <c r="I1482" s="37">
        <v>1238912.53</v>
      </c>
    </row>
    <row r="1483" spans="1:9" hidden="1" outlineLevel="1">
      <c r="A1483" s="37" t="s">
        <v>684</v>
      </c>
      <c r="B1483" s="338">
        <v>1217001.75</v>
      </c>
      <c r="C1483" s="37">
        <v>0</v>
      </c>
      <c r="D1483" s="37">
        <v>0</v>
      </c>
      <c r="E1483" s="37">
        <v>0</v>
      </c>
      <c r="F1483" s="37">
        <v>0</v>
      </c>
      <c r="G1483" s="37">
        <v>0</v>
      </c>
      <c r="H1483" s="37">
        <v>0</v>
      </c>
      <c r="I1483" s="37">
        <v>1217001.75</v>
      </c>
    </row>
    <row r="1484" spans="1:9" hidden="1" outlineLevel="1">
      <c r="A1484" s="37" t="s">
        <v>685</v>
      </c>
      <c r="B1484" s="338">
        <v>1206274.52</v>
      </c>
      <c r="C1484" s="37">
        <v>0</v>
      </c>
      <c r="D1484" s="37">
        <v>0</v>
      </c>
      <c r="E1484" s="37">
        <v>0</v>
      </c>
      <c r="F1484" s="37">
        <v>0</v>
      </c>
      <c r="G1484" s="37">
        <v>0</v>
      </c>
      <c r="H1484" s="37">
        <v>0</v>
      </c>
      <c r="I1484" s="37">
        <v>1206274.52</v>
      </c>
    </row>
    <row r="1485" spans="1:9" hidden="1" outlineLevel="1">
      <c r="A1485" s="37" t="s">
        <v>686</v>
      </c>
      <c r="B1485" s="338">
        <v>1202083.25</v>
      </c>
      <c r="C1485" s="37">
        <v>0</v>
      </c>
      <c r="D1485" s="37">
        <v>0</v>
      </c>
      <c r="E1485" s="37">
        <v>0</v>
      </c>
      <c r="F1485" s="37">
        <v>0</v>
      </c>
      <c r="G1485" s="37">
        <v>0</v>
      </c>
      <c r="H1485" s="37">
        <v>0</v>
      </c>
      <c r="I1485" s="37">
        <v>1202083.25</v>
      </c>
    </row>
    <row r="1486" spans="1:9" hidden="1" outlineLevel="1">
      <c r="A1486" s="37" t="s">
        <v>687</v>
      </c>
      <c r="B1486" s="338">
        <v>1191577.3899999999</v>
      </c>
      <c r="C1486" s="37">
        <v>0</v>
      </c>
      <c r="D1486" s="37">
        <v>0</v>
      </c>
      <c r="E1486" s="37">
        <v>0</v>
      </c>
      <c r="F1486" s="37">
        <v>0</v>
      </c>
      <c r="G1486" s="37">
        <v>0</v>
      </c>
      <c r="H1486" s="37">
        <v>0</v>
      </c>
      <c r="I1486" s="37">
        <v>1191577.3899999999</v>
      </c>
    </row>
    <row r="1487" spans="1:9" hidden="1" outlineLevel="1">
      <c r="A1487" s="37" t="s">
        <v>230</v>
      </c>
      <c r="B1487" s="338">
        <v>1182754.94</v>
      </c>
      <c r="C1487" s="37">
        <v>0</v>
      </c>
      <c r="D1487" s="37">
        <v>0</v>
      </c>
      <c r="E1487" s="37">
        <v>0</v>
      </c>
      <c r="F1487" s="37">
        <v>0</v>
      </c>
      <c r="G1487" s="37">
        <v>0</v>
      </c>
      <c r="H1487" s="37">
        <v>0</v>
      </c>
      <c r="I1487" s="37">
        <v>1182754.94</v>
      </c>
    </row>
    <row r="1488" spans="1:9" hidden="1" outlineLevel="1">
      <c r="A1488" s="37" t="s">
        <v>688</v>
      </c>
      <c r="B1488" s="338">
        <v>1173576</v>
      </c>
      <c r="C1488" s="37">
        <v>0</v>
      </c>
      <c r="D1488" s="37">
        <v>0</v>
      </c>
      <c r="E1488" s="37">
        <v>0</v>
      </c>
      <c r="F1488" s="37">
        <v>0</v>
      </c>
      <c r="G1488" s="37">
        <v>0</v>
      </c>
      <c r="H1488" s="37">
        <v>0</v>
      </c>
      <c r="I1488" s="37">
        <v>1173576</v>
      </c>
    </row>
    <row r="1489" spans="1:9" hidden="1" outlineLevel="1">
      <c r="A1489" s="37" t="s">
        <v>689</v>
      </c>
      <c r="B1489" s="338">
        <v>1155800.51</v>
      </c>
      <c r="C1489" s="37">
        <v>0</v>
      </c>
      <c r="D1489" s="37">
        <v>0</v>
      </c>
      <c r="E1489" s="37">
        <v>0</v>
      </c>
      <c r="F1489" s="37">
        <v>0</v>
      </c>
      <c r="G1489" s="37">
        <v>0</v>
      </c>
      <c r="H1489" s="37">
        <v>0</v>
      </c>
      <c r="I1489" s="37">
        <v>1155800.51</v>
      </c>
    </row>
    <row r="1490" spans="1:9" hidden="1" outlineLevel="1">
      <c r="A1490" s="37" t="s">
        <v>690</v>
      </c>
      <c r="B1490" s="338">
        <v>1142737.47</v>
      </c>
      <c r="C1490" s="37">
        <v>0</v>
      </c>
      <c r="D1490" s="37">
        <v>0</v>
      </c>
      <c r="E1490" s="37">
        <v>0</v>
      </c>
      <c r="F1490" s="37">
        <v>0</v>
      </c>
      <c r="G1490" s="37">
        <v>0</v>
      </c>
      <c r="H1490" s="37">
        <v>0</v>
      </c>
      <c r="I1490" s="37">
        <v>1142737.47</v>
      </c>
    </row>
    <row r="1491" spans="1:9" hidden="1" outlineLevel="1">
      <c r="A1491" s="37" t="s">
        <v>691</v>
      </c>
      <c r="B1491" s="338">
        <v>1126916.77</v>
      </c>
      <c r="C1491" s="37">
        <v>0</v>
      </c>
      <c r="D1491" s="37">
        <v>0</v>
      </c>
      <c r="E1491" s="37">
        <v>0</v>
      </c>
      <c r="F1491" s="37">
        <v>0</v>
      </c>
      <c r="G1491" s="37">
        <v>0</v>
      </c>
      <c r="H1491" s="37">
        <v>0</v>
      </c>
      <c r="I1491" s="37">
        <v>1126916.77</v>
      </c>
    </row>
    <row r="1492" spans="1:9" hidden="1" outlineLevel="1">
      <c r="A1492" s="37" t="s">
        <v>692</v>
      </c>
      <c r="B1492" s="338">
        <v>1121238.01</v>
      </c>
      <c r="C1492" s="37">
        <v>0</v>
      </c>
      <c r="D1492" s="37">
        <v>0</v>
      </c>
      <c r="E1492" s="37">
        <v>0</v>
      </c>
      <c r="F1492" s="37">
        <v>0</v>
      </c>
      <c r="G1492" s="37">
        <v>0</v>
      </c>
      <c r="H1492" s="37">
        <v>0</v>
      </c>
      <c r="I1492" s="37">
        <v>1121238.01</v>
      </c>
    </row>
    <row r="1493" spans="1:9" hidden="1" outlineLevel="1">
      <c r="A1493" s="37" t="s">
        <v>693</v>
      </c>
      <c r="B1493" s="338">
        <v>1120264.3999999999</v>
      </c>
      <c r="C1493" s="37">
        <v>0</v>
      </c>
      <c r="D1493" s="37">
        <v>0</v>
      </c>
      <c r="E1493" s="37">
        <v>0</v>
      </c>
      <c r="F1493" s="37">
        <v>0</v>
      </c>
      <c r="G1493" s="37">
        <v>0</v>
      </c>
      <c r="H1493" s="37">
        <v>0</v>
      </c>
      <c r="I1493" s="37">
        <v>1120264.3999999999</v>
      </c>
    </row>
    <row r="1494" spans="1:9" hidden="1" outlineLevel="1">
      <c r="A1494" s="37" t="s">
        <v>694</v>
      </c>
      <c r="B1494" s="338">
        <v>1095886.6200000001</v>
      </c>
      <c r="C1494" s="37">
        <v>0</v>
      </c>
      <c r="D1494" s="37">
        <v>0</v>
      </c>
      <c r="E1494" s="37">
        <v>0</v>
      </c>
      <c r="F1494" s="37">
        <v>0</v>
      </c>
      <c r="G1494" s="37">
        <v>0</v>
      </c>
      <c r="H1494" s="37">
        <v>0</v>
      </c>
      <c r="I1494" s="37">
        <v>1095886.6200000001</v>
      </c>
    </row>
    <row r="1495" spans="1:9" hidden="1" outlineLevel="1">
      <c r="A1495" s="37" t="s">
        <v>695</v>
      </c>
      <c r="B1495" s="338">
        <v>1094335.31</v>
      </c>
      <c r="C1495" s="37">
        <v>73.319999999999993</v>
      </c>
      <c r="D1495" s="37">
        <v>0</v>
      </c>
      <c r="E1495" s="37">
        <v>0</v>
      </c>
      <c r="F1495" s="37">
        <v>0</v>
      </c>
      <c r="G1495" s="37">
        <v>0</v>
      </c>
      <c r="H1495" s="37">
        <v>73.319999999999993</v>
      </c>
      <c r="I1495" s="37">
        <v>1094408.6299999999</v>
      </c>
    </row>
    <row r="1496" spans="1:9" hidden="1" outlineLevel="1">
      <c r="A1496" s="37" t="s">
        <v>696</v>
      </c>
      <c r="B1496" s="338">
        <v>1091083.67</v>
      </c>
      <c r="C1496" s="37">
        <v>0</v>
      </c>
      <c r="D1496" s="37">
        <v>0</v>
      </c>
      <c r="E1496" s="37">
        <v>0</v>
      </c>
      <c r="F1496" s="37">
        <v>0</v>
      </c>
      <c r="G1496" s="37">
        <v>0</v>
      </c>
      <c r="H1496" s="37">
        <v>0</v>
      </c>
      <c r="I1496" s="37">
        <v>1091083.67</v>
      </c>
    </row>
    <row r="1497" spans="1:9" hidden="1" outlineLevel="1">
      <c r="A1497" s="37" t="s">
        <v>697</v>
      </c>
      <c r="B1497" s="338">
        <v>1085481.19</v>
      </c>
      <c r="C1497" s="37">
        <v>0</v>
      </c>
      <c r="D1497" s="37">
        <v>0</v>
      </c>
      <c r="E1497" s="37">
        <v>0</v>
      </c>
      <c r="F1497" s="37">
        <v>0</v>
      </c>
      <c r="G1497" s="37">
        <v>0</v>
      </c>
      <c r="H1497" s="37">
        <v>0</v>
      </c>
      <c r="I1497" s="37">
        <v>1085481.19</v>
      </c>
    </row>
    <row r="1498" spans="1:9" hidden="1" outlineLevel="1">
      <c r="A1498" s="37" t="s">
        <v>698</v>
      </c>
      <c r="B1498" s="338">
        <v>1068980.22</v>
      </c>
      <c r="C1498" s="37">
        <v>0</v>
      </c>
      <c r="D1498" s="37">
        <v>0</v>
      </c>
      <c r="E1498" s="37">
        <v>0</v>
      </c>
      <c r="F1498" s="37">
        <v>0</v>
      </c>
      <c r="G1498" s="37">
        <v>0</v>
      </c>
      <c r="H1498" s="37">
        <v>0</v>
      </c>
      <c r="I1498" s="37">
        <v>1068980.22</v>
      </c>
    </row>
    <row r="1499" spans="1:9" hidden="1" outlineLevel="1">
      <c r="A1499" s="37" t="s">
        <v>699</v>
      </c>
      <c r="B1499" s="338">
        <v>1066140.05</v>
      </c>
      <c r="C1499" s="37">
        <v>0</v>
      </c>
      <c r="D1499" s="37">
        <v>0</v>
      </c>
      <c r="E1499" s="37">
        <v>0</v>
      </c>
      <c r="F1499" s="37">
        <v>0</v>
      </c>
      <c r="G1499" s="37">
        <v>0</v>
      </c>
      <c r="H1499" s="37">
        <v>0</v>
      </c>
      <c r="I1499" s="37">
        <v>1066140.05</v>
      </c>
    </row>
    <row r="1500" spans="1:9" hidden="1" outlineLevel="1">
      <c r="A1500" s="37" t="s">
        <v>700</v>
      </c>
      <c r="B1500" s="338">
        <v>1064132.31</v>
      </c>
      <c r="C1500" s="37">
        <v>0</v>
      </c>
      <c r="D1500" s="37">
        <v>0</v>
      </c>
      <c r="E1500" s="37">
        <v>0</v>
      </c>
      <c r="F1500" s="37">
        <v>0</v>
      </c>
      <c r="G1500" s="37">
        <v>0</v>
      </c>
      <c r="H1500" s="37">
        <v>0</v>
      </c>
      <c r="I1500" s="37">
        <v>1064132.31</v>
      </c>
    </row>
    <row r="1501" spans="1:9" hidden="1" outlineLevel="1">
      <c r="A1501" s="37" t="s">
        <v>701</v>
      </c>
      <c r="B1501" s="338">
        <v>1039659.19</v>
      </c>
      <c r="C1501" s="37">
        <v>0</v>
      </c>
      <c r="D1501" s="37">
        <v>0</v>
      </c>
      <c r="E1501" s="37">
        <v>0</v>
      </c>
      <c r="F1501" s="37">
        <v>0</v>
      </c>
      <c r="G1501" s="37">
        <v>0</v>
      </c>
      <c r="H1501" s="37">
        <v>0</v>
      </c>
      <c r="I1501" s="37">
        <v>1039659.19</v>
      </c>
    </row>
    <row r="1502" spans="1:9" hidden="1" outlineLevel="1">
      <c r="A1502" s="37" t="s">
        <v>702</v>
      </c>
      <c r="B1502" s="338">
        <v>1034970.03</v>
      </c>
      <c r="C1502" s="37">
        <v>0</v>
      </c>
      <c r="D1502" s="37">
        <v>0</v>
      </c>
      <c r="E1502" s="37">
        <v>0</v>
      </c>
      <c r="F1502" s="37">
        <v>0</v>
      </c>
      <c r="G1502" s="37">
        <v>0</v>
      </c>
      <c r="H1502" s="37">
        <v>0</v>
      </c>
      <c r="I1502" s="37">
        <v>1034970.03</v>
      </c>
    </row>
    <row r="1503" spans="1:9" hidden="1" outlineLevel="1">
      <c r="A1503" s="37" t="s">
        <v>703</v>
      </c>
      <c r="B1503" s="338">
        <v>1030380.88</v>
      </c>
      <c r="C1503" s="37">
        <v>0</v>
      </c>
      <c r="D1503" s="37">
        <v>0</v>
      </c>
      <c r="E1503" s="37">
        <v>0</v>
      </c>
      <c r="F1503" s="37">
        <v>0</v>
      </c>
      <c r="G1503" s="37">
        <v>0</v>
      </c>
      <c r="H1503" s="37">
        <v>0</v>
      </c>
      <c r="I1503" s="37">
        <v>1030380.88</v>
      </c>
    </row>
    <row r="1504" spans="1:9" hidden="1" outlineLevel="1">
      <c r="A1504" s="37" t="s">
        <v>704</v>
      </c>
      <c r="B1504" s="338">
        <v>1005326.83</v>
      </c>
      <c r="C1504" s="37">
        <v>0</v>
      </c>
      <c r="D1504" s="37">
        <v>0</v>
      </c>
      <c r="E1504" s="37">
        <v>0</v>
      </c>
      <c r="F1504" s="37">
        <v>0</v>
      </c>
      <c r="G1504" s="37">
        <v>0</v>
      </c>
      <c r="H1504" s="37">
        <v>0</v>
      </c>
      <c r="I1504" s="37">
        <v>1005326.83</v>
      </c>
    </row>
    <row r="1505" spans="1:9" hidden="1" outlineLevel="1">
      <c r="A1505" s="37" t="s">
        <v>705</v>
      </c>
      <c r="B1505" s="338">
        <v>989054.76</v>
      </c>
      <c r="C1505" s="37">
        <v>0</v>
      </c>
      <c r="D1505" s="37">
        <v>0</v>
      </c>
      <c r="E1505" s="37">
        <v>0</v>
      </c>
      <c r="F1505" s="37">
        <v>0</v>
      </c>
      <c r="G1505" s="37">
        <v>0</v>
      </c>
      <c r="H1505" s="37">
        <v>0</v>
      </c>
      <c r="I1505" s="37">
        <v>989054.76</v>
      </c>
    </row>
    <row r="1506" spans="1:9" hidden="1" outlineLevel="1">
      <c r="A1506" s="37" t="s">
        <v>706</v>
      </c>
      <c r="B1506" s="338">
        <v>987599.62</v>
      </c>
      <c r="C1506" s="37">
        <v>0</v>
      </c>
      <c r="D1506" s="37">
        <v>0</v>
      </c>
      <c r="E1506" s="37">
        <v>0</v>
      </c>
      <c r="F1506" s="37">
        <v>0</v>
      </c>
      <c r="G1506" s="37">
        <v>0</v>
      </c>
      <c r="H1506" s="37">
        <v>0</v>
      </c>
      <c r="I1506" s="37">
        <v>987599.62</v>
      </c>
    </row>
    <row r="1507" spans="1:9" hidden="1" outlineLevel="1">
      <c r="A1507" s="37" t="s">
        <v>707</v>
      </c>
      <c r="B1507" s="338">
        <v>966363.31</v>
      </c>
      <c r="C1507" s="37">
        <v>0</v>
      </c>
      <c r="D1507" s="37">
        <v>0</v>
      </c>
      <c r="E1507" s="37">
        <v>0</v>
      </c>
      <c r="F1507" s="37">
        <v>0</v>
      </c>
      <c r="G1507" s="37">
        <v>0</v>
      </c>
      <c r="H1507" s="37">
        <v>0</v>
      </c>
      <c r="I1507" s="37">
        <v>966363.31</v>
      </c>
    </row>
    <row r="1508" spans="1:9" hidden="1" outlineLevel="1">
      <c r="A1508" s="37" t="s">
        <v>708</v>
      </c>
      <c r="B1508" s="338">
        <v>956799.98</v>
      </c>
      <c r="C1508" s="37">
        <v>0</v>
      </c>
      <c r="D1508" s="37">
        <v>0</v>
      </c>
      <c r="E1508" s="37">
        <v>0</v>
      </c>
      <c r="F1508" s="37">
        <v>0</v>
      </c>
      <c r="G1508" s="37">
        <v>0</v>
      </c>
      <c r="H1508" s="37">
        <v>0</v>
      </c>
      <c r="I1508" s="37">
        <v>956799.98</v>
      </c>
    </row>
    <row r="1509" spans="1:9" hidden="1" outlineLevel="1">
      <c r="A1509" s="37" t="s">
        <v>709</v>
      </c>
      <c r="B1509" s="338">
        <v>953692.66</v>
      </c>
      <c r="C1509" s="37">
        <v>0</v>
      </c>
      <c r="D1509" s="37">
        <v>0</v>
      </c>
      <c r="E1509" s="37">
        <v>0</v>
      </c>
      <c r="F1509" s="37">
        <v>0</v>
      </c>
      <c r="G1509" s="37">
        <v>0</v>
      </c>
      <c r="H1509" s="37">
        <v>0</v>
      </c>
      <c r="I1509" s="37">
        <v>953692.66</v>
      </c>
    </row>
    <row r="1510" spans="1:9" hidden="1" outlineLevel="1">
      <c r="A1510" s="37" t="s">
        <v>710</v>
      </c>
      <c r="B1510" s="338">
        <v>950855.46</v>
      </c>
      <c r="C1510" s="37">
        <v>-1135.28</v>
      </c>
      <c r="D1510" s="37">
        <v>0</v>
      </c>
      <c r="E1510" s="37">
        <v>0</v>
      </c>
      <c r="F1510" s="37">
        <v>0</v>
      </c>
      <c r="G1510" s="37">
        <v>0</v>
      </c>
      <c r="H1510" s="37">
        <v>-1135.28</v>
      </c>
      <c r="I1510" s="37">
        <v>949720.18</v>
      </c>
    </row>
    <row r="1511" spans="1:9" hidden="1" outlineLevel="1">
      <c r="A1511" s="37" t="s">
        <v>711</v>
      </c>
      <c r="B1511" s="338">
        <v>919070.64</v>
      </c>
      <c r="C1511" s="37">
        <v>0</v>
      </c>
      <c r="D1511" s="37">
        <v>0</v>
      </c>
      <c r="E1511" s="37">
        <v>0</v>
      </c>
      <c r="F1511" s="37">
        <v>0</v>
      </c>
      <c r="G1511" s="37">
        <v>-12153.48</v>
      </c>
      <c r="H1511" s="37">
        <v>12153.48</v>
      </c>
      <c r="I1511" s="37">
        <v>931224.12</v>
      </c>
    </row>
    <row r="1512" spans="1:9" hidden="1" outlineLevel="1">
      <c r="A1512" s="37" t="s">
        <v>712</v>
      </c>
      <c r="B1512" s="338">
        <v>921430.05</v>
      </c>
      <c r="C1512" s="37">
        <v>0</v>
      </c>
      <c r="D1512" s="37">
        <v>0</v>
      </c>
      <c r="E1512" s="37">
        <v>0</v>
      </c>
      <c r="F1512" s="37">
        <v>0</v>
      </c>
      <c r="G1512" s="37">
        <v>0</v>
      </c>
      <c r="H1512" s="37">
        <v>0</v>
      </c>
      <c r="I1512" s="37">
        <v>921430.05</v>
      </c>
    </row>
    <row r="1513" spans="1:9" hidden="1" outlineLevel="1">
      <c r="A1513" s="37" t="s">
        <v>713</v>
      </c>
      <c r="B1513" s="338">
        <v>917262.5</v>
      </c>
      <c r="C1513" s="37">
        <v>0</v>
      </c>
      <c r="D1513" s="37">
        <v>0</v>
      </c>
      <c r="E1513" s="37">
        <v>0</v>
      </c>
      <c r="F1513" s="37">
        <v>0</v>
      </c>
      <c r="G1513" s="37">
        <v>0</v>
      </c>
      <c r="H1513" s="37">
        <v>0</v>
      </c>
      <c r="I1513" s="37">
        <v>917262.5</v>
      </c>
    </row>
    <row r="1514" spans="1:9" hidden="1" outlineLevel="1">
      <c r="A1514" s="37" t="s">
        <v>254</v>
      </c>
      <c r="B1514" s="338">
        <v>909691.24</v>
      </c>
      <c r="C1514" s="37">
        <v>0</v>
      </c>
      <c r="D1514" s="37">
        <v>0</v>
      </c>
      <c r="E1514" s="37">
        <v>0</v>
      </c>
      <c r="F1514" s="37">
        <v>0</v>
      </c>
      <c r="G1514" s="37">
        <v>0</v>
      </c>
      <c r="H1514" s="37">
        <v>0</v>
      </c>
      <c r="I1514" s="37">
        <v>909691.24</v>
      </c>
    </row>
    <row r="1515" spans="1:9" hidden="1" outlineLevel="1">
      <c r="A1515" s="37" t="s">
        <v>714</v>
      </c>
      <c r="B1515" s="338">
        <v>886863.09</v>
      </c>
      <c r="C1515" s="37">
        <v>0</v>
      </c>
      <c r="D1515" s="37">
        <v>0</v>
      </c>
      <c r="E1515" s="37">
        <v>0</v>
      </c>
      <c r="F1515" s="37">
        <v>0</v>
      </c>
      <c r="G1515" s="37">
        <v>0</v>
      </c>
      <c r="H1515" s="37">
        <v>0</v>
      </c>
      <c r="I1515" s="37">
        <v>886863.09</v>
      </c>
    </row>
    <row r="1516" spans="1:9" hidden="1" outlineLevel="1">
      <c r="A1516" s="37" t="s">
        <v>715</v>
      </c>
      <c r="B1516" s="338">
        <v>863938.36</v>
      </c>
      <c r="C1516" s="37">
        <v>0</v>
      </c>
      <c r="D1516" s="37">
        <v>0</v>
      </c>
      <c r="E1516" s="37">
        <v>0</v>
      </c>
      <c r="F1516" s="37">
        <v>0</v>
      </c>
      <c r="G1516" s="37">
        <v>0</v>
      </c>
      <c r="H1516" s="37">
        <v>0</v>
      </c>
      <c r="I1516" s="37">
        <v>863938.36</v>
      </c>
    </row>
    <row r="1517" spans="1:9" hidden="1" outlineLevel="1">
      <c r="A1517" s="37" t="s">
        <v>716</v>
      </c>
      <c r="B1517" s="338">
        <v>831438.33</v>
      </c>
      <c r="C1517" s="37">
        <v>0</v>
      </c>
      <c r="D1517" s="37">
        <v>0</v>
      </c>
      <c r="E1517" s="37">
        <v>0</v>
      </c>
      <c r="F1517" s="37">
        <v>0</v>
      </c>
      <c r="G1517" s="37">
        <v>0</v>
      </c>
      <c r="H1517" s="37">
        <v>0</v>
      </c>
      <c r="I1517" s="37">
        <v>831438.33</v>
      </c>
    </row>
    <row r="1518" spans="1:9" hidden="1" outlineLevel="1">
      <c r="A1518" s="37" t="s">
        <v>717</v>
      </c>
      <c r="B1518" s="338">
        <v>816802.11</v>
      </c>
      <c r="C1518" s="37">
        <v>0</v>
      </c>
      <c r="D1518" s="37">
        <v>0</v>
      </c>
      <c r="E1518" s="37">
        <v>0</v>
      </c>
      <c r="F1518" s="37">
        <v>0</v>
      </c>
      <c r="G1518" s="37">
        <v>0</v>
      </c>
      <c r="H1518" s="37">
        <v>0</v>
      </c>
      <c r="I1518" s="37">
        <v>816802.11</v>
      </c>
    </row>
    <row r="1519" spans="1:9" hidden="1" outlineLevel="1">
      <c r="A1519" s="37" t="s">
        <v>718</v>
      </c>
      <c r="B1519" s="338">
        <v>792884.76</v>
      </c>
      <c r="C1519" s="37">
        <v>-43.01</v>
      </c>
      <c r="D1519" s="37">
        <v>0</v>
      </c>
      <c r="E1519" s="37">
        <v>0</v>
      </c>
      <c r="F1519" s="37">
        <v>0</v>
      </c>
      <c r="G1519" s="37">
        <v>0</v>
      </c>
      <c r="H1519" s="37">
        <v>-43.01</v>
      </c>
      <c r="I1519" s="37">
        <v>792841.75</v>
      </c>
    </row>
    <row r="1520" spans="1:9" hidden="1" outlineLevel="1">
      <c r="A1520" s="37" t="s">
        <v>719</v>
      </c>
      <c r="B1520" s="338">
        <v>792547.1</v>
      </c>
      <c r="C1520" s="37">
        <v>0</v>
      </c>
      <c r="D1520" s="37">
        <v>0</v>
      </c>
      <c r="E1520" s="37">
        <v>0</v>
      </c>
      <c r="F1520" s="37">
        <v>0</v>
      </c>
      <c r="G1520" s="37">
        <v>0</v>
      </c>
      <c r="H1520" s="37">
        <v>0</v>
      </c>
      <c r="I1520" s="37">
        <v>792547.1</v>
      </c>
    </row>
    <row r="1521" spans="1:9" hidden="1" outlineLevel="1">
      <c r="A1521" s="37" t="s">
        <v>720</v>
      </c>
      <c r="B1521" s="338">
        <v>755558.17</v>
      </c>
      <c r="C1521" s="37">
        <v>0</v>
      </c>
      <c r="D1521" s="37">
        <v>0</v>
      </c>
      <c r="E1521" s="37">
        <v>0</v>
      </c>
      <c r="F1521" s="37">
        <v>0</v>
      </c>
      <c r="G1521" s="37">
        <v>0</v>
      </c>
      <c r="H1521" s="37">
        <v>0</v>
      </c>
      <c r="I1521" s="37">
        <v>755558.17</v>
      </c>
    </row>
    <row r="1522" spans="1:9" hidden="1" outlineLevel="1">
      <c r="A1522" s="37" t="s">
        <v>721</v>
      </c>
      <c r="B1522" s="338">
        <v>744538.6</v>
      </c>
      <c r="C1522" s="37">
        <v>0</v>
      </c>
      <c r="D1522" s="37">
        <v>0</v>
      </c>
      <c r="E1522" s="37">
        <v>0</v>
      </c>
      <c r="F1522" s="37">
        <v>0</v>
      </c>
      <c r="G1522" s="37">
        <v>0</v>
      </c>
      <c r="H1522" s="37">
        <v>0</v>
      </c>
      <c r="I1522" s="37">
        <v>744538.6</v>
      </c>
    </row>
    <row r="1523" spans="1:9" hidden="1" outlineLevel="1">
      <c r="A1523" s="37" t="s">
        <v>389</v>
      </c>
      <c r="B1523" s="338">
        <v>738739.6</v>
      </c>
      <c r="C1523" s="37">
        <v>-404.4</v>
      </c>
      <c r="D1523" s="37">
        <v>0</v>
      </c>
      <c r="E1523" s="37">
        <v>0</v>
      </c>
      <c r="F1523" s="37">
        <v>0</v>
      </c>
      <c r="G1523" s="37">
        <v>0</v>
      </c>
      <c r="H1523" s="37">
        <v>-404.4</v>
      </c>
      <c r="I1523" s="37">
        <v>738335.2</v>
      </c>
    </row>
    <row r="1524" spans="1:9" hidden="1" outlineLevel="1">
      <c r="A1524" s="37" t="s">
        <v>722</v>
      </c>
      <c r="B1524" s="338">
        <v>724393.21</v>
      </c>
      <c r="C1524" s="37">
        <v>0</v>
      </c>
      <c r="D1524" s="37">
        <v>0</v>
      </c>
      <c r="E1524" s="37">
        <v>0</v>
      </c>
      <c r="F1524" s="37">
        <v>0</v>
      </c>
      <c r="G1524" s="37">
        <v>0</v>
      </c>
      <c r="H1524" s="37">
        <v>0</v>
      </c>
      <c r="I1524" s="37">
        <v>724393.21</v>
      </c>
    </row>
    <row r="1525" spans="1:9" hidden="1" outlineLevel="1">
      <c r="A1525" s="37" t="s">
        <v>723</v>
      </c>
      <c r="B1525" s="338">
        <v>716491.08</v>
      </c>
      <c r="C1525" s="37">
        <v>0</v>
      </c>
      <c r="D1525" s="37">
        <v>0</v>
      </c>
      <c r="E1525" s="37">
        <v>0</v>
      </c>
      <c r="F1525" s="37">
        <v>0</v>
      </c>
      <c r="G1525" s="37">
        <v>0</v>
      </c>
      <c r="H1525" s="37">
        <v>0</v>
      </c>
      <c r="I1525" s="37">
        <v>716491.08</v>
      </c>
    </row>
    <row r="1526" spans="1:9" hidden="1" outlineLevel="1">
      <c r="A1526" s="37" t="s">
        <v>724</v>
      </c>
      <c r="B1526" s="338">
        <v>712755.8</v>
      </c>
      <c r="C1526" s="37">
        <v>0</v>
      </c>
      <c r="D1526" s="37">
        <v>0</v>
      </c>
      <c r="E1526" s="37">
        <v>0</v>
      </c>
      <c r="F1526" s="37">
        <v>0</v>
      </c>
      <c r="G1526" s="37">
        <v>0</v>
      </c>
      <c r="H1526" s="37">
        <v>0</v>
      </c>
      <c r="I1526" s="37">
        <v>712755.8</v>
      </c>
    </row>
    <row r="1527" spans="1:9" hidden="1" outlineLevel="1">
      <c r="A1527" s="37" t="s">
        <v>367</v>
      </c>
      <c r="B1527" s="338">
        <v>707063.51</v>
      </c>
      <c r="C1527" s="37">
        <v>-80.92</v>
      </c>
      <c r="D1527" s="37">
        <v>0</v>
      </c>
      <c r="E1527" s="37">
        <v>0</v>
      </c>
      <c r="F1527" s="37">
        <v>0</v>
      </c>
      <c r="G1527" s="37">
        <v>0</v>
      </c>
      <c r="H1527" s="37">
        <v>-80.92</v>
      </c>
      <c r="I1527" s="37">
        <v>706982.59</v>
      </c>
    </row>
    <row r="1528" spans="1:9" hidden="1" outlineLevel="1">
      <c r="A1528" s="37" t="s">
        <v>725</v>
      </c>
      <c r="B1528" s="338">
        <v>701053.28</v>
      </c>
      <c r="C1528" s="37">
        <v>0</v>
      </c>
      <c r="D1528" s="37">
        <v>0</v>
      </c>
      <c r="E1528" s="37">
        <v>0</v>
      </c>
      <c r="F1528" s="37">
        <v>0</v>
      </c>
      <c r="G1528" s="37">
        <v>0</v>
      </c>
      <c r="H1528" s="37">
        <v>0</v>
      </c>
      <c r="I1528" s="37">
        <v>701053.28</v>
      </c>
    </row>
    <row r="1529" spans="1:9" hidden="1" outlineLevel="1">
      <c r="A1529" s="37" t="s">
        <v>726</v>
      </c>
      <c r="B1529" s="338">
        <v>696585.29</v>
      </c>
      <c r="C1529" s="37">
        <v>0</v>
      </c>
      <c r="D1529" s="37">
        <v>0</v>
      </c>
      <c r="E1529" s="37">
        <v>0</v>
      </c>
      <c r="F1529" s="37">
        <v>0</v>
      </c>
      <c r="G1529" s="37">
        <v>0</v>
      </c>
      <c r="H1529" s="37">
        <v>0</v>
      </c>
      <c r="I1529" s="37">
        <v>696585.29</v>
      </c>
    </row>
    <row r="1530" spans="1:9" hidden="1" outlineLevel="1">
      <c r="A1530" s="37" t="s">
        <v>727</v>
      </c>
      <c r="B1530" s="338">
        <v>693530.92</v>
      </c>
      <c r="C1530" s="37">
        <v>0</v>
      </c>
      <c r="D1530" s="37">
        <v>0</v>
      </c>
      <c r="E1530" s="37">
        <v>0</v>
      </c>
      <c r="F1530" s="37">
        <v>0</v>
      </c>
      <c r="G1530" s="37">
        <v>0</v>
      </c>
      <c r="H1530" s="37">
        <v>0</v>
      </c>
      <c r="I1530" s="37">
        <v>693530.92</v>
      </c>
    </row>
    <row r="1531" spans="1:9" hidden="1" outlineLevel="1">
      <c r="A1531" s="37" t="s">
        <v>728</v>
      </c>
      <c r="B1531" s="338">
        <v>692876.73</v>
      </c>
      <c r="C1531" s="37">
        <v>-49.57</v>
      </c>
      <c r="D1531" s="37">
        <v>0</v>
      </c>
      <c r="E1531" s="37">
        <v>0</v>
      </c>
      <c r="F1531" s="37">
        <v>0</v>
      </c>
      <c r="G1531" s="37">
        <v>0</v>
      </c>
      <c r="H1531" s="37">
        <v>-49.57</v>
      </c>
      <c r="I1531" s="37">
        <v>692827.16</v>
      </c>
    </row>
    <row r="1532" spans="1:9" hidden="1" outlineLevel="1">
      <c r="A1532" s="37" t="s">
        <v>729</v>
      </c>
      <c r="B1532" s="338">
        <v>687197.48</v>
      </c>
      <c r="C1532" s="37">
        <v>0</v>
      </c>
      <c r="D1532" s="37">
        <v>0</v>
      </c>
      <c r="E1532" s="37">
        <v>0</v>
      </c>
      <c r="F1532" s="37">
        <v>0</v>
      </c>
      <c r="G1532" s="37">
        <v>0</v>
      </c>
      <c r="H1532" s="37">
        <v>0</v>
      </c>
      <c r="I1532" s="37">
        <v>687197.48</v>
      </c>
    </row>
    <row r="1533" spans="1:9" hidden="1" outlineLevel="1">
      <c r="A1533" s="37" t="s">
        <v>730</v>
      </c>
      <c r="B1533" s="338">
        <v>677620.13</v>
      </c>
      <c r="C1533" s="37">
        <v>0</v>
      </c>
      <c r="D1533" s="37">
        <v>0</v>
      </c>
      <c r="E1533" s="37">
        <v>0</v>
      </c>
      <c r="F1533" s="37">
        <v>0</v>
      </c>
      <c r="G1533" s="37">
        <v>0</v>
      </c>
      <c r="H1533" s="37">
        <v>0</v>
      </c>
      <c r="I1533" s="37">
        <v>677620.13</v>
      </c>
    </row>
    <row r="1534" spans="1:9" hidden="1" outlineLevel="1">
      <c r="A1534" s="37" t="s">
        <v>731</v>
      </c>
      <c r="B1534" s="338">
        <v>671139.18</v>
      </c>
      <c r="C1534" s="37">
        <v>0</v>
      </c>
      <c r="D1534" s="37">
        <v>0</v>
      </c>
      <c r="E1534" s="37">
        <v>0</v>
      </c>
      <c r="F1534" s="37">
        <v>0</v>
      </c>
      <c r="G1534" s="37">
        <v>0</v>
      </c>
      <c r="H1534" s="37">
        <v>0</v>
      </c>
      <c r="I1534" s="37">
        <v>671139.18</v>
      </c>
    </row>
    <row r="1535" spans="1:9" hidden="1" outlineLevel="1">
      <c r="A1535" s="37" t="s">
        <v>732</v>
      </c>
      <c r="B1535" s="338">
        <v>669797.65</v>
      </c>
      <c r="C1535" s="37">
        <v>0</v>
      </c>
      <c r="D1535" s="37">
        <v>0</v>
      </c>
      <c r="E1535" s="37">
        <v>0</v>
      </c>
      <c r="F1535" s="37">
        <v>0</v>
      </c>
      <c r="G1535" s="37">
        <v>0</v>
      </c>
      <c r="H1535" s="37">
        <v>0</v>
      </c>
      <c r="I1535" s="37">
        <v>669797.65</v>
      </c>
    </row>
    <row r="1536" spans="1:9" hidden="1" outlineLevel="1">
      <c r="A1536" s="37" t="s">
        <v>733</v>
      </c>
      <c r="B1536" s="338">
        <v>655635.22</v>
      </c>
      <c r="C1536" s="37">
        <v>0</v>
      </c>
      <c r="D1536" s="37">
        <v>0</v>
      </c>
      <c r="E1536" s="37">
        <v>0</v>
      </c>
      <c r="F1536" s="37">
        <v>0</v>
      </c>
      <c r="G1536" s="37">
        <v>0</v>
      </c>
      <c r="H1536" s="37">
        <v>0</v>
      </c>
      <c r="I1536" s="37">
        <v>655635.22</v>
      </c>
    </row>
    <row r="1537" spans="1:9" hidden="1" outlineLevel="1">
      <c r="A1537" s="37" t="s">
        <v>734</v>
      </c>
      <c r="B1537" s="338">
        <v>652629.69999999995</v>
      </c>
      <c r="C1537" s="37">
        <v>0</v>
      </c>
      <c r="D1537" s="37">
        <v>0</v>
      </c>
      <c r="E1537" s="37">
        <v>0</v>
      </c>
      <c r="F1537" s="37">
        <v>0</v>
      </c>
      <c r="G1537" s="37">
        <v>0</v>
      </c>
      <c r="H1537" s="37">
        <v>0</v>
      </c>
      <c r="I1537" s="37">
        <v>652629.69999999995</v>
      </c>
    </row>
    <row r="1538" spans="1:9" hidden="1" outlineLevel="1">
      <c r="A1538" s="37" t="s">
        <v>735</v>
      </c>
      <c r="B1538" s="338">
        <v>631349.02</v>
      </c>
      <c r="C1538" s="37">
        <v>0</v>
      </c>
      <c r="D1538" s="37">
        <v>0</v>
      </c>
      <c r="E1538" s="37">
        <v>0</v>
      </c>
      <c r="F1538" s="37">
        <v>0</v>
      </c>
      <c r="G1538" s="37">
        <v>0</v>
      </c>
      <c r="H1538" s="37">
        <v>0</v>
      </c>
      <c r="I1538" s="37">
        <v>631349.02</v>
      </c>
    </row>
    <row r="1539" spans="1:9" hidden="1" outlineLevel="1">
      <c r="A1539" s="37" t="s">
        <v>736</v>
      </c>
      <c r="B1539" s="338">
        <v>630699.48</v>
      </c>
      <c r="C1539" s="37">
        <v>0</v>
      </c>
      <c r="D1539" s="37">
        <v>0</v>
      </c>
      <c r="E1539" s="37">
        <v>0</v>
      </c>
      <c r="F1539" s="37">
        <v>0</v>
      </c>
      <c r="G1539" s="37">
        <v>0</v>
      </c>
      <c r="H1539" s="37">
        <v>0</v>
      </c>
      <c r="I1539" s="37">
        <v>630699.48</v>
      </c>
    </row>
    <row r="1540" spans="1:9" hidden="1" outlineLevel="1">
      <c r="A1540" s="37" t="s">
        <v>737</v>
      </c>
      <c r="B1540" s="338">
        <v>624003.19999999995</v>
      </c>
      <c r="C1540" s="37">
        <v>0</v>
      </c>
      <c r="D1540" s="37">
        <v>0</v>
      </c>
      <c r="E1540" s="37">
        <v>0</v>
      </c>
      <c r="F1540" s="37">
        <v>0</v>
      </c>
      <c r="G1540" s="37">
        <v>0</v>
      </c>
      <c r="H1540" s="37">
        <v>0</v>
      </c>
      <c r="I1540" s="37">
        <v>624003.19999999995</v>
      </c>
    </row>
    <row r="1541" spans="1:9" hidden="1" outlineLevel="1">
      <c r="A1541" s="37" t="s">
        <v>738</v>
      </c>
      <c r="B1541" s="338">
        <v>623432.93999999994</v>
      </c>
      <c r="C1541" s="37">
        <v>0</v>
      </c>
      <c r="D1541" s="37">
        <v>0</v>
      </c>
      <c r="E1541" s="37">
        <v>0</v>
      </c>
      <c r="F1541" s="37">
        <v>0</v>
      </c>
      <c r="G1541" s="37">
        <v>0</v>
      </c>
      <c r="H1541" s="37">
        <v>0</v>
      </c>
      <c r="I1541" s="37">
        <v>623432.93999999994</v>
      </c>
    </row>
    <row r="1542" spans="1:9" hidden="1" outlineLevel="1">
      <c r="A1542" s="37" t="s">
        <v>739</v>
      </c>
      <c r="B1542" s="338">
        <v>614670.56000000006</v>
      </c>
      <c r="C1542" s="37">
        <v>1284.4000000000001</v>
      </c>
      <c r="D1542" s="37">
        <v>0</v>
      </c>
      <c r="E1542" s="37">
        <v>0</v>
      </c>
      <c r="F1542" s="37">
        <v>0</v>
      </c>
      <c r="G1542" s="37">
        <v>0</v>
      </c>
      <c r="H1542" s="37">
        <v>1284.4000000000001</v>
      </c>
      <c r="I1542" s="37">
        <v>615954.96</v>
      </c>
    </row>
    <row r="1543" spans="1:9" hidden="1" outlineLevel="1">
      <c r="A1543" s="37" t="s">
        <v>740</v>
      </c>
      <c r="B1543" s="338">
        <v>607239.42000000004</v>
      </c>
      <c r="C1543" s="37">
        <v>0</v>
      </c>
      <c r="D1543" s="37">
        <v>0</v>
      </c>
      <c r="E1543" s="37">
        <v>0</v>
      </c>
      <c r="F1543" s="37">
        <v>0</v>
      </c>
      <c r="G1543" s="37">
        <v>0</v>
      </c>
      <c r="H1543" s="37">
        <v>0</v>
      </c>
      <c r="I1543" s="37">
        <v>607239.42000000004</v>
      </c>
    </row>
    <row r="1544" spans="1:9" hidden="1" outlineLevel="1">
      <c r="A1544" s="37" t="s">
        <v>741</v>
      </c>
      <c r="B1544" s="338">
        <v>596962.38</v>
      </c>
      <c r="C1544" s="37">
        <v>0</v>
      </c>
      <c r="D1544" s="37">
        <v>0</v>
      </c>
      <c r="E1544" s="37">
        <v>0</v>
      </c>
      <c r="F1544" s="37">
        <v>0</v>
      </c>
      <c r="G1544" s="37">
        <v>0</v>
      </c>
      <c r="H1544" s="37">
        <v>0</v>
      </c>
      <c r="I1544" s="37">
        <v>596962.38</v>
      </c>
    </row>
    <row r="1545" spans="1:9" hidden="1" outlineLevel="1">
      <c r="A1545" s="37" t="s">
        <v>742</v>
      </c>
      <c r="B1545" s="338">
        <v>587500.64</v>
      </c>
      <c r="C1545" s="37">
        <v>0</v>
      </c>
      <c r="D1545" s="37">
        <v>0</v>
      </c>
      <c r="E1545" s="37">
        <v>0</v>
      </c>
      <c r="F1545" s="37">
        <v>0</v>
      </c>
      <c r="G1545" s="37">
        <v>0</v>
      </c>
      <c r="H1545" s="37">
        <v>0</v>
      </c>
      <c r="I1545" s="37">
        <v>587500.64</v>
      </c>
    </row>
    <row r="1546" spans="1:9" hidden="1" outlineLevel="1">
      <c r="A1546" s="37" t="s">
        <v>743</v>
      </c>
      <c r="B1546" s="338">
        <v>572651.06000000006</v>
      </c>
      <c r="C1546" s="37">
        <v>0</v>
      </c>
      <c r="D1546" s="37">
        <v>0</v>
      </c>
      <c r="E1546" s="37">
        <v>0</v>
      </c>
      <c r="F1546" s="37">
        <v>0</v>
      </c>
      <c r="G1546" s="37">
        <v>0</v>
      </c>
      <c r="H1546" s="37">
        <v>0</v>
      </c>
      <c r="I1546" s="37">
        <v>572651.06000000006</v>
      </c>
    </row>
    <row r="1547" spans="1:9" hidden="1" outlineLevel="1">
      <c r="A1547" s="37" t="s">
        <v>744</v>
      </c>
      <c r="B1547" s="338">
        <v>568947.32999999996</v>
      </c>
      <c r="C1547" s="37">
        <v>0</v>
      </c>
      <c r="D1547" s="37">
        <v>0</v>
      </c>
      <c r="E1547" s="37">
        <v>0</v>
      </c>
      <c r="F1547" s="37">
        <v>0</v>
      </c>
      <c r="G1547" s="37">
        <v>0</v>
      </c>
      <c r="H1547" s="37">
        <v>0</v>
      </c>
      <c r="I1547" s="37">
        <v>568947.32999999996</v>
      </c>
    </row>
    <row r="1548" spans="1:9" hidden="1" outlineLevel="1">
      <c r="A1548" s="37" t="s">
        <v>745</v>
      </c>
      <c r="B1548" s="338">
        <v>564568.09</v>
      </c>
      <c r="C1548" s="37">
        <v>3173.49</v>
      </c>
      <c r="D1548" s="37">
        <v>0</v>
      </c>
      <c r="E1548" s="37">
        <v>0</v>
      </c>
      <c r="F1548" s="37">
        <v>0</v>
      </c>
      <c r="G1548" s="37">
        <v>0</v>
      </c>
      <c r="H1548" s="37">
        <v>3173.49</v>
      </c>
      <c r="I1548" s="37">
        <v>567741.57999999996</v>
      </c>
    </row>
    <row r="1549" spans="1:9" hidden="1" outlineLevel="1">
      <c r="A1549" s="37" t="s">
        <v>746</v>
      </c>
      <c r="B1549" s="338">
        <v>555753.98</v>
      </c>
      <c r="C1549" s="37">
        <v>0</v>
      </c>
      <c r="D1549" s="37">
        <v>0</v>
      </c>
      <c r="E1549" s="37">
        <v>0</v>
      </c>
      <c r="F1549" s="37">
        <v>0</v>
      </c>
      <c r="G1549" s="37">
        <v>0</v>
      </c>
      <c r="H1549" s="37">
        <v>0</v>
      </c>
      <c r="I1549" s="37">
        <v>555753.98</v>
      </c>
    </row>
    <row r="1550" spans="1:9" hidden="1" outlineLevel="1">
      <c r="A1550" s="37" t="s">
        <v>747</v>
      </c>
      <c r="B1550" s="338">
        <v>552073.13</v>
      </c>
      <c r="C1550" s="37">
        <v>0</v>
      </c>
      <c r="D1550" s="37">
        <v>0</v>
      </c>
      <c r="E1550" s="37">
        <v>0</v>
      </c>
      <c r="F1550" s="37">
        <v>0</v>
      </c>
      <c r="G1550" s="37">
        <v>0</v>
      </c>
      <c r="H1550" s="37">
        <v>0</v>
      </c>
      <c r="I1550" s="37">
        <v>552073.13</v>
      </c>
    </row>
    <row r="1551" spans="1:9" hidden="1" outlineLevel="1">
      <c r="A1551" s="37" t="s">
        <v>748</v>
      </c>
      <c r="B1551" s="338">
        <v>538536.02</v>
      </c>
      <c r="C1551" s="37">
        <v>0</v>
      </c>
      <c r="D1551" s="37">
        <v>0</v>
      </c>
      <c r="E1551" s="37">
        <v>0</v>
      </c>
      <c r="F1551" s="37">
        <v>0</v>
      </c>
      <c r="G1551" s="37">
        <v>0</v>
      </c>
      <c r="H1551" s="37">
        <v>0</v>
      </c>
      <c r="I1551" s="37">
        <v>538536.02</v>
      </c>
    </row>
    <row r="1552" spans="1:9" hidden="1" outlineLevel="1">
      <c r="A1552" s="37" t="s">
        <v>749</v>
      </c>
      <c r="B1552" s="338">
        <v>516096.44</v>
      </c>
      <c r="C1552" s="37">
        <v>0</v>
      </c>
      <c r="D1552" s="37">
        <v>0</v>
      </c>
      <c r="E1552" s="37">
        <v>0</v>
      </c>
      <c r="F1552" s="37">
        <v>0</v>
      </c>
      <c r="G1552" s="37">
        <v>0</v>
      </c>
      <c r="H1552" s="37">
        <v>0</v>
      </c>
      <c r="I1552" s="37">
        <v>516096.44</v>
      </c>
    </row>
    <row r="1553" spans="1:9" hidden="1" outlineLevel="1">
      <c r="A1553" s="37" t="s">
        <v>750</v>
      </c>
      <c r="B1553" s="338">
        <v>506660.25</v>
      </c>
      <c r="C1553" s="37">
        <v>0</v>
      </c>
      <c r="D1553" s="37">
        <v>0</v>
      </c>
      <c r="E1553" s="37">
        <v>0</v>
      </c>
      <c r="F1553" s="37">
        <v>0</v>
      </c>
      <c r="G1553" s="37">
        <v>0</v>
      </c>
      <c r="H1553" s="37">
        <v>0</v>
      </c>
      <c r="I1553" s="37">
        <v>506660.25</v>
      </c>
    </row>
    <row r="1554" spans="1:9" hidden="1" outlineLevel="1">
      <c r="A1554" s="37" t="s">
        <v>751</v>
      </c>
      <c r="B1554" s="338">
        <v>503268.59</v>
      </c>
      <c r="C1554" s="37">
        <v>0</v>
      </c>
      <c r="D1554" s="37">
        <v>0</v>
      </c>
      <c r="E1554" s="37">
        <v>0</v>
      </c>
      <c r="F1554" s="37">
        <v>0</v>
      </c>
      <c r="G1554" s="37">
        <v>0</v>
      </c>
      <c r="H1554" s="37">
        <v>0</v>
      </c>
      <c r="I1554" s="37">
        <v>503268.59</v>
      </c>
    </row>
    <row r="1555" spans="1:9" hidden="1" outlineLevel="1">
      <c r="A1555" s="37" t="s">
        <v>752</v>
      </c>
      <c r="B1555" s="338">
        <v>497443.14</v>
      </c>
      <c r="C1555" s="37">
        <v>0</v>
      </c>
      <c r="D1555" s="37">
        <v>0</v>
      </c>
      <c r="E1555" s="37">
        <v>0</v>
      </c>
      <c r="F1555" s="37">
        <v>0</v>
      </c>
      <c r="G1555" s="37">
        <v>0</v>
      </c>
      <c r="H1555" s="37">
        <v>0</v>
      </c>
      <c r="I1555" s="37">
        <v>497443.14</v>
      </c>
    </row>
    <row r="1556" spans="1:9" hidden="1" outlineLevel="1">
      <c r="A1556" s="37" t="s">
        <v>753</v>
      </c>
      <c r="B1556" s="338">
        <v>491901.16</v>
      </c>
      <c r="C1556" s="37">
        <v>0</v>
      </c>
      <c r="D1556" s="37">
        <v>0</v>
      </c>
      <c r="E1556" s="37">
        <v>0</v>
      </c>
      <c r="F1556" s="37">
        <v>0</v>
      </c>
      <c r="G1556" s="37">
        <v>0</v>
      </c>
      <c r="H1556" s="37">
        <v>0</v>
      </c>
      <c r="I1556" s="37">
        <v>491901.16</v>
      </c>
    </row>
    <row r="1557" spans="1:9" hidden="1" outlineLevel="1">
      <c r="A1557" s="37" t="s">
        <v>754</v>
      </c>
      <c r="B1557" s="338">
        <v>486420.95</v>
      </c>
      <c r="C1557" s="37">
        <v>0</v>
      </c>
      <c r="D1557" s="37">
        <v>0</v>
      </c>
      <c r="E1557" s="37">
        <v>0</v>
      </c>
      <c r="F1557" s="37">
        <v>0</v>
      </c>
      <c r="G1557" s="37">
        <v>0</v>
      </c>
      <c r="H1557" s="37">
        <v>0</v>
      </c>
      <c r="I1557" s="37">
        <v>486420.95</v>
      </c>
    </row>
    <row r="1558" spans="1:9" hidden="1" outlineLevel="1">
      <c r="A1558" s="37" t="s">
        <v>755</v>
      </c>
      <c r="B1558" s="338">
        <v>479309.92</v>
      </c>
      <c r="C1558" s="37">
        <v>0</v>
      </c>
      <c r="D1558" s="37">
        <v>0</v>
      </c>
      <c r="E1558" s="37">
        <v>0</v>
      </c>
      <c r="F1558" s="37">
        <v>0</v>
      </c>
      <c r="G1558" s="37">
        <v>0</v>
      </c>
      <c r="H1558" s="37">
        <v>0</v>
      </c>
      <c r="I1558" s="37">
        <v>479309.92</v>
      </c>
    </row>
    <row r="1559" spans="1:9" hidden="1" outlineLevel="1">
      <c r="A1559" s="37" t="s">
        <v>756</v>
      </c>
      <c r="B1559" s="338">
        <v>470808.85</v>
      </c>
      <c r="C1559" s="37">
        <v>0</v>
      </c>
      <c r="D1559" s="37">
        <v>0</v>
      </c>
      <c r="E1559" s="37">
        <v>0</v>
      </c>
      <c r="F1559" s="37">
        <v>0</v>
      </c>
      <c r="G1559" s="37">
        <v>0</v>
      </c>
      <c r="H1559" s="37">
        <v>0</v>
      </c>
      <c r="I1559" s="37">
        <v>470808.85</v>
      </c>
    </row>
    <row r="1560" spans="1:9" hidden="1" outlineLevel="1">
      <c r="A1560" s="37" t="s">
        <v>757</v>
      </c>
      <c r="B1560" s="338">
        <v>468504.87</v>
      </c>
      <c r="C1560" s="37">
        <v>0</v>
      </c>
      <c r="D1560" s="37">
        <v>0</v>
      </c>
      <c r="E1560" s="37">
        <v>0</v>
      </c>
      <c r="F1560" s="37">
        <v>0</v>
      </c>
      <c r="G1560" s="37">
        <v>0</v>
      </c>
      <c r="H1560" s="37">
        <v>0</v>
      </c>
      <c r="I1560" s="37">
        <v>468504.87</v>
      </c>
    </row>
    <row r="1561" spans="1:9" hidden="1" outlineLevel="1">
      <c r="A1561" s="37" t="s">
        <v>758</v>
      </c>
      <c r="B1561" s="338">
        <v>464675.97</v>
      </c>
      <c r="C1561" s="37">
        <v>0</v>
      </c>
      <c r="D1561" s="37">
        <v>0</v>
      </c>
      <c r="E1561" s="37">
        <v>0</v>
      </c>
      <c r="F1561" s="37">
        <v>0</v>
      </c>
      <c r="G1561" s="37">
        <v>0</v>
      </c>
      <c r="H1561" s="37">
        <v>0</v>
      </c>
      <c r="I1561" s="37">
        <v>464675.97</v>
      </c>
    </row>
    <row r="1562" spans="1:9" hidden="1" outlineLevel="1">
      <c r="A1562" s="37" t="s">
        <v>759</v>
      </c>
      <c r="B1562" s="338">
        <v>464401.33</v>
      </c>
      <c r="C1562" s="37">
        <v>0</v>
      </c>
      <c r="D1562" s="37">
        <v>0</v>
      </c>
      <c r="E1562" s="37">
        <v>0</v>
      </c>
      <c r="F1562" s="37">
        <v>0</v>
      </c>
      <c r="G1562" s="37">
        <v>0</v>
      </c>
      <c r="H1562" s="37">
        <v>0</v>
      </c>
      <c r="I1562" s="37">
        <v>464401.33</v>
      </c>
    </row>
    <row r="1563" spans="1:9" hidden="1" outlineLevel="1">
      <c r="A1563" s="37" t="s">
        <v>760</v>
      </c>
      <c r="B1563" s="338">
        <v>464298.85</v>
      </c>
      <c r="C1563" s="37">
        <v>0</v>
      </c>
      <c r="D1563" s="37">
        <v>0</v>
      </c>
      <c r="E1563" s="37">
        <v>0</v>
      </c>
      <c r="F1563" s="37">
        <v>0</v>
      </c>
      <c r="G1563" s="37">
        <v>0</v>
      </c>
      <c r="H1563" s="37">
        <v>0</v>
      </c>
      <c r="I1563" s="37">
        <v>464298.85</v>
      </c>
    </row>
    <row r="1564" spans="1:9" hidden="1" outlineLevel="1">
      <c r="A1564" s="37" t="s">
        <v>761</v>
      </c>
      <c r="B1564" s="338">
        <v>454054.75</v>
      </c>
      <c r="C1564" s="37">
        <v>0</v>
      </c>
      <c r="D1564" s="37">
        <v>0</v>
      </c>
      <c r="E1564" s="37">
        <v>0</v>
      </c>
      <c r="F1564" s="37">
        <v>0</v>
      </c>
      <c r="G1564" s="37">
        <v>0</v>
      </c>
      <c r="H1564" s="37">
        <v>0</v>
      </c>
      <c r="I1564" s="37">
        <v>454054.75</v>
      </c>
    </row>
    <row r="1565" spans="1:9" hidden="1" outlineLevel="1">
      <c r="A1565" s="37" t="s">
        <v>762</v>
      </c>
      <c r="B1565" s="338">
        <v>447352.09</v>
      </c>
      <c r="C1565" s="37">
        <v>0</v>
      </c>
      <c r="D1565" s="37">
        <v>0</v>
      </c>
      <c r="E1565" s="37">
        <v>0</v>
      </c>
      <c r="F1565" s="37">
        <v>0</v>
      </c>
      <c r="G1565" s="37">
        <v>0</v>
      </c>
      <c r="H1565" s="37">
        <v>0</v>
      </c>
      <c r="I1565" s="37">
        <v>447352.09</v>
      </c>
    </row>
    <row r="1566" spans="1:9" hidden="1" outlineLevel="1">
      <c r="A1566" s="37" t="s">
        <v>763</v>
      </c>
      <c r="B1566" s="338">
        <v>443774.66</v>
      </c>
      <c r="C1566" s="37">
        <v>0</v>
      </c>
      <c r="D1566" s="37">
        <v>0</v>
      </c>
      <c r="E1566" s="37">
        <v>0</v>
      </c>
      <c r="F1566" s="37">
        <v>0</v>
      </c>
      <c r="G1566" s="37">
        <v>0</v>
      </c>
      <c r="H1566" s="37">
        <v>0</v>
      </c>
      <c r="I1566" s="37">
        <v>443774.66</v>
      </c>
    </row>
    <row r="1567" spans="1:9" hidden="1" outlineLevel="1">
      <c r="A1567" s="37" t="s">
        <v>764</v>
      </c>
      <c r="B1567" s="338">
        <v>440301.34</v>
      </c>
      <c r="C1567" s="37">
        <v>0</v>
      </c>
      <c r="D1567" s="37">
        <v>0</v>
      </c>
      <c r="E1567" s="37">
        <v>0</v>
      </c>
      <c r="F1567" s="37">
        <v>0</v>
      </c>
      <c r="G1567" s="37">
        <v>0</v>
      </c>
      <c r="H1567" s="37">
        <v>0</v>
      </c>
      <c r="I1567" s="37">
        <v>440301.34</v>
      </c>
    </row>
    <row r="1568" spans="1:9" hidden="1" outlineLevel="1">
      <c r="A1568" s="37" t="s">
        <v>765</v>
      </c>
      <c r="B1568" s="338">
        <v>431441.6</v>
      </c>
      <c r="C1568" s="37">
        <v>0</v>
      </c>
      <c r="D1568" s="37">
        <v>0</v>
      </c>
      <c r="E1568" s="37">
        <v>0</v>
      </c>
      <c r="F1568" s="37">
        <v>0</v>
      </c>
      <c r="G1568" s="37">
        <v>0</v>
      </c>
      <c r="H1568" s="37">
        <v>0</v>
      </c>
      <c r="I1568" s="37">
        <v>431441.6</v>
      </c>
    </row>
    <row r="1569" spans="1:9" hidden="1" outlineLevel="1">
      <c r="A1569" s="37" t="s">
        <v>766</v>
      </c>
      <c r="B1569" s="338">
        <v>431384.96</v>
      </c>
      <c r="C1569" s="37">
        <v>0</v>
      </c>
      <c r="D1569" s="37">
        <v>0</v>
      </c>
      <c r="E1569" s="37">
        <v>0</v>
      </c>
      <c r="F1569" s="37">
        <v>0</v>
      </c>
      <c r="G1569" s="37">
        <v>0</v>
      </c>
      <c r="H1569" s="37">
        <v>0</v>
      </c>
      <c r="I1569" s="37">
        <v>431384.96</v>
      </c>
    </row>
    <row r="1570" spans="1:9" hidden="1" outlineLevel="1">
      <c r="A1570" s="37" t="s">
        <v>767</v>
      </c>
      <c r="B1570" s="338">
        <v>407423.44</v>
      </c>
      <c r="C1570" s="37">
        <v>0</v>
      </c>
      <c r="D1570" s="37">
        <v>0</v>
      </c>
      <c r="E1570" s="37">
        <v>0</v>
      </c>
      <c r="F1570" s="37">
        <v>0</v>
      </c>
      <c r="G1570" s="37">
        <v>0</v>
      </c>
      <c r="H1570" s="37">
        <v>0</v>
      </c>
      <c r="I1570" s="37">
        <v>407423.44</v>
      </c>
    </row>
    <row r="1571" spans="1:9" hidden="1" outlineLevel="1">
      <c r="A1571" s="37" t="s">
        <v>768</v>
      </c>
      <c r="B1571" s="338">
        <v>384177.12</v>
      </c>
      <c r="C1571" s="37">
        <v>11208.84</v>
      </c>
      <c r="D1571" s="37">
        <v>0</v>
      </c>
      <c r="E1571" s="37">
        <v>0</v>
      </c>
      <c r="F1571" s="37">
        <v>0</v>
      </c>
      <c r="G1571" s="37">
        <v>0</v>
      </c>
      <c r="H1571" s="37">
        <v>11208.84</v>
      </c>
      <c r="I1571" s="37">
        <v>395385.96</v>
      </c>
    </row>
    <row r="1572" spans="1:9" hidden="1" outlineLevel="1">
      <c r="A1572" s="37" t="s">
        <v>769</v>
      </c>
      <c r="B1572" s="338">
        <v>393169.75</v>
      </c>
      <c r="C1572" s="37">
        <v>0</v>
      </c>
      <c r="D1572" s="37">
        <v>0</v>
      </c>
      <c r="E1572" s="37">
        <v>0</v>
      </c>
      <c r="F1572" s="37">
        <v>0</v>
      </c>
      <c r="G1572" s="37">
        <v>0</v>
      </c>
      <c r="H1572" s="37">
        <v>0</v>
      </c>
      <c r="I1572" s="37">
        <v>393169.75</v>
      </c>
    </row>
    <row r="1573" spans="1:9" hidden="1" outlineLevel="1">
      <c r="A1573" s="37" t="s">
        <v>770</v>
      </c>
      <c r="B1573" s="338">
        <v>391674.82</v>
      </c>
      <c r="C1573" s="37">
        <v>0</v>
      </c>
      <c r="D1573" s="37">
        <v>0</v>
      </c>
      <c r="E1573" s="37">
        <v>0</v>
      </c>
      <c r="F1573" s="37">
        <v>0</v>
      </c>
      <c r="G1573" s="37">
        <v>0</v>
      </c>
      <c r="H1573" s="37">
        <v>0</v>
      </c>
      <c r="I1573" s="37">
        <v>391674.82</v>
      </c>
    </row>
    <row r="1574" spans="1:9" hidden="1" outlineLevel="1">
      <c r="A1574" s="37" t="s">
        <v>771</v>
      </c>
      <c r="B1574" s="338">
        <v>387436.3</v>
      </c>
      <c r="C1574" s="37">
        <v>0</v>
      </c>
      <c r="D1574" s="37">
        <v>0</v>
      </c>
      <c r="E1574" s="37">
        <v>0</v>
      </c>
      <c r="F1574" s="37">
        <v>0</v>
      </c>
      <c r="G1574" s="37">
        <v>0</v>
      </c>
      <c r="H1574" s="37">
        <v>0</v>
      </c>
      <c r="I1574" s="37">
        <v>387436.3</v>
      </c>
    </row>
    <row r="1575" spans="1:9" hidden="1" outlineLevel="1">
      <c r="A1575" s="37" t="s">
        <v>772</v>
      </c>
      <c r="B1575" s="338">
        <v>386509.61</v>
      </c>
      <c r="C1575" s="37">
        <v>0</v>
      </c>
      <c r="D1575" s="37">
        <v>0</v>
      </c>
      <c r="E1575" s="37">
        <v>0</v>
      </c>
      <c r="F1575" s="37">
        <v>0</v>
      </c>
      <c r="G1575" s="37">
        <v>0</v>
      </c>
      <c r="H1575" s="37">
        <v>0</v>
      </c>
      <c r="I1575" s="37">
        <v>386509.61</v>
      </c>
    </row>
    <row r="1576" spans="1:9" hidden="1" outlineLevel="1">
      <c r="A1576" s="37" t="s">
        <v>773</v>
      </c>
      <c r="B1576" s="338">
        <v>382232.97</v>
      </c>
      <c r="C1576" s="37">
        <v>0</v>
      </c>
      <c r="D1576" s="37">
        <v>0</v>
      </c>
      <c r="E1576" s="37">
        <v>0</v>
      </c>
      <c r="F1576" s="37">
        <v>0</v>
      </c>
      <c r="G1576" s="37">
        <v>0</v>
      </c>
      <c r="H1576" s="37">
        <v>0</v>
      </c>
      <c r="I1576" s="37">
        <v>382232.97</v>
      </c>
    </row>
    <row r="1577" spans="1:9" hidden="1" outlineLevel="1">
      <c r="A1577" s="37" t="s">
        <v>774</v>
      </c>
      <c r="B1577" s="338">
        <v>379273.01</v>
      </c>
      <c r="C1577" s="37">
        <v>0</v>
      </c>
      <c r="D1577" s="37">
        <v>0</v>
      </c>
      <c r="E1577" s="37">
        <v>0</v>
      </c>
      <c r="F1577" s="37">
        <v>0</v>
      </c>
      <c r="G1577" s="37">
        <v>0</v>
      </c>
      <c r="H1577" s="37">
        <v>0</v>
      </c>
      <c r="I1577" s="37">
        <v>379273.01</v>
      </c>
    </row>
    <row r="1578" spans="1:9" hidden="1" outlineLevel="1">
      <c r="A1578" s="37" t="s">
        <v>775</v>
      </c>
      <c r="B1578" s="338">
        <v>377316.31</v>
      </c>
      <c r="C1578" s="37">
        <v>0</v>
      </c>
      <c r="D1578" s="37">
        <v>0</v>
      </c>
      <c r="E1578" s="37">
        <v>0</v>
      </c>
      <c r="F1578" s="37">
        <v>0</v>
      </c>
      <c r="G1578" s="37">
        <v>0</v>
      </c>
      <c r="H1578" s="37">
        <v>0</v>
      </c>
      <c r="I1578" s="37">
        <v>377316.31</v>
      </c>
    </row>
    <row r="1579" spans="1:9" hidden="1" outlineLevel="1">
      <c r="A1579" s="37" t="s">
        <v>776</v>
      </c>
      <c r="B1579" s="338">
        <v>376620.77</v>
      </c>
      <c r="C1579" s="37">
        <v>0</v>
      </c>
      <c r="D1579" s="37">
        <v>0</v>
      </c>
      <c r="E1579" s="37">
        <v>0</v>
      </c>
      <c r="F1579" s="37">
        <v>0</v>
      </c>
      <c r="G1579" s="37">
        <v>0</v>
      </c>
      <c r="H1579" s="37">
        <v>0</v>
      </c>
      <c r="I1579" s="37">
        <v>376620.77</v>
      </c>
    </row>
    <row r="1580" spans="1:9" hidden="1" outlineLevel="1">
      <c r="A1580" s="37" t="s">
        <v>777</v>
      </c>
      <c r="B1580" s="338">
        <v>376193.93</v>
      </c>
      <c r="C1580" s="37">
        <v>0</v>
      </c>
      <c r="D1580" s="37">
        <v>0</v>
      </c>
      <c r="E1580" s="37">
        <v>0</v>
      </c>
      <c r="F1580" s="37">
        <v>0</v>
      </c>
      <c r="G1580" s="37">
        <v>0</v>
      </c>
      <c r="H1580" s="37">
        <v>0</v>
      </c>
      <c r="I1580" s="37">
        <v>376193.93</v>
      </c>
    </row>
    <row r="1581" spans="1:9" hidden="1" outlineLevel="1">
      <c r="A1581" s="37" t="s">
        <v>778</v>
      </c>
      <c r="B1581" s="338">
        <v>368310.45</v>
      </c>
      <c r="C1581" s="37">
        <v>0</v>
      </c>
      <c r="D1581" s="37">
        <v>0</v>
      </c>
      <c r="E1581" s="37">
        <v>0</v>
      </c>
      <c r="F1581" s="37">
        <v>0</v>
      </c>
      <c r="G1581" s="37">
        <v>0</v>
      </c>
      <c r="H1581" s="37">
        <v>0</v>
      </c>
      <c r="I1581" s="37">
        <v>368310.45</v>
      </c>
    </row>
    <row r="1582" spans="1:9" hidden="1" outlineLevel="1">
      <c r="A1582" s="37" t="s">
        <v>779</v>
      </c>
      <c r="B1582" s="338">
        <v>344776.05</v>
      </c>
      <c r="C1582" s="37">
        <v>0</v>
      </c>
      <c r="D1582" s="37">
        <v>0</v>
      </c>
      <c r="E1582" s="37">
        <v>0</v>
      </c>
      <c r="F1582" s="37">
        <v>0</v>
      </c>
      <c r="G1582" s="37">
        <v>0</v>
      </c>
      <c r="H1582" s="37">
        <v>0</v>
      </c>
      <c r="I1582" s="37">
        <v>344776.05</v>
      </c>
    </row>
    <row r="1583" spans="1:9" hidden="1" outlineLevel="1">
      <c r="A1583" s="37" t="s">
        <v>780</v>
      </c>
      <c r="B1583" s="338">
        <v>337324.34</v>
      </c>
      <c r="C1583" s="37">
        <v>0</v>
      </c>
      <c r="D1583" s="37">
        <v>0</v>
      </c>
      <c r="E1583" s="37">
        <v>0</v>
      </c>
      <c r="F1583" s="37">
        <v>0</v>
      </c>
      <c r="G1583" s="37">
        <v>0</v>
      </c>
      <c r="H1583" s="37">
        <v>0</v>
      </c>
      <c r="I1583" s="37">
        <v>337324.34</v>
      </c>
    </row>
    <row r="1584" spans="1:9" hidden="1" outlineLevel="1">
      <c r="A1584" s="37" t="s">
        <v>781</v>
      </c>
      <c r="B1584" s="338">
        <v>319331.09000000003</v>
      </c>
      <c r="C1584" s="37">
        <v>0</v>
      </c>
      <c r="D1584" s="37">
        <v>0</v>
      </c>
      <c r="E1584" s="37">
        <v>0</v>
      </c>
      <c r="F1584" s="37">
        <v>0</v>
      </c>
      <c r="G1584" s="37">
        <v>0</v>
      </c>
      <c r="H1584" s="37">
        <v>0</v>
      </c>
      <c r="I1584" s="37">
        <v>319331.09000000003</v>
      </c>
    </row>
    <row r="1585" spans="1:9" hidden="1" outlineLevel="1">
      <c r="A1585" s="37" t="s">
        <v>782</v>
      </c>
      <c r="B1585" s="338">
        <v>315011.76</v>
      </c>
      <c r="C1585" s="37">
        <v>0</v>
      </c>
      <c r="D1585" s="37">
        <v>0</v>
      </c>
      <c r="E1585" s="37">
        <v>0</v>
      </c>
      <c r="F1585" s="37">
        <v>0</v>
      </c>
      <c r="G1585" s="37">
        <v>0</v>
      </c>
      <c r="H1585" s="37">
        <v>0</v>
      </c>
      <c r="I1585" s="37">
        <v>315011.76</v>
      </c>
    </row>
    <row r="1586" spans="1:9" hidden="1" outlineLevel="1">
      <c r="A1586" s="37" t="s">
        <v>783</v>
      </c>
      <c r="B1586" s="338">
        <v>311753.84999999998</v>
      </c>
      <c r="C1586" s="37">
        <v>359.5</v>
      </c>
      <c r="D1586" s="37">
        <v>0</v>
      </c>
      <c r="E1586" s="37">
        <v>0</v>
      </c>
      <c r="F1586" s="37">
        <v>0</v>
      </c>
      <c r="G1586" s="37">
        <v>0</v>
      </c>
      <c r="H1586" s="37">
        <v>359.5</v>
      </c>
      <c r="I1586" s="37">
        <v>312113.34999999998</v>
      </c>
    </row>
    <row r="1587" spans="1:9" hidden="1" outlineLevel="1">
      <c r="A1587" s="37" t="s">
        <v>784</v>
      </c>
      <c r="B1587" s="338">
        <v>311952.09999999998</v>
      </c>
      <c r="C1587" s="37">
        <v>0</v>
      </c>
      <c r="D1587" s="37">
        <v>0</v>
      </c>
      <c r="E1587" s="37">
        <v>0</v>
      </c>
      <c r="F1587" s="37">
        <v>0</v>
      </c>
      <c r="G1587" s="37">
        <v>0</v>
      </c>
      <c r="H1587" s="37">
        <v>0</v>
      </c>
      <c r="I1587" s="37">
        <v>311952.09999999998</v>
      </c>
    </row>
    <row r="1588" spans="1:9" hidden="1" outlineLevel="1">
      <c r="A1588" s="37" t="s">
        <v>785</v>
      </c>
      <c r="B1588" s="338">
        <v>301457.15999999997</v>
      </c>
      <c r="C1588" s="37">
        <v>0</v>
      </c>
      <c r="D1588" s="37">
        <v>0</v>
      </c>
      <c r="E1588" s="37">
        <v>0</v>
      </c>
      <c r="F1588" s="37">
        <v>0</v>
      </c>
      <c r="G1588" s="37">
        <v>0</v>
      </c>
      <c r="H1588" s="37">
        <v>0</v>
      </c>
      <c r="I1588" s="37">
        <v>301457.15999999997</v>
      </c>
    </row>
    <row r="1589" spans="1:9" hidden="1" outlineLevel="1">
      <c r="A1589" s="37" t="s">
        <v>96</v>
      </c>
      <c r="B1589" s="338">
        <v>300549.40000000002</v>
      </c>
      <c r="C1589" s="37">
        <v>0</v>
      </c>
      <c r="D1589" s="37">
        <v>0</v>
      </c>
      <c r="E1589" s="37">
        <v>0</v>
      </c>
      <c r="F1589" s="37">
        <v>0</v>
      </c>
      <c r="G1589" s="37">
        <v>0</v>
      </c>
      <c r="H1589" s="37">
        <v>0</v>
      </c>
      <c r="I1589" s="37">
        <v>300549.40000000002</v>
      </c>
    </row>
    <row r="1590" spans="1:9" hidden="1" outlineLevel="1">
      <c r="A1590" s="37" t="s">
        <v>786</v>
      </c>
      <c r="B1590" s="338">
        <v>297966.46000000002</v>
      </c>
      <c r="C1590" s="37">
        <v>0</v>
      </c>
      <c r="D1590" s="37">
        <v>0</v>
      </c>
      <c r="E1590" s="37">
        <v>0</v>
      </c>
      <c r="F1590" s="37">
        <v>0</v>
      </c>
      <c r="G1590" s="37">
        <v>0</v>
      </c>
      <c r="H1590" s="37">
        <v>0</v>
      </c>
      <c r="I1590" s="37">
        <v>297966.46000000002</v>
      </c>
    </row>
    <row r="1591" spans="1:9" hidden="1" outlineLevel="1">
      <c r="A1591" s="37" t="s">
        <v>787</v>
      </c>
      <c r="B1591" s="338">
        <v>280251.21000000002</v>
      </c>
      <c r="C1591" s="37">
        <v>0</v>
      </c>
      <c r="D1591" s="37">
        <v>0</v>
      </c>
      <c r="E1591" s="37">
        <v>0</v>
      </c>
      <c r="F1591" s="37">
        <v>0</v>
      </c>
      <c r="G1591" s="37">
        <v>0</v>
      </c>
      <c r="H1591" s="37">
        <v>0</v>
      </c>
      <c r="I1591" s="37">
        <v>280251.21000000002</v>
      </c>
    </row>
    <row r="1592" spans="1:9" hidden="1" outlineLevel="1">
      <c r="A1592" s="37" t="s">
        <v>788</v>
      </c>
      <c r="B1592" s="338">
        <v>258641.16</v>
      </c>
      <c r="C1592" s="37">
        <v>0</v>
      </c>
      <c r="D1592" s="37">
        <v>0</v>
      </c>
      <c r="E1592" s="37">
        <v>0</v>
      </c>
      <c r="F1592" s="37">
        <v>0</v>
      </c>
      <c r="G1592" s="37">
        <v>0</v>
      </c>
      <c r="H1592" s="37">
        <v>0</v>
      </c>
      <c r="I1592" s="37">
        <v>258641.16</v>
      </c>
    </row>
    <row r="1593" spans="1:9" hidden="1" outlineLevel="1">
      <c r="A1593" s="37" t="s">
        <v>789</v>
      </c>
      <c r="B1593" s="338">
        <v>242993.45</v>
      </c>
      <c r="C1593" s="37">
        <v>0</v>
      </c>
      <c r="D1593" s="37">
        <v>0</v>
      </c>
      <c r="E1593" s="37">
        <v>0</v>
      </c>
      <c r="F1593" s="37">
        <v>0</v>
      </c>
      <c r="G1593" s="37">
        <v>0</v>
      </c>
      <c r="H1593" s="37">
        <v>0</v>
      </c>
      <c r="I1593" s="37">
        <v>242993.45</v>
      </c>
    </row>
    <row r="1594" spans="1:9" hidden="1" outlineLevel="1">
      <c r="A1594" s="37" t="s">
        <v>790</v>
      </c>
      <c r="B1594" s="338">
        <v>233110.13</v>
      </c>
      <c r="C1594" s="37">
        <v>2560.83</v>
      </c>
      <c r="D1594" s="37">
        <v>0</v>
      </c>
      <c r="E1594" s="37">
        <v>0</v>
      </c>
      <c r="F1594" s="37">
        <v>0</v>
      </c>
      <c r="G1594" s="37">
        <v>0</v>
      </c>
      <c r="H1594" s="37">
        <v>2560.83</v>
      </c>
      <c r="I1594" s="37">
        <v>235670.96</v>
      </c>
    </row>
    <row r="1595" spans="1:9" hidden="1" outlineLevel="1">
      <c r="A1595" s="37" t="s">
        <v>791</v>
      </c>
      <c r="B1595" s="338">
        <v>192980.61</v>
      </c>
      <c r="C1595" s="37">
        <v>0</v>
      </c>
      <c r="D1595" s="37">
        <v>0</v>
      </c>
      <c r="E1595" s="37">
        <v>0</v>
      </c>
      <c r="F1595" s="37">
        <v>0</v>
      </c>
      <c r="G1595" s="37">
        <v>0</v>
      </c>
      <c r="H1595" s="37">
        <v>0</v>
      </c>
      <c r="I1595" s="37">
        <v>192980.61</v>
      </c>
    </row>
    <row r="1596" spans="1:9" hidden="1" outlineLevel="1">
      <c r="A1596" s="37" t="s">
        <v>792</v>
      </c>
      <c r="B1596" s="338">
        <v>188638.76</v>
      </c>
      <c r="C1596" s="37">
        <v>0</v>
      </c>
      <c r="D1596" s="37">
        <v>0</v>
      </c>
      <c r="E1596" s="37">
        <v>0</v>
      </c>
      <c r="F1596" s="37">
        <v>0</v>
      </c>
      <c r="G1596" s="37">
        <v>0</v>
      </c>
      <c r="H1596" s="37">
        <v>0</v>
      </c>
      <c r="I1596" s="37">
        <v>188638.76</v>
      </c>
    </row>
    <row r="1597" spans="1:9" hidden="1" outlineLevel="1">
      <c r="A1597" s="37" t="s">
        <v>793</v>
      </c>
      <c r="B1597" s="338">
        <v>184339.09</v>
      </c>
      <c r="C1597" s="37">
        <v>0</v>
      </c>
      <c r="D1597" s="37">
        <v>0</v>
      </c>
      <c r="E1597" s="37">
        <v>0</v>
      </c>
      <c r="F1597" s="37">
        <v>0</v>
      </c>
      <c r="G1597" s="37">
        <v>0</v>
      </c>
      <c r="H1597" s="37">
        <v>0</v>
      </c>
      <c r="I1597" s="37">
        <v>184339.09</v>
      </c>
    </row>
    <row r="1598" spans="1:9" hidden="1" outlineLevel="1">
      <c r="A1598" s="37" t="s">
        <v>794</v>
      </c>
      <c r="B1598" s="338">
        <v>183517.82</v>
      </c>
      <c r="C1598" s="37">
        <v>0</v>
      </c>
      <c r="D1598" s="37">
        <v>0</v>
      </c>
      <c r="E1598" s="37">
        <v>0</v>
      </c>
      <c r="F1598" s="37">
        <v>0</v>
      </c>
      <c r="G1598" s="37">
        <v>0</v>
      </c>
      <c r="H1598" s="37">
        <v>0</v>
      </c>
      <c r="I1598" s="37">
        <v>183517.82</v>
      </c>
    </row>
    <row r="1599" spans="1:9" hidden="1" outlineLevel="1">
      <c r="A1599" s="37" t="s">
        <v>795</v>
      </c>
      <c r="B1599" s="338">
        <v>179201.54</v>
      </c>
      <c r="C1599" s="37">
        <v>0</v>
      </c>
      <c r="D1599" s="37">
        <v>0</v>
      </c>
      <c r="E1599" s="37">
        <v>0</v>
      </c>
      <c r="F1599" s="37">
        <v>0</v>
      </c>
      <c r="G1599" s="37">
        <v>0</v>
      </c>
      <c r="H1599" s="37">
        <v>0</v>
      </c>
      <c r="I1599" s="37">
        <v>179201.54</v>
      </c>
    </row>
    <row r="1600" spans="1:9" hidden="1" outlineLevel="1">
      <c r="A1600" s="37" t="s">
        <v>796</v>
      </c>
      <c r="B1600" s="338">
        <v>173403.54</v>
      </c>
      <c r="C1600" s="37">
        <v>0</v>
      </c>
      <c r="D1600" s="37">
        <v>0</v>
      </c>
      <c r="E1600" s="37">
        <v>0</v>
      </c>
      <c r="F1600" s="37">
        <v>0</v>
      </c>
      <c r="G1600" s="37">
        <v>0</v>
      </c>
      <c r="H1600" s="37">
        <v>0</v>
      </c>
      <c r="I1600" s="37">
        <v>173403.54</v>
      </c>
    </row>
    <row r="1601" spans="1:9" hidden="1" outlineLevel="1">
      <c r="A1601" s="37" t="s">
        <v>797</v>
      </c>
      <c r="B1601" s="338">
        <v>171036.33</v>
      </c>
      <c r="C1601" s="37">
        <v>0</v>
      </c>
      <c r="D1601" s="37">
        <v>0</v>
      </c>
      <c r="E1601" s="37">
        <v>0</v>
      </c>
      <c r="F1601" s="37">
        <v>0</v>
      </c>
      <c r="G1601" s="37">
        <v>0</v>
      </c>
      <c r="H1601" s="37">
        <v>0</v>
      </c>
      <c r="I1601" s="37">
        <v>171036.33</v>
      </c>
    </row>
    <row r="1602" spans="1:9" hidden="1" outlineLevel="1">
      <c r="A1602" s="37" t="s">
        <v>798</v>
      </c>
      <c r="B1602" s="338">
        <v>169405.2</v>
      </c>
      <c r="C1602" s="37">
        <v>0</v>
      </c>
      <c r="D1602" s="37">
        <v>0</v>
      </c>
      <c r="E1602" s="37">
        <v>0</v>
      </c>
      <c r="F1602" s="37">
        <v>0</v>
      </c>
      <c r="G1602" s="37">
        <v>0</v>
      </c>
      <c r="H1602" s="37">
        <v>0</v>
      </c>
      <c r="I1602" s="37">
        <v>169405.2</v>
      </c>
    </row>
    <row r="1603" spans="1:9" hidden="1" outlineLevel="1">
      <c r="A1603" s="37" t="s">
        <v>799</v>
      </c>
      <c r="B1603" s="338">
        <v>145333.53</v>
      </c>
      <c r="C1603" s="37">
        <v>464.27</v>
      </c>
      <c r="D1603" s="37">
        <v>0</v>
      </c>
      <c r="E1603" s="37">
        <v>0</v>
      </c>
      <c r="F1603" s="37">
        <v>0</v>
      </c>
      <c r="G1603" s="37">
        <v>0</v>
      </c>
      <c r="H1603" s="37">
        <v>464.27</v>
      </c>
      <c r="I1603" s="37">
        <v>145797.79999999999</v>
      </c>
    </row>
    <row r="1604" spans="1:9" hidden="1" outlineLevel="1">
      <c r="A1604" s="37" t="s">
        <v>800</v>
      </c>
      <c r="B1604" s="338">
        <v>141351.35</v>
      </c>
      <c r="C1604" s="37">
        <v>0</v>
      </c>
      <c r="D1604" s="37">
        <v>0</v>
      </c>
      <c r="E1604" s="37">
        <v>0</v>
      </c>
      <c r="F1604" s="37">
        <v>0</v>
      </c>
      <c r="G1604" s="37">
        <v>0</v>
      </c>
      <c r="H1604" s="37">
        <v>0</v>
      </c>
      <c r="I1604" s="37">
        <v>141351.35</v>
      </c>
    </row>
    <row r="1605" spans="1:9" hidden="1" outlineLevel="1">
      <c r="A1605" s="37" t="s">
        <v>801</v>
      </c>
      <c r="B1605" s="338">
        <v>131065.47</v>
      </c>
      <c r="C1605" s="37">
        <v>0</v>
      </c>
      <c r="D1605" s="37">
        <v>0</v>
      </c>
      <c r="E1605" s="37">
        <v>0</v>
      </c>
      <c r="F1605" s="37">
        <v>0</v>
      </c>
      <c r="G1605" s="37">
        <v>0</v>
      </c>
      <c r="H1605" s="37">
        <v>0</v>
      </c>
      <c r="I1605" s="37">
        <v>131065.47</v>
      </c>
    </row>
    <row r="1606" spans="1:9" hidden="1" outlineLevel="1">
      <c r="A1606" s="37" t="s">
        <v>802</v>
      </c>
      <c r="B1606" s="338">
        <v>119797.56</v>
      </c>
      <c r="C1606" s="37">
        <v>0</v>
      </c>
      <c r="D1606" s="37">
        <v>0</v>
      </c>
      <c r="E1606" s="37">
        <v>0</v>
      </c>
      <c r="F1606" s="37">
        <v>0</v>
      </c>
      <c r="G1606" s="37">
        <v>0</v>
      </c>
      <c r="H1606" s="37">
        <v>0</v>
      </c>
      <c r="I1606" s="37">
        <v>119797.56</v>
      </c>
    </row>
    <row r="1607" spans="1:9" hidden="1" outlineLevel="1">
      <c r="A1607" s="37" t="s">
        <v>803</v>
      </c>
      <c r="B1607" s="338">
        <v>105897.46</v>
      </c>
      <c r="C1607" s="37">
        <v>0</v>
      </c>
      <c r="D1607" s="37">
        <v>0</v>
      </c>
      <c r="E1607" s="37">
        <v>0</v>
      </c>
      <c r="F1607" s="37">
        <v>0</v>
      </c>
      <c r="G1607" s="37">
        <v>0</v>
      </c>
      <c r="H1607" s="37">
        <v>0</v>
      </c>
      <c r="I1607" s="37">
        <v>105897.46</v>
      </c>
    </row>
    <row r="1608" spans="1:9" hidden="1" outlineLevel="1">
      <c r="A1608" s="37" t="s">
        <v>804</v>
      </c>
      <c r="B1608" s="338">
        <v>104232.98</v>
      </c>
      <c r="C1608" s="37">
        <v>0</v>
      </c>
      <c r="D1608" s="37">
        <v>0</v>
      </c>
      <c r="E1608" s="37">
        <v>0</v>
      </c>
      <c r="F1608" s="37">
        <v>0</v>
      </c>
      <c r="G1608" s="37">
        <v>0</v>
      </c>
      <c r="H1608" s="37">
        <v>0</v>
      </c>
      <c r="I1608" s="37">
        <v>104232.98</v>
      </c>
    </row>
    <row r="1609" spans="1:9" hidden="1" outlineLevel="1">
      <c r="A1609" s="37" t="s">
        <v>805</v>
      </c>
      <c r="B1609" s="338">
        <v>103866.4</v>
      </c>
      <c r="C1609" s="37">
        <v>0</v>
      </c>
      <c r="D1609" s="37">
        <v>0</v>
      </c>
      <c r="E1609" s="37">
        <v>0</v>
      </c>
      <c r="F1609" s="37">
        <v>0</v>
      </c>
      <c r="G1609" s="37">
        <v>0</v>
      </c>
      <c r="H1609" s="37">
        <v>0</v>
      </c>
      <c r="I1609" s="37">
        <v>103866.4</v>
      </c>
    </row>
    <row r="1610" spans="1:9" hidden="1" outlineLevel="1">
      <c r="A1610" s="37" t="s">
        <v>806</v>
      </c>
      <c r="B1610" s="338">
        <v>92799.89</v>
      </c>
      <c r="C1610" s="37">
        <v>0</v>
      </c>
      <c r="D1610" s="37">
        <v>0</v>
      </c>
      <c r="E1610" s="37">
        <v>0</v>
      </c>
      <c r="F1610" s="37">
        <v>0</v>
      </c>
      <c r="G1610" s="37">
        <v>0</v>
      </c>
      <c r="H1610" s="37">
        <v>0</v>
      </c>
      <c r="I1610" s="37">
        <v>92799.89</v>
      </c>
    </row>
    <row r="1611" spans="1:9" hidden="1" outlineLevel="1">
      <c r="A1611" s="37" t="s">
        <v>807</v>
      </c>
      <c r="B1611" s="338">
        <v>90130.14</v>
      </c>
      <c r="C1611" s="37">
        <v>0</v>
      </c>
      <c r="D1611" s="37">
        <v>0</v>
      </c>
      <c r="E1611" s="37">
        <v>0</v>
      </c>
      <c r="F1611" s="37">
        <v>0</v>
      </c>
      <c r="G1611" s="37">
        <v>0</v>
      </c>
      <c r="H1611" s="37">
        <v>0</v>
      </c>
      <c r="I1611" s="37">
        <v>90130.14</v>
      </c>
    </row>
    <row r="1612" spans="1:9" hidden="1" outlineLevel="1">
      <c r="A1612" s="37" t="s">
        <v>808</v>
      </c>
      <c r="B1612" s="338">
        <v>71665.899999999994</v>
      </c>
      <c r="C1612" s="37">
        <v>0</v>
      </c>
      <c r="D1612" s="37">
        <v>0</v>
      </c>
      <c r="E1612" s="37">
        <v>0</v>
      </c>
      <c r="F1612" s="37">
        <v>0</v>
      </c>
      <c r="G1612" s="37">
        <v>0</v>
      </c>
      <c r="H1612" s="37">
        <v>0</v>
      </c>
      <c r="I1612" s="37">
        <v>71665.899999999994</v>
      </c>
    </row>
    <row r="1613" spans="1:9" hidden="1" outlineLevel="1">
      <c r="A1613" s="37" t="s">
        <v>809</v>
      </c>
      <c r="B1613" s="338">
        <v>38754.14</v>
      </c>
      <c r="C1613" s="37">
        <v>0</v>
      </c>
      <c r="D1613" s="37">
        <v>0</v>
      </c>
      <c r="E1613" s="37">
        <v>0</v>
      </c>
      <c r="F1613" s="37">
        <v>0</v>
      </c>
      <c r="G1613" s="37">
        <v>0</v>
      </c>
      <c r="H1613" s="37">
        <v>0</v>
      </c>
      <c r="I1613" s="37">
        <v>38754.14</v>
      </c>
    </row>
    <row r="1614" spans="1:9" hidden="1" outlineLevel="1">
      <c r="A1614" s="37" t="s">
        <v>310</v>
      </c>
      <c r="B1614" s="338">
        <v>1119.48</v>
      </c>
      <c r="C1614" s="37">
        <v>0</v>
      </c>
      <c r="D1614" s="37">
        <v>0</v>
      </c>
      <c r="E1614" s="37">
        <v>0</v>
      </c>
      <c r="F1614" s="37">
        <v>0</v>
      </c>
      <c r="G1614" s="37">
        <v>0</v>
      </c>
      <c r="H1614" s="37">
        <v>0</v>
      </c>
      <c r="I1614" s="37">
        <v>1119.48</v>
      </c>
    </row>
    <row r="1615" spans="1:9" hidden="1" outlineLevel="1">
      <c r="A1615" s="24"/>
      <c r="B1615" s="37"/>
      <c r="C1615" s="37"/>
      <c r="D1615" s="37"/>
      <c r="E1615" s="37"/>
      <c r="F1615" s="37"/>
      <c r="G1615" s="37"/>
      <c r="H1615" s="37"/>
      <c r="I1615" s="37"/>
    </row>
    <row r="1616" spans="1:9" collapsed="1">
      <c r="A1616" s="24" t="str">
        <f>'Anlage 1a'!A10</f>
        <v>TransnetBW</v>
      </c>
      <c r="B1616" s="37">
        <f>B744+C744+D744+E744+F744+G744-H744-I744</f>
        <v>2103181284.8299999</v>
      </c>
      <c r="C1616" s="37">
        <f>'Anlage 1g'!$D478</f>
        <v>12919841.949999999</v>
      </c>
      <c r="D1616" s="37">
        <f>'Anlage 1g'!$D487</f>
        <v>2822229.75</v>
      </c>
      <c r="E1616" s="37">
        <f>'Anlage 1g'!$D496</f>
        <v>19121.349999999999</v>
      </c>
      <c r="F1616" s="37">
        <f>'Anlage 1g'!$C506</f>
        <v>805944.97</v>
      </c>
      <c r="G1616" s="37">
        <f>'Anlage 1g'!$C515</f>
        <v>214453.77000000002</v>
      </c>
      <c r="H1616" s="37">
        <f t="shared" si="21"/>
        <v>16352684.25</v>
      </c>
      <c r="I1616" s="37">
        <f>B1616+H1616</f>
        <v>2119533969.0799999</v>
      </c>
    </row>
    <row r="1617" spans="1:9" hidden="1">
      <c r="A1617" s="317" t="str">
        <f>CONCATENATE('Anlage 1a'!$A$10," (ÜNB)")</f>
        <v>TransnetBW (ÜNB)</v>
      </c>
      <c r="B1617" s="320">
        <f t="shared" ref="B1617:I1617" si="23">SUM(B1618:B1744)</f>
        <v>2103181284.8300002</v>
      </c>
      <c r="C1617" s="318">
        <f t="shared" si="23"/>
        <v>12919841.949999997</v>
      </c>
      <c r="D1617" s="318">
        <f t="shared" si="23"/>
        <v>2822229.75</v>
      </c>
      <c r="E1617" s="318">
        <f t="shared" si="23"/>
        <v>19121.349999999999</v>
      </c>
      <c r="F1617" s="318">
        <f t="shared" si="23"/>
        <v>805944.97</v>
      </c>
      <c r="G1617" s="318">
        <f t="shared" si="23"/>
        <v>214453.77</v>
      </c>
      <c r="H1617" s="318">
        <f t="shared" si="23"/>
        <v>16352684.250000002</v>
      </c>
      <c r="I1617" s="318">
        <f t="shared" si="23"/>
        <v>2119533969.0800006</v>
      </c>
    </row>
    <row r="1618" spans="1:9" hidden="1" outlineLevel="1">
      <c r="A1618" s="24" t="s">
        <v>810</v>
      </c>
      <c r="B1618" s="37">
        <v>835059.66</v>
      </c>
      <c r="C1618" s="37">
        <v>0</v>
      </c>
      <c r="D1618" s="37">
        <v>0</v>
      </c>
      <c r="E1618" s="37">
        <v>0</v>
      </c>
      <c r="F1618" s="37">
        <v>0</v>
      </c>
      <c r="G1618" s="37">
        <v>0</v>
      </c>
      <c r="H1618" s="37">
        <v>0</v>
      </c>
      <c r="I1618" s="37">
        <v>835059.66</v>
      </c>
    </row>
    <row r="1619" spans="1:9" hidden="1" outlineLevel="1">
      <c r="A1619" s="24" t="s">
        <v>811</v>
      </c>
      <c r="B1619" s="37">
        <v>6730131.9900000012</v>
      </c>
      <c r="C1619" s="37">
        <v>106494.84</v>
      </c>
      <c r="D1619" s="37">
        <v>0</v>
      </c>
      <c r="E1619" s="37">
        <v>0</v>
      </c>
      <c r="F1619" s="37">
        <v>0</v>
      </c>
      <c r="G1619" s="37">
        <v>0</v>
      </c>
      <c r="H1619" s="37">
        <v>106494.84</v>
      </c>
      <c r="I1619" s="37">
        <v>6836626.830000001</v>
      </c>
    </row>
    <row r="1620" spans="1:9" hidden="1" outlineLevel="1">
      <c r="A1620" s="24" t="s">
        <v>812</v>
      </c>
      <c r="B1620" s="37">
        <v>3205942.4400000004</v>
      </c>
      <c r="C1620" s="37">
        <v>0</v>
      </c>
      <c r="D1620" s="37">
        <v>0</v>
      </c>
      <c r="E1620" s="37">
        <v>0</v>
      </c>
      <c r="F1620" s="37">
        <v>0</v>
      </c>
      <c r="G1620" s="37">
        <v>0</v>
      </c>
      <c r="H1620" s="37">
        <v>0</v>
      </c>
      <c r="I1620" s="37">
        <v>3205942.4400000004</v>
      </c>
    </row>
    <row r="1621" spans="1:9" hidden="1" outlineLevel="1">
      <c r="A1621" s="24" t="s">
        <v>813</v>
      </c>
      <c r="B1621" s="37">
        <v>1217397.56</v>
      </c>
      <c r="C1621" s="37">
        <v>0</v>
      </c>
      <c r="D1621" s="37">
        <v>0</v>
      </c>
      <c r="E1621" s="37">
        <v>0</v>
      </c>
      <c r="F1621" s="37">
        <v>0</v>
      </c>
      <c r="G1621" s="37">
        <v>0</v>
      </c>
      <c r="H1621" s="37">
        <v>0</v>
      </c>
      <c r="I1621" s="37">
        <v>1217397.56</v>
      </c>
    </row>
    <row r="1622" spans="1:9" hidden="1" outlineLevel="1">
      <c r="A1622" s="24" t="s">
        <v>814</v>
      </c>
      <c r="B1622" s="37">
        <v>789764.92</v>
      </c>
      <c r="C1622" s="37">
        <v>0</v>
      </c>
      <c r="D1622" s="37">
        <v>0</v>
      </c>
      <c r="E1622" s="37">
        <v>0</v>
      </c>
      <c r="F1622" s="37">
        <v>0</v>
      </c>
      <c r="G1622" s="37">
        <v>0</v>
      </c>
      <c r="H1622" s="37">
        <v>0</v>
      </c>
      <c r="I1622" s="37">
        <v>789764.92</v>
      </c>
    </row>
    <row r="1623" spans="1:9" hidden="1" outlineLevel="1">
      <c r="A1623" s="24" t="s">
        <v>815</v>
      </c>
      <c r="B1623" s="37">
        <v>2216008.89</v>
      </c>
      <c r="C1623" s="37">
        <v>0</v>
      </c>
      <c r="D1623" s="37">
        <v>0</v>
      </c>
      <c r="E1623" s="37">
        <v>0</v>
      </c>
      <c r="F1623" s="37">
        <v>0</v>
      </c>
      <c r="G1623" s="37">
        <v>0</v>
      </c>
      <c r="H1623" s="37">
        <v>0</v>
      </c>
      <c r="I1623" s="37">
        <v>2216008.89</v>
      </c>
    </row>
    <row r="1624" spans="1:9" hidden="1" outlineLevel="1">
      <c r="A1624" s="24" t="s">
        <v>816</v>
      </c>
      <c r="B1624" s="37">
        <v>5488716.5599999996</v>
      </c>
      <c r="C1624" s="37">
        <v>6688.08</v>
      </c>
      <c r="D1624" s="37">
        <v>0</v>
      </c>
      <c r="E1624" s="37">
        <v>0</v>
      </c>
      <c r="F1624" s="37">
        <v>0</v>
      </c>
      <c r="G1624" s="37">
        <v>0</v>
      </c>
      <c r="H1624" s="37">
        <v>6688.08</v>
      </c>
      <c r="I1624" s="37">
        <v>5495404.6399999997</v>
      </c>
    </row>
    <row r="1625" spans="1:9" hidden="1" outlineLevel="1">
      <c r="A1625" s="24" t="s">
        <v>817</v>
      </c>
      <c r="B1625" s="37">
        <v>4030668.5200000005</v>
      </c>
      <c r="C1625" s="37">
        <v>0</v>
      </c>
      <c r="D1625" s="37">
        <v>0</v>
      </c>
      <c r="E1625" s="37">
        <v>0</v>
      </c>
      <c r="F1625" s="37">
        <v>0</v>
      </c>
      <c r="G1625" s="37">
        <v>0</v>
      </c>
      <c r="H1625" s="37">
        <v>0</v>
      </c>
      <c r="I1625" s="37">
        <v>4030668.5200000005</v>
      </c>
    </row>
    <row r="1626" spans="1:9" hidden="1" outlineLevel="1">
      <c r="A1626" s="24" t="s">
        <v>818</v>
      </c>
      <c r="B1626" s="37">
        <v>72513921.330000013</v>
      </c>
      <c r="C1626" s="37">
        <v>309121.15000000002</v>
      </c>
      <c r="D1626" s="37">
        <v>-20730.04</v>
      </c>
      <c r="E1626" s="37">
        <v>2875.97</v>
      </c>
      <c r="F1626" s="37">
        <v>0</v>
      </c>
      <c r="G1626" s="37">
        <v>0</v>
      </c>
      <c r="H1626" s="37">
        <v>291267.08</v>
      </c>
      <c r="I1626" s="37">
        <v>72805188.410000011</v>
      </c>
    </row>
    <row r="1627" spans="1:9" hidden="1" outlineLevel="1">
      <c r="A1627" s="24" t="s">
        <v>819</v>
      </c>
      <c r="B1627" s="37">
        <v>3417617.63</v>
      </c>
      <c r="C1627" s="37">
        <v>0</v>
      </c>
      <c r="D1627" s="37">
        <v>0</v>
      </c>
      <c r="E1627" s="37">
        <v>0</v>
      </c>
      <c r="F1627" s="37">
        <v>0</v>
      </c>
      <c r="G1627" s="37">
        <v>0</v>
      </c>
      <c r="H1627" s="37">
        <v>0</v>
      </c>
      <c r="I1627" s="37">
        <v>3417617.63</v>
      </c>
    </row>
    <row r="1628" spans="1:9" hidden="1" outlineLevel="1">
      <c r="A1628" s="24" t="s">
        <v>820</v>
      </c>
      <c r="B1628" s="37">
        <v>4491697.99</v>
      </c>
      <c r="C1628" s="37">
        <v>0</v>
      </c>
      <c r="D1628" s="37">
        <v>0</v>
      </c>
      <c r="E1628" s="37">
        <v>0</v>
      </c>
      <c r="F1628" s="37">
        <v>0</v>
      </c>
      <c r="G1628" s="37">
        <v>0</v>
      </c>
      <c r="H1628" s="37">
        <v>0</v>
      </c>
      <c r="I1628" s="37">
        <v>4491697.99</v>
      </c>
    </row>
    <row r="1629" spans="1:9" hidden="1" outlineLevel="1">
      <c r="A1629" s="24" t="s">
        <v>821</v>
      </c>
      <c r="B1629" s="37">
        <v>1164166.67</v>
      </c>
      <c r="C1629" s="37">
        <v>0</v>
      </c>
      <c r="D1629" s="37">
        <v>0</v>
      </c>
      <c r="E1629" s="37">
        <v>0</v>
      </c>
      <c r="F1629" s="37">
        <v>0</v>
      </c>
      <c r="G1629" s="37">
        <v>0</v>
      </c>
      <c r="H1629" s="37">
        <v>0</v>
      </c>
      <c r="I1629" s="37">
        <v>1164166.67</v>
      </c>
    </row>
    <row r="1630" spans="1:9" hidden="1" outlineLevel="1">
      <c r="A1630" s="24" t="s">
        <v>822</v>
      </c>
      <c r="B1630" s="37">
        <v>1904530.2699999998</v>
      </c>
      <c r="C1630" s="37">
        <v>0</v>
      </c>
      <c r="D1630" s="37">
        <v>0</v>
      </c>
      <c r="E1630" s="37">
        <v>0</v>
      </c>
      <c r="F1630" s="37">
        <v>0</v>
      </c>
      <c r="G1630" s="37">
        <v>0</v>
      </c>
      <c r="H1630" s="37">
        <v>0</v>
      </c>
      <c r="I1630" s="37">
        <v>1904530.2699999998</v>
      </c>
    </row>
    <row r="1631" spans="1:9" hidden="1" outlineLevel="1">
      <c r="A1631" s="24" t="s">
        <v>823</v>
      </c>
      <c r="B1631" s="37">
        <v>10108395.66</v>
      </c>
      <c r="C1631" s="37">
        <v>5742.82</v>
      </c>
      <c r="D1631" s="37">
        <v>0</v>
      </c>
      <c r="E1631" s="37">
        <v>0</v>
      </c>
      <c r="F1631" s="37">
        <v>0</v>
      </c>
      <c r="G1631" s="37">
        <v>0</v>
      </c>
      <c r="H1631" s="37">
        <v>5742.82</v>
      </c>
      <c r="I1631" s="37">
        <v>10114138.48</v>
      </c>
    </row>
    <row r="1632" spans="1:9" hidden="1" outlineLevel="1">
      <c r="A1632" s="24" t="s">
        <v>292</v>
      </c>
      <c r="B1632" s="37">
        <v>9683312.1300000008</v>
      </c>
      <c r="C1632" s="37">
        <v>859065.53999999992</v>
      </c>
      <c r="D1632" s="37">
        <v>6112.65</v>
      </c>
      <c r="E1632" s="37">
        <v>102.56</v>
      </c>
      <c r="F1632" s="37">
        <v>-605.59</v>
      </c>
      <c r="G1632" s="37">
        <v>-9457.1799999999967</v>
      </c>
      <c r="H1632" s="37">
        <v>874132.34000000008</v>
      </c>
      <c r="I1632" s="37">
        <v>10557444.470000001</v>
      </c>
    </row>
    <row r="1633" spans="1:9" hidden="1" outlineLevel="1">
      <c r="A1633" s="24" t="s">
        <v>824</v>
      </c>
      <c r="B1633" s="37">
        <v>2502069.62</v>
      </c>
      <c r="C1633" s="37">
        <v>82.18</v>
      </c>
      <c r="D1633" s="37">
        <v>0</v>
      </c>
      <c r="E1633" s="37">
        <v>0</v>
      </c>
      <c r="F1633" s="37">
        <v>0</v>
      </c>
      <c r="G1633" s="37">
        <v>0</v>
      </c>
      <c r="H1633" s="37">
        <v>82.18</v>
      </c>
      <c r="I1633" s="37">
        <v>2502151.8000000003</v>
      </c>
    </row>
    <row r="1634" spans="1:9" hidden="1" outlineLevel="1">
      <c r="A1634" s="24" t="s">
        <v>825</v>
      </c>
      <c r="B1634" s="37">
        <v>12528958.229999999</v>
      </c>
      <c r="C1634" s="37">
        <v>1702.86</v>
      </c>
      <c r="D1634" s="37">
        <v>3376.89</v>
      </c>
      <c r="E1634" s="37">
        <v>0</v>
      </c>
      <c r="F1634" s="37">
        <v>0</v>
      </c>
      <c r="G1634" s="37">
        <v>0</v>
      </c>
      <c r="H1634" s="37">
        <v>5079.75</v>
      </c>
      <c r="I1634" s="37">
        <v>12534037.979999999</v>
      </c>
    </row>
    <row r="1635" spans="1:9" hidden="1" outlineLevel="1">
      <c r="A1635" s="24" t="s">
        <v>826</v>
      </c>
      <c r="B1635" s="37">
        <v>7176987.9100000011</v>
      </c>
      <c r="C1635" s="37">
        <v>-106.03</v>
      </c>
      <c r="D1635" s="37">
        <v>0</v>
      </c>
      <c r="E1635" s="37">
        <v>0</v>
      </c>
      <c r="F1635" s="37">
        <v>0</v>
      </c>
      <c r="G1635" s="37">
        <v>0</v>
      </c>
      <c r="H1635" s="37">
        <v>-106.03</v>
      </c>
      <c r="I1635" s="37">
        <v>7176881.8800000008</v>
      </c>
    </row>
    <row r="1636" spans="1:9" hidden="1" outlineLevel="1">
      <c r="A1636" s="24" t="s">
        <v>827</v>
      </c>
      <c r="B1636" s="37">
        <v>6800987.29</v>
      </c>
      <c r="C1636" s="37">
        <v>0</v>
      </c>
      <c r="D1636" s="37">
        <v>0</v>
      </c>
      <c r="E1636" s="37">
        <v>0</v>
      </c>
      <c r="F1636" s="37">
        <v>0</v>
      </c>
      <c r="G1636" s="37">
        <v>0</v>
      </c>
      <c r="H1636" s="37">
        <v>0</v>
      </c>
      <c r="I1636" s="37">
        <v>6800987.29</v>
      </c>
    </row>
    <row r="1637" spans="1:9" hidden="1" outlineLevel="1">
      <c r="A1637" s="24" t="s">
        <v>743</v>
      </c>
      <c r="B1637" s="37">
        <v>4259121.3500000006</v>
      </c>
      <c r="C1637" s="37">
        <v>0</v>
      </c>
      <c r="D1637" s="37">
        <v>0</v>
      </c>
      <c r="E1637" s="37">
        <v>0</v>
      </c>
      <c r="F1637" s="37">
        <v>0</v>
      </c>
      <c r="G1637" s="37">
        <v>0</v>
      </c>
      <c r="H1637" s="37">
        <v>0</v>
      </c>
      <c r="I1637" s="37">
        <v>4259121.3500000006</v>
      </c>
    </row>
    <row r="1638" spans="1:9" hidden="1" outlineLevel="1">
      <c r="A1638" s="24" t="s">
        <v>828</v>
      </c>
      <c r="B1638" s="37">
        <v>2955976.3299999996</v>
      </c>
      <c r="C1638" s="37">
        <v>86610.300000000017</v>
      </c>
      <c r="D1638" s="37">
        <v>0</v>
      </c>
      <c r="E1638" s="37">
        <v>0</v>
      </c>
      <c r="F1638" s="37">
        <v>0</v>
      </c>
      <c r="G1638" s="37">
        <v>0</v>
      </c>
      <c r="H1638" s="37">
        <v>86610.300000000017</v>
      </c>
      <c r="I1638" s="37">
        <v>3042586.6299999994</v>
      </c>
    </row>
    <row r="1639" spans="1:9" hidden="1" outlineLevel="1">
      <c r="A1639" s="24" t="s">
        <v>829</v>
      </c>
      <c r="B1639" s="37">
        <v>4811861.78</v>
      </c>
      <c r="C1639" s="37">
        <v>0</v>
      </c>
      <c r="D1639" s="37">
        <v>0</v>
      </c>
      <c r="E1639" s="37">
        <v>0</v>
      </c>
      <c r="F1639" s="37">
        <v>0</v>
      </c>
      <c r="G1639" s="37">
        <v>0</v>
      </c>
      <c r="H1639" s="37">
        <v>0</v>
      </c>
      <c r="I1639" s="37">
        <v>4811861.78</v>
      </c>
    </row>
    <row r="1640" spans="1:9" hidden="1" outlineLevel="1">
      <c r="A1640" s="24" t="s">
        <v>830</v>
      </c>
      <c r="B1640" s="37">
        <v>601551.84000000008</v>
      </c>
      <c r="C1640" s="37">
        <v>-874.89</v>
      </c>
      <c r="D1640" s="37">
        <v>0</v>
      </c>
      <c r="E1640" s="37">
        <v>0</v>
      </c>
      <c r="F1640" s="37">
        <v>0</v>
      </c>
      <c r="G1640" s="37">
        <v>0</v>
      </c>
      <c r="H1640" s="37">
        <v>-874.89</v>
      </c>
      <c r="I1640" s="37">
        <v>600676.95000000007</v>
      </c>
    </row>
    <row r="1641" spans="1:9" hidden="1" outlineLevel="1">
      <c r="A1641" s="24" t="s">
        <v>831</v>
      </c>
      <c r="B1641" s="37">
        <v>384930.94</v>
      </c>
      <c r="C1641" s="37">
        <v>0</v>
      </c>
      <c r="D1641" s="37">
        <v>0</v>
      </c>
      <c r="E1641" s="37">
        <v>0</v>
      </c>
      <c r="F1641" s="37">
        <v>0</v>
      </c>
      <c r="G1641" s="37">
        <v>0</v>
      </c>
      <c r="H1641" s="37">
        <v>0</v>
      </c>
      <c r="I1641" s="37">
        <v>384930.94</v>
      </c>
    </row>
    <row r="1642" spans="1:9" hidden="1" outlineLevel="1">
      <c r="A1642" s="24" t="s">
        <v>832</v>
      </c>
      <c r="B1642" s="37">
        <v>901496.12</v>
      </c>
      <c r="C1642" s="37">
        <v>162.97</v>
      </c>
      <c r="D1642" s="37">
        <v>0</v>
      </c>
      <c r="E1642" s="37">
        <v>0</v>
      </c>
      <c r="F1642" s="37">
        <v>0</v>
      </c>
      <c r="G1642" s="37">
        <v>0</v>
      </c>
      <c r="H1642" s="37">
        <v>162.97</v>
      </c>
      <c r="I1642" s="37">
        <v>901659.09</v>
      </c>
    </row>
    <row r="1643" spans="1:9" hidden="1" outlineLevel="1">
      <c r="A1643" s="24" t="s">
        <v>833</v>
      </c>
      <c r="B1643" s="37">
        <v>2811091.2199999997</v>
      </c>
      <c r="C1643" s="37">
        <v>4894.67</v>
      </c>
      <c r="D1643" s="37">
        <v>0</v>
      </c>
      <c r="E1643" s="37">
        <v>0</v>
      </c>
      <c r="F1643" s="37">
        <v>0</v>
      </c>
      <c r="G1643" s="37">
        <v>0</v>
      </c>
      <c r="H1643" s="37">
        <v>4894.67</v>
      </c>
      <c r="I1643" s="37">
        <v>2815985.8899999997</v>
      </c>
    </row>
    <row r="1644" spans="1:9" hidden="1" outlineLevel="1">
      <c r="A1644" s="24" t="s">
        <v>834</v>
      </c>
      <c r="B1644" s="37">
        <v>4588441.5500000017</v>
      </c>
      <c r="C1644" s="37">
        <v>6430.21</v>
      </c>
      <c r="D1644" s="37">
        <v>0</v>
      </c>
      <c r="E1644" s="37">
        <v>0</v>
      </c>
      <c r="F1644" s="37">
        <v>0</v>
      </c>
      <c r="G1644" s="37">
        <v>0</v>
      </c>
      <c r="H1644" s="37">
        <v>6430.21</v>
      </c>
      <c r="I1644" s="37">
        <v>4594871.7600000016</v>
      </c>
    </row>
    <row r="1645" spans="1:9" hidden="1" outlineLevel="1">
      <c r="A1645" s="24" t="s">
        <v>835</v>
      </c>
      <c r="B1645" s="37">
        <v>2390834.0500000003</v>
      </c>
      <c r="C1645" s="37">
        <v>250.01000000000002</v>
      </c>
      <c r="D1645" s="37">
        <v>0</v>
      </c>
      <c r="E1645" s="37">
        <v>0</v>
      </c>
      <c r="F1645" s="37">
        <v>0</v>
      </c>
      <c r="G1645" s="37">
        <v>0</v>
      </c>
      <c r="H1645" s="37">
        <v>250.01000000000002</v>
      </c>
      <c r="I1645" s="37">
        <v>2391084.06</v>
      </c>
    </row>
    <row r="1646" spans="1:9" hidden="1" outlineLevel="1">
      <c r="A1646" s="24" t="s">
        <v>836</v>
      </c>
      <c r="B1646" s="37">
        <v>6925935.75</v>
      </c>
      <c r="C1646" s="37">
        <v>35715.370000000003</v>
      </c>
      <c r="D1646" s="37">
        <v>0</v>
      </c>
      <c r="E1646" s="37">
        <v>0</v>
      </c>
      <c r="F1646" s="37">
        <v>0</v>
      </c>
      <c r="G1646" s="37">
        <v>0</v>
      </c>
      <c r="H1646" s="37">
        <v>35715.370000000003</v>
      </c>
      <c r="I1646" s="37">
        <v>6961651.1200000001</v>
      </c>
    </row>
    <row r="1647" spans="1:9" hidden="1" outlineLevel="1">
      <c r="A1647" s="24" t="s">
        <v>837</v>
      </c>
      <c r="B1647" s="37">
        <v>3012925.06</v>
      </c>
      <c r="C1647" s="37">
        <v>0</v>
      </c>
      <c r="D1647" s="37">
        <v>0</v>
      </c>
      <c r="E1647" s="37">
        <v>0</v>
      </c>
      <c r="F1647" s="37">
        <v>0</v>
      </c>
      <c r="G1647" s="37">
        <v>0</v>
      </c>
      <c r="H1647" s="37">
        <v>0</v>
      </c>
      <c r="I1647" s="37">
        <v>3012925.06</v>
      </c>
    </row>
    <row r="1648" spans="1:9" hidden="1" outlineLevel="1">
      <c r="A1648" s="24" t="s">
        <v>838</v>
      </c>
      <c r="B1648" s="37">
        <v>594077.72</v>
      </c>
      <c r="C1648" s="37">
        <v>0</v>
      </c>
      <c r="D1648" s="37">
        <v>0</v>
      </c>
      <c r="E1648" s="37">
        <v>0</v>
      </c>
      <c r="F1648" s="37">
        <v>0</v>
      </c>
      <c r="G1648" s="37">
        <v>0</v>
      </c>
      <c r="H1648" s="37">
        <v>0</v>
      </c>
      <c r="I1648" s="37">
        <v>594077.72</v>
      </c>
    </row>
    <row r="1649" spans="1:9" hidden="1" outlineLevel="1">
      <c r="A1649" s="24" t="s">
        <v>839</v>
      </c>
      <c r="B1649" s="37">
        <v>36927055.609999999</v>
      </c>
      <c r="C1649" s="37">
        <v>-17794.449999999997</v>
      </c>
      <c r="D1649" s="37">
        <v>0</v>
      </c>
      <c r="E1649" s="37">
        <v>74.02</v>
      </c>
      <c r="F1649" s="37">
        <v>0</v>
      </c>
      <c r="G1649" s="37">
        <v>0</v>
      </c>
      <c r="H1649" s="37">
        <v>-17720.429999999997</v>
      </c>
      <c r="I1649" s="37">
        <v>36909335.18</v>
      </c>
    </row>
    <row r="1650" spans="1:9" hidden="1" outlineLevel="1">
      <c r="A1650" s="24" t="s">
        <v>840</v>
      </c>
      <c r="B1650" s="37">
        <v>2834506.64</v>
      </c>
      <c r="C1650" s="37">
        <v>0</v>
      </c>
      <c r="D1650" s="37">
        <v>0</v>
      </c>
      <c r="E1650" s="37">
        <v>0</v>
      </c>
      <c r="F1650" s="37">
        <v>0</v>
      </c>
      <c r="G1650" s="37">
        <v>0</v>
      </c>
      <c r="H1650" s="37">
        <v>0</v>
      </c>
      <c r="I1650" s="37">
        <v>2834506.64</v>
      </c>
    </row>
    <row r="1651" spans="1:9" hidden="1" outlineLevel="1">
      <c r="A1651" s="24" t="s">
        <v>841</v>
      </c>
      <c r="B1651" s="37">
        <v>5233473.5900000008</v>
      </c>
      <c r="C1651" s="37">
        <v>0</v>
      </c>
      <c r="D1651" s="37">
        <v>0</v>
      </c>
      <c r="E1651" s="37">
        <v>0</v>
      </c>
      <c r="F1651" s="37">
        <v>0</v>
      </c>
      <c r="G1651" s="37">
        <v>0</v>
      </c>
      <c r="H1651" s="37">
        <v>0</v>
      </c>
      <c r="I1651" s="37">
        <v>5233473.5900000008</v>
      </c>
    </row>
    <row r="1652" spans="1:9" hidden="1" outlineLevel="1">
      <c r="A1652" s="24" t="s">
        <v>842</v>
      </c>
      <c r="B1652" s="37">
        <v>10439864.83</v>
      </c>
      <c r="C1652" s="37">
        <v>19788.77</v>
      </c>
      <c r="D1652" s="37">
        <v>0</v>
      </c>
      <c r="E1652" s="37">
        <v>0</v>
      </c>
      <c r="F1652" s="37">
        <v>0</v>
      </c>
      <c r="G1652" s="37">
        <v>0</v>
      </c>
      <c r="H1652" s="37">
        <v>19788.77</v>
      </c>
      <c r="I1652" s="37">
        <v>10459653.6</v>
      </c>
    </row>
    <row r="1653" spans="1:9" hidden="1" outlineLevel="1">
      <c r="A1653" s="24" t="s">
        <v>843</v>
      </c>
      <c r="B1653" s="37">
        <v>2069561.7399999998</v>
      </c>
      <c r="C1653" s="37">
        <v>0</v>
      </c>
      <c r="D1653" s="37">
        <v>0</v>
      </c>
      <c r="E1653" s="37">
        <v>0</v>
      </c>
      <c r="F1653" s="37">
        <v>0</v>
      </c>
      <c r="G1653" s="37">
        <v>0</v>
      </c>
      <c r="H1653" s="37">
        <v>0</v>
      </c>
      <c r="I1653" s="37">
        <v>2069561.7399999998</v>
      </c>
    </row>
    <row r="1654" spans="1:9" hidden="1" outlineLevel="1">
      <c r="A1654" s="24" t="s">
        <v>844</v>
      </c>
      <c r="B1654" s="37">
        <v>3868469.5300000003</v>
      </c>
      <c r="C1654" s="37">
        <v>13704.26</v>
      </c>
      <c r="D1654" s="37">
        <v>0</v>
      </c>
      <c r="E1654" s="37">
        <v>0</v>
      </c>
      <c r="F1654" s="37">
        <v>0</v>
      </c>
      <c r="G1654" s="37">
        <v>0</v>
      </c>
      <c r="H1654" s="37">
        <v>13704.26</v>
      </c>
      <c r="I1654" s="37">
        <v>3882173.79</v>
      </c>
    </row>
    <row r="1655" spans="1:9" hidden="1" outlineLevel="1">
      <c r="A1655" s="24" t="s">
        <v>845</v>
      </c>
      <c r="B1655" s="37">
        <v>3326234.06</v>
      </c>
      <c r="C1655" s="37">
        <v>0</v>
      </c>
      <c r="D1655" s="37">
        <v>0</v>
      </c>
      <c r="E1655" s="37">
        <v>0</v>
      </c>
      <c r="F1655" s="37">
        <v>0</v>
      </c>
      <c r="G1655" s="37">
        <v>0</v>
      </c>
      <c r="H1655" s="37">
        <v>0</v>
      </c>
      <c r="I1655" s="37">
        <v>3326234.06</v>
      </c>
    </row>
    <row r="1656" spans="1:9" hidden="1" outlineLevel="1">
      <c r="A1656" s="24" t="s">
        <v>846</v>
      </c>
      <c r="B1656" s="37">
        <v>352776.38</v>
      </c>
      <c r="C1656" s="37">
        <v>0</v>
      </c>
      <c r="D1656" s="37">
        <v>0</v>
      </c>
      <c r="E1656" s="37">
        <v>0</v>
      </c>
      <c r="F1656" s="37">
        <v>0</v>
      </c>
      <c r="G1656" s="37">
        <v>0</v>
      </c>
      <c r="H1656" s="37">
        <v>0</v>
      </c>
      <c r="I1656" s="37">
        <v>352776.38</v>
      </c>
    </row>
    <row r="1657" spans="1:9" hidden="1" outlineLevel="1">
      <c r="A1657" s="24" t="s">
        <v>410</v>
      </c>
      <c r="B1657" s="37">
        <v>25063969.359999999</v>
      </c>
      <c r="C1657" s="37">
        <v>0</v>
      </c>
      <c r="D1657" s="37">
        <v>0</v>
      </c>
      <c r="E1657" s="37">
        <v>0</v>
      </c>
      <c r="F1657" s="37">
        <v>0</v>
      </c>
      <c r="G1657" s="37">
        <v>0</v>
      </c>
      <c r="H1657" s="37">
        <v>0</v>
      </c>
      <c r="I1657" s="37">
        <v>25063969.359999999</v>
      </c>
    </row>
    <row r="1658" spans="1:9" hidden="1" outlineLevel="1">
      <c r="A1658" s="24" t="s">
        <v>847</v>
      </c>
      <c r="B1658" s="37">
        <v>4166184.66</v>
      </c>
      <c r="C1658" s="37">
        <v>3320.85</v>
      </c>
      <c r="D1658" s="37">
        <v>0</v>
      </c>
      <c r="E1658" s="37">
        <v>0</v>
      </c>
      <c r="F1658" s="37">
        <v>0</v>
      </c>
      <c r="G1658" s="37">
        <v>0</v>
      </c>
      <c r="H1658" s="37">
        <v>3320.85</v>
      </c>
      <c r="I1658" s="37">
        <v>4169505.5100000002</v>
      </c>
    </row>
    <row r="1659" spans="1:9" hidden="1" outlineLevel="1">
      <c r="A1659" s="24" t="s">
        <v>848</v>
      </c>
      <c r="B1659" s="37">
        <v>3174251.0300000007</v>
      </c>
      <c r="C1659" s="37">
        <v>-1139.01</v>
      </c>
      <c r="D1659" s="37">
        <v>0</v>
      </c>
      <c r="E1659" s="37">
        <v>0</v>
      </c>
      <c r="F1659" s="37">
        <v>0</v>
      </c>
      <c r="G1659" s="37">
        <v>0</v>
      </c>
      <c r="H1659" s="37">
        <v>-1139.01</v>
      </c>
      <c r="I1659" s="37">
        <v>3173112.0200000009</v>
      </c>
    </row>
    <row r="1660" spans="1:9" hidden="1" outlineLevel="1">
      <c r="A1660" s="24" t="s">
        <v>849</v>
      </c>
      <c r="B1660" s="37">
        <v>9197962.9399999995</v>
      </c>
      <c r="C1660" s="37">
        <v>-1437.2799999999995</v>
      </c>
      <c r="D1660" s="37">
        <v>0</v>
      </c>
      <c r="E1660" s="37">
        <v>0</v>
      </c>
      <c r="F1660" s="37">
        <v>0</v>
      </c>
      <c r="G1660" s="37">
        <v>0</v>
      </c>
      <c r="H1660" s="37">
        <v>-1437.2799999999995</v>
      </c>
      <c r="I1660" s="37">
        <v>9196525.6600000001</v>
      </c>
    </row>
    <row r="1661" spans="1:9" hidden="1" outlineLevel="1">
      <c r="A1661" s="24" t="s">
        <v>850</v>
      </c>
      <c r="B1661" s="37">
        <v>3062070.6999999997</v>
      </c>
      <c r="C1661" s="37">
        <v>0</v>
      </c>
      <c r="D1661" s="37">
        <v>0</v>
      </c>
      <c r="E1661" s="37">
        <v>0</v>
      </c>
      <c r="F1661" s="37">
        <v>0</v>
      </c>
      <c r="G1661" s="37">
        <v>0</v>
      </c>
      <c r="H1661" s="37">
        <v>0</v>
      </c>
      <c r="I1661" s="37">
        <v>3062070.6999999997</v>
      </c>
    </row>
    <row r="1662" spans="1:9" hidden="1" outlineLevel="1">
      <c r="A1662" s="24" t="s">
        <v>851</v>
      </c>
      <c r="B1662" s="37">
        <v>1015889.24</v>
      </c>
      <c r="C1662" s="37">
        <v>73074.509999999995</v>
      </c>
      <c r="D1662" s="37">
        <v>189.67</v>
      </c>
      <c r="E1662" s="37">
        <v>0</v>
      </c>
      <c r="F1662" s="37">
        <v>0</v>
      </c>
      <c r="G1662" s="37">
        <v>0</v>
      </c>
      <c r="H1662" s="37">
        <v>73264.179999999993</v>
      </c>
      <c r="I1662" s="37">
        <v>1089153.42</v>
      </c>
    </row>
    <row r="1663" spans="1:9" hidden="1" outlineLevel="1">
      <c r="A1663" s="24" t="s">
        <v>852</v>
      </c>
      <c r="B1663" s="37">
        <v>228867979.63000003</v>
      </c>
      <c r="C1663" s="37">
        <v>249879.09</v>
      </c>
      <c r="D1663" s="37">
        <v>43123.21</v>
      </c>
      <c r="E1663" s="37">
        <v>0</v>
      </c>
      <c r="F1663" s="37">
        <v>0</v>
      </c>
      <c r="G1663" s="37">
        <v>0</v>
      </c>
      <c r="H1663" s="37">
        <v>293002.3</v>
      </c>
      <c r="I1663" s="37">
        <v>229160981.93000004</v>
      </c>
    </row>
    <row r="1664" spans="1:9" hidden="1" outlineLevel="1">
      <c r="A1664" s="24" t="s">
        <v>853</v>
      </c>
      <c r="B1664" s="37">
        <v>6331472.8800000008</v>
      </c>
      <c r="C1664" s="37">
        <v>463.52</v>
      </c>
      <c r="D1664" s="37">
        <v>0</v>
      </c>
      <c r="E1664" s="37">
        <v>0</v>
      </c>
      <c r="F1664" s="37">
        <v>0</v>
      </c>
      <c r="G1664" s="37">
        <v>0</v>
      </c>
      <c r="H1664" s="37">
        <v>463.52</v>
      </c>
      <c r="I1664" s="37">
        <v>6331936.4000000004</v>
      </c>
    </row>
    <row r="1665" spans="1:9" hidden="1" outlineLevel="1">
      <c r="A1665" s="24" t="s">
        <v>854</v>
      </c>
      <c r="B1665" s="37">
        <v>6507765.9699999997</v>
      </c>
      <c r="C1665" s="37">
        <v>34456.5</v>
      </c>
      <c r="D1665" s="37">
        <v>0</v>
      </c>
      <c r="E1665" s="37">
        <v>0</v>
      </c>
      <c r="F1665" s="37">
        <v>0</v>
      </c>
      <c r="G1665" s="37">
        <v>0</v>
      </c>
      <c r="H1665" s="37">
        <v>34456.5</v>
      </c>
      <c r="I1665" s="37">
        <v>6542222.4699999997</v>
      </c>
    </row>
    <row r="1666" spans="1:9" hidden="1" outlineLevel="1">
      <c r="A1666" s="24" t="s">
        <v>855</v>
      </c>
      <c r="B1666" s="37">
        <v>6354363.2999999998</v>
      </c>
      <c r="C1666" s="37">
        <v>109982.94</v>
      </c>
      <c r="D1666" s="37">
        <v>1175.28</v>
      </c>
      <c r="E1666" s="37">
        <v>0</v>
      </c>
      <c r="F1666" s="37">
        <v>0</v>
      </c>
      <c r="G1666" s="37">
        <v>113.02</v>
      </c>
      <c r="H1666" s="37">
        <v>111045.2</v>
      </c>
      <c r="I1666" s="37">
        <v>6465408.5</v>
      </c>
    </row>
    <row r="1667" spans="1:9" hidden="1" outlineLevel="1">
      <c r="A1667" s="24" t="s">
        <v>856</v>
      </c>
      <c r="B1667" s="37">
        <v>8904721.3399999999</v>
      </c>
      <c r="C1667" s="37">
        <v>4979.34</v>
      </c>
      <c r="D1667" s="37">
        <v>0</v>
      </c>
      <c r="E1667" s="37">
        <v>0</v>
      </c>
      <c r="F1667" s="37">
        <v>0</v>
      </c>
      <c r="G1667" s="37">
        <v>0</v>
      </c>
      <c r="H1667" s="37">
        <v>4979.34</v>
      </c>
      <c r="I1667" s="37">
        <v>8909700.6799999997</v>
      </c>
    </row>
    <row r="1668" spans="1:9" hidden="1" outlineLevel="1">
      <c r="A1668" s="24" t="s">
        <v>857</v>
      </c>
      <c r="B1668" s="37">
        <v>2775169.3</v>
      </c>
      <c r="C1668" s="37">
        <v>0</v>
      </c>
      <c r="D1668" s="37">
        <v>0</v>
      </c>
      <c r="E1668" s="37">
        <v>0</v>
      </c>
      <c r="F1668" s="37">
        <v>0</v>
      </c>
      <c r="G1668" s="37">
        <v>0</v>
      </c>
      <c r="H1668" s="37">
        <v>0</v>
      </c>
      <c r="I1668" s="37">
        <v>2775169.3</v>
      </c>
    </row>
    <row r="1669" spans="1:9" hidden="1" outlineLevel="1">
      <c r="A1669" s="24" t="s">
        <v>858</v>
      </c>
      <c r="B1669" s="37">
        <v>5687032.4900000002</v>
      </c>
      <c r="C1669" s="37">
        <v>0</v>
      </c>
      <c r="D1669" s="37">
        <v>0</v>
      </c>
      <c r="E1669" s="37">
        <v>0</v>
      </c>
      <c r="F1669" s="37">
        <v>0</v>
      </c>
      <c r="G1669" s="37">
        <v>0</v>
      </c>
      <c r="H1669" s="37">
        <v>0</v>
      </c>
      <c r="I1669" s="37">
        <v>5687032.4900000002</v>
      </c>
    </row>
    <row r="1670" spans="1:9" hidden="1" outlineLevel="1">
      <c r="A1670" s="24" t="s">
        <v>859</v>
      </c>
      <c r="B1670" s="37">
        <v>148631.21000000002</v>
      </c>
      <c r="C1670" s="37">
        <v>32906.639999999999</v>
      </c>
      <c r="D1670" s="37">
        <v>0</v>
      </c>
      <c r="E1670" s="37">
        <v>0</v>
      </c>
      <c r="F1670" s="37">
        <v>0</v>
      </c>
      <c r="G1670" s="37">
        <v>0</v>
      </c>
      <c r="H1670" s="37">
        <v>32906.639999999999</v>
      </c>
      <c r="I1670" s="37">
        <v>181537.85000000003</v>
      </c>
    </row>
    <row r="1671" spans="1:9" hidden="1" outlineLevel="1">
      <c r="A1671" s="24" t="s">
        <v>860</v>
      </c>
      <c r="B1671" s="37">
        <v>4299172.3100000005</v>
      </c>
      <c r="C1671" s="37">
        <v>0</v>
      </c>
      <c r="D1671" s="37">
        <v>0</v>
      </c>
      <c r="E1671" s="37">
        <v>0</v>
      </c>
      <c r="F1671" s="37">
        <v>0</v>
      </c>
      <c r="G1671" s="37">
        <v>0</v>
      </c>
      <c r="H1671" s="37">
        <v>0</v>
      </c>
      <c r="I1671" s="37">
        <v>4299172.3100000005</v>
      </c>
    </row>
    <row r="1672" spans="1:9" hidden="1" outlineLevel="1">
      <c r="A1672" s="24" t="s">
        <v>861</v>
      </c>
      <c r="B1672" s="37">
        <v>794922.08</v>
      </c>
      <c r="C1672" s="37">
        <v>0</v>
      </c>
      <c r="D1672" s="37">
        <v>0</v>
      </c>
      <c r="E1672" s="37">
        <v>0</v>
      </c>
      <c r="F1672" s="37">
        <v>0</v>
      </c>
      <c r="G1672" s="37">
        <v>0</v>
      </c>
      <c r="H1672" s="37">
        <v>0</v>
      </c>
      <c r="I1672" s="37">
        <v>794922.08</v>
      </c>
    </row>
    <row r="1673" spans="1:9" hidden="1" outlineLevel="1">
      <c r="A1673" s="24" t="s">
        <v>862</v>
      </c>
      <c r="B1673" s="37">
        <v>36836.579999999994</v>
      </c>
      <c r="C1673" s="37">
        <v>0</v>
      </c>
      <c r="D1673" s="37">
        <v>0</v>
      </c>
      <c r="E1673" s="37">
        <v>0</v>
      </c>
      <c r="F1673" s="37">
        <v>0</v>
      </c>
      <c r="G1673" s="37">
        <v>0</v>
      </c>
      <c r="H1673" s="37">
        <v>0</v>
      </c>
      <c r="I1673" s="37">
        <v>36836.579999999994</v>
      </c>
    </row>
    <row r="1674" spans="1:9" hidden="1" outlineLevel="1">
      <c r="A1674" s="24" t="s">
        <v>863</v>
      </c>
      <c r="B1674" s="37">
        <v>2034858.6700000002</v>
      </c>
      <c r="C1674" s="37">
        <v>-776.5999999999998</v>
      </c>
      <c r="D1674" s="37">
        <v>0</v>
      </c>
      <c r="E1674" s="37">
        <v>0</v>
      </c>
      <c r="F1674" s="37">
        <v>0</v>
      </c>
      <c r="G1674" s="37">
        <v>0</v>
      </c>
      <c r="H1674" s="37">
        <v>-776.5999999999998</v>
      </c>
      <c r="I1674" s="37">
        <v>2034082.07</v>
      </c>
    </row>
    <row r="1675" spans="1:9" hidden="1" outlineLevel="1">
      <c r="A1675" s="24" t="s">
        <v>864</v>
      </c>
      <c r="B1675" s="37">
        <v>412340.58</v>
      </c>
      <c r="C1675" s="37">
        <v>921.16</v>
      </c>
      <c r="D1675" s="37">
        <v>181.37</v>
      </c>
      <c r="E1675" s="37">
        <v>0</v>
      </c>
      <c r="F1675" s="37">
        <v>0</v>
      </c>
      <c r="G1675" s="37">
        <v>0</v>
      </c>
      <c r="H1675" s="37">
        <v>1102.53</v>
      </c>
      <c r="I1675" s="37">
        <v>413443.11000000004</v>
      </c>
    </row>
    <row r="1676" spans="1:9" hidden="1" outlineLevel="1">
      <c r="A1676" s="24" t="s">
        <v>865</v>
      </c>
      <c r="B1676" s="37">
        <v>6027824.8099999996</v>
      </c>
      <c r="C1676" s="37">
        <v>1075.82</v>
      </c>
      <c r="D1676" s="37">
        <v>962.39</v>
      </c>
      <c r="E1676" s="37">
        <v>0</v>
      </c>
      <c r="F1676" s="37">
        <v>0</v>
      </c>
      <c r="G1676" s="37">
        <v>0</v>
      </c>
      <c r="H1676" s="37">
        <v>2038.21</v>
      </c>
      <c r="I1676" s="37">
        <v>6029863.0199999996</v>
      </c>
    </row>
    <row r="1677" spans="1:9" hidden="1" outlineLevel="1">
      <c r="A1677" s="24" t="s">
        <v>866</v>
      </c>
      <c r="B1677" s="37">
        <v>89136428.779999986</v>
      </c>
      <c r="C1677" s="37">
        <v>676000.01</v>
      </c>
      <c r="D1677" s="37">
        <v>503715.06999999995</v>
      </c>
      <c r="E1677" s="37">
        <v>2288.4899999999998</v>
      </c>
      <c r="F1677" s="37">
        <v>0</v>
      </c>
      <c r="G1677" s="37">
        <v>374.96</v>
      </c>
      <c r="H1677" s="37">
        <v>1181628.6100000001</v>
      </c>
      <c r="I1677" s="37">
        <v>90318057.389999986</v>
      </c>
    </row>
    <row r="1678" spans="1:9" hidden="1" outlineLevel="1">
      <c r="A1678" s="24" t="s">
        <v>867</v>
      </c>
      <c r="B1678" s="37">
        <v>3635458.83</v>
      </c>
      <c r="C1678" s="37">
        <v>0</v>
      </c>
      <c r="D1678" s="37">
        <v>0</v>
      </c>
      <c r="E1678" s="37">
        <v>0</v>
      </c>
      <c r="F1678" s="37">
        <v>0</v>
      </c>
      <c r="G1678" s="37">
        <v>0</v>
      </c>
      <c r="H1678" s="37">
        <v>0</v>
      </c>
      <c r="I1678" s="37">
        <v>3635458.83</v>
      </c>
    </row>
    <row r="1679" spans="1:9" hidden="1" outlineLevel="1">
      <c r="A1679" s="24" t="s">
        <v>868</v>
      </c>
      <c r="B1679" s="37">
        <v>617024.55999999994</v>
      </c>
      <c r="C1679" s="37">
        <v>0</v>
      </c>
      <c r="D1679" s="37">
        <v>0</v>
      </c>
      <c r="E1679" s="37">
        <v>0</v>
      </c>
      <c r="F1679" s="37">
        <v>0</v>
      </c>
      <c r="G1679" s="37">
        <v>0</v>
      </c>
      <c r="H1679" s="37">
        <v>0</v>
      </c>
      <c r="I1679" s="37">
        <v>617024.55999999994</v>
      </c>
    </row>
    <row r="1680" spans="1:9" hidden="1" outlineLevel="1">
      <c r="A1680" s="24" t="s">
        <v>869</v>
      </c>
      <c r="B1680" s="37">
        <v>1855145.43</v>
      </c>
      <c r="C1680" s="37">
        <v>7991.5099999999993</v>
      </c>
      <c r="D1680" s="37">
        <v>0</v>
      </c>
      <c r="E1680" s="37">
        <v>0</v>
      </c>
      <c r="F1680" s="37">
        <v>0</v>
      </c>
      <c r="G1680" s="37">
        <v>0</v>
      </c>
      <c r="H1680" s="37">
        <v>7991.5099999999993</v>
      </c>
      <c r="I1680" s="37">
        <v>1863136.94</v>
      </c>
    </row>
    <row r="1681" spans="1:9" hidden="1" outlineLevel="1">
      <c r="A1681" s="24" t="s">
        <v>870</v>
      </c>
      <c r="B1681" s="37">
        <v>2906063.1699999995</v>
      </c>
      <c r="C1681" s="37">
        <v>9974.2999999999993</v>
      </c>
      <c r="D1681" s="37">
        <v>0</v>
      </c>
      <c r="E1681" s="37">
        <v>-90.69</v>
      </c>
      <c r="F1681" s="37">
        <v>0</v>
      </c>
      <c r="G1681" s="37">
        <v>0</v>
      </c>
      <c r="H1681" s="37">
        <v>9883.6099999999988</v>
      </c>
      <c r="I1681" s="37">
        <v>2915946.7799999993</v>
      </c>
    </row>
    <row r="1682" spans="1:9" hidden="1" outlineLevel="1">
      <c r="A1682" s="24" t="s">
        <v>871</v>
      </c>
      <c r="B1682" s="37">
        <v>7433018.8799999999</v>
      </c>
      <c r="C1682" s="37">
        <v>212760.04</v>
      </c>
      <c r="D1682" s="37">
        <v>-155441.60999999999</v>
      </c>
      <c r="E1682" s="37">
        <v>186.33</v>
      </c>
      <c r="F1682" s="37">
        <v>0</v>
      </c>
      <c r="G1682" s="37">
        <v>0</v>
      </c>
      <c r="H1682" s="37">
        <v>57504.760000000024</v>
      </c>
      <c r="I1682" s="37">
        <v>7490523.6399999997</v>
      </c>
    </row>
    <row r="1683" spans="1:9" hidden="1" outlineLevel="1">
      <c r="A1683" s="24" t="s">
        <v>872</v>
      </c>
      <c r="B1683" s="37">
        <v>1535268.8299999998</v>
      </c>
      <c r="C1683" s="37">
        <v>0</v>
      </c>
      <c r="D1683" s="37">
        <v>0</v>
      </c>
      <c r="E1683" s="37">
        <v>0</v>
      </c>
      <c r="F1683" s="37">
        <v>0</v>
      </c>
      <c r="G1683" s="37">
        <v>0</v>
      </c>
      <c r="H1683" s="37">
        <v>0</v>
      </c>
      <c r="I1683" s="37">
        <v>1535268.8299999998</v>
      </c>
    </row>
    <row r="1684" spans="1:9" hidden="1" outlineLevel="1">
      <c r="A1684" s="24" t="s">
        <v>873</v>
      </c>
      <c r="B1684" s="37">
        <v>3520458.0900000003</v>
      </c>
      <c r="C1684" s="37">
        <v>0</v>
      </c>
      <c r="D1684" s="37">
        <v>0</v>
      </c>
      <c r="E1684" s="37">
        <v>0</v>
      </c>
      <c r="F1684" s="37">
        <v>0</v>
      </c>
      <c r="G1684" s="37">
        <v>0</v>
      </c>
      <c r="H1684" s="37">
        <v>0</v>
      </c>
      <c r="I1684" s="37">
        <v>3520458.0900000003</v>
      </c>
    </row>
    <row r="1685" spans="1:9" hidden="1" outlineLevel="1">
      <c r="A1685" s="24" t="s">
        <v>874</v>
      </c>
      <c r="B1685" s="37">
        <v>3144562.15</v>
      </c>
      <c r="C1685" s="37">
        <v>933.7</v>
      </c>
      <c r="D1685" s="37">
        <v>0</v>
      </c>
      <c r="E1685" s="37">
        <v>0</v>
      </c>
      <c r="F1685" s="37">
        <v>0</v>
      </c>
      <c r="G1685" s="37">
        <v>14872.17</v>
      </c>
      <c r="H1685" s="37">
        <v>-13938.47</v>
      </c>
      <c r="I1685" s="37">
        <v>3130623.6799999997</v>
      </c>
    </row>
    <row r="1686" spans="1:9" hidden="1" outlineLevel="1">
      <c r="A1686" s="24" t="s">
        <v>404</v>
      </c>
      <c r="B1686" s="37">
        <v>1060136861.04</v>
      </c>
      <c r="C1686" s="37">
        <v>7859299.3600000003</v>
      </c>
      <c r="D1686" s="37">
        <v>1157553.92</v>
      </c>
      <c r="E1686" s="37">
        <v>2295.63</v>
      </c>
      <c r="F1686" s="37">
        <v>591331.57999999996</v>
      </c>
      <c r="G1686" s="37">
        <v>60490.639999999992</v>
      </c>
      <c r="H1686" s="37">
        <v>9549989.8500000015</v>
      </c>
      <c r="I1686" s="37">
        <v>1069686850.89</v>
      </c>
    </row>
    <row r="1687" spans="1:9" hidden="1" outlineLevel="1">
      <c r="A1687" s="24" t="s">
        <v>875</v>
      </c>
      <c r="B1687" s="37">
        <v>1538934</v>
      </c>
      <c r="C1687" s="37">
        <v>0</v>
      </c>
      <c r="D1687" s="37">
        <v>0</v>
      </c>
      <c r="E1687" s="37">
        <v>0</v>
      </c>
      <c r="F1687" s="37">
        <v>0</v>
      </c>
      <c r="G1687" s="37">
        <v>0</v>
      </c>
      <c r="H1687" s="37">
        <v>0</v>
      </c>
      <c r="I1687" s="37">
        <v>1538934</v>
      </c>
    </row>
    <row r="1688" spans="1:9" hidden="1" outlineLevel="1">
      <c r="A1688" s="24" t="s">
        <v>876</v>
      </c>
      <c r="B1688" s="37">
        <v>3314509.19</v>
      </c>
      <c r="C1688" s="37">
        <v>47330.2</v>
      </c>
      <c r="D1688" s="37">
        <v>0</v>
      </c>
      <c r="E1688" s="37">
        <v>0</v>
      </c>
      <c r="F1688" s="37">
        <v>0</v>
      </c>
      <c r="G1688" s="37">
        <v>1.2</v>
      </c>
      <c r="H1688" s="37">
        <v>47329</v>
      </c>
      <c r="I1688" s="37">
        <v>3361838.19</v>
      </c>
    </row>
    <row r="1689" spans="1:9" hidden="1" outlineLevel="1">
      <c r="A1689" s="24" t="s">
        <v>877</v>
      </c>
      <c r="B1689" s="37">
        <v>5715125.8199999994</v>
      </c>
      <c r="C1689" s="37">
        <v>115849.02</v>
      </c>
      <c r="D1689" s="37">
        <v>0</v>
      </c>
      <c r="E1689" s="37">
        <v>0</v>
      </c>
      <c r="F1689" s="37">
        <v>0</v>
      </c>
      <c r="G1689" s="37">
        <v>0</v>
      </c>
      <c r="H1689" s="37">
        <v>115849.02</v>
      </c>
      <c r="I1689" s="37">
        <v>5830974.8399999989</v>
      </c>
    </row>
    <row r="1690" spans="1:9" hidden="1" outlineLevel="1">
      <c r="A1690" s="24" t="s">
        <v>878</v>
      </c>
      <c r="B1690" s="37">
        <v>11823058.439999999</v>
      </c>
      <c r="C1690" s="37">
        <v>-356.81000000000006</v>
      </c>
      <c r="D1690" s="37">
        <v>0</v>
      </c>
      <c r="E1690" s="37">
        <v>0</v>
      </c>
      <c r="F1690" s="37">
        <v>0</v>
      </c>
      <c r="G1690" s="37">
        <v>0</v>
      </c>
      <c r="H1690" s="37">
        <v>-356.81000000000006</v>
      </c>
      <c r="I1690" s="37">
        <v>11822701.629999999</v>
      </c>
    </row>
    <row r="1691" spans="1:9" hidden="1" outlineLevel="1">
      <c r="A1691" s="24" t="s">
        <v>879</v>
      </c>
      <c r="B1691" s="37">
        <v>291278.96000000002</v>
      </c>
      <c r="C1691" s="37">
        <v>0</v>
      </c>
      <c r="D1691" s="37">
        <v>0</v>
      </c>
      <c r="E1691" s="37">
        <v>0</v>
      </c>
      <c r="F1691" s="37">
        <v>0</v>
      </c>
      <c r="G1691" s="37">
        <v>0</v>
      </c>
      <c r="H1691" s="37">
        <v>0</v>
      </c>
      <c r="I1691" s="37">
        <v>291278.96000000002</v>
      </c>
    </row>
    <row r="1692" spans="1:9" hidden="1" outlineLevel="1">
      <c r="A1692" s="24" t="s">
        <v>880</v>
      </c>
      <c r="B1692" s="37">
        <v>3929046.3399999994</v>
      </c>
      <c r="C1692" s="37">
        <v>0</v>
      </c>
      <c r="D1692" s="37">
        <v>0</v>
      </c>
      <c r="E1692" s="37">
        <v>0</v>
      </c>
      <c r="F1692" s="37">
        <v>0</v>
      </c>
      <c r="G1692" s="37">
        <v>0</v>
      </c>
      <c r="H1692" s="37">
        <v>0</v>
      </c>
      <c r="I1692" s="37">
        <v>3929046.3399999994</v>
      </c>
    </row>
    <row r="1693" spans="1:9" hidden="1" outlineLevel="1">
      <c r="A1693" s="24" t="s">
        <v>881</v>
      </c>
      <c r="B1693" s="37">
        <v>1005059.4400000001</v>
      </c>
      <c r="C1693" s="37">
        <v>0</v>
      </c>
      <c r="D1693" s="37">
        <v>0</v>
      </c>
      <c r="E1693" s="37">
        <v>0</v>
      </c>
      <c r="F1693" s="37">
        <v>0</v>
      </c>
      <c r="G1693" s="37">
        <v>0</v>
      </c>
      <c r="H1693" s="37">
        <v>0</v>
      </c>
      <c r="I1693" s="37">
        <v>1005059.4400000001</v>
      </c>
    </row>
    <row r="1694" spans="1:9" hidden="1" outlineLevel="1">
      <c r="A1694" s="24" t="s">
        <v>882</v>
      </c>
      <c r="B1694" s="37">
        <v>3081622.7900000005</v>
      </c>
      <c r="C1694" s="37">
        <v>0</v>
      </c>
      <c r="D1694" s="37">
        <v>0</v>
      </c>
      <c r="E1694" s="37">
        <v>0</v>
      </c>
      <c r="F1694" s="37">
        <v>0</v>
      </c>
      <c r="G1694" s="37">
        <v>0</v>
      </c>
      <c r="H1694" s="37">
        <v>0</v>
      </c>
      <c r="I1694" s="37">
        <v>3081622.7900000005</v>
      </c>
    </row>
    <row r="1695" spans="1:9" hidden="1" outlineLevel="1">
      <c r="A1695" s="24" t="s">
        <v>883</v>
      </c>
      <c r="B1695" s="37">
        <v>512508.92000000004</v>
      </c>
      <c r="C1695" s="37">
        <v>0</v>
      </c>
      <c r="D1695" s="37">
        <v>0</v>
      </c>
      <c r="E1695" s="37">
        <v>0</v>
      </c>
      <c r="F1695" s="37">
        <v>0</v>
      </c>
      <c r="G1695" s="37">
        <v>0</v>
      </c>
      <c r="H1695" s="37">
        <v>0</v>
      </c>
      <c r="I1695" s="37">
        <v>512508.92000000004</v>
      </c>
    </row>
    <row r="1696" spans="1:9" hidden="1" outlineLevel="1">
      <c r="A1696" s="24" t="s">
        <v>884</v>
      </c>
      <c r="B1696" s="37">
        <v>3795891.91</v>
      </c>
      <c r="C1696" s="37">
        <v>0</v>
      </c>
      <c r="D1696" s="37">
        <v>0</v>
      </c>
      <c r="E1696" s="37">
        <v>0</v>
      </c>
      <c r="F1696" s="37">
        <v>0</v>
      </c>
      <c r="G1696" s="37">
        <v>0</v>
      </c>
      <c r="H1696" s="37">
        <v>0</v>
      </c>
      <c r="I1696" s="37">
        <v>3795891.91</v>
      </c>
    </row>
    <row r="1697" spans="1:9" hidden="1" outlineLevel="1">
      <c r="A1697" s="24" t="s">
        <v>885</v>
      </c>
      <c r="B1697" s="37">
        <v>390737.86000000004</v>
      </c>
      <c r="C1697" s="37">
        <v>0</v>
      </c>
      <c r="D1697" s="37">
        <v>0</v>
      </c>
      <c r="E1697" s="37">
        <v>0</v>
      </c>
      <c r="F1697" s="37">
        <v>0</v>
      </c>
      <c r="G1697" s="37">
        <v>0</v>
      </c>
      <c r="H1697" s="37">
        <v>0</v>
      </c>
      <c r="I1697" s="37">
        <v>390737.86000000004</v>
      </c>
    </row>
    <row r="1698" spans="1:9" hidden="1" outlineLevel="1">
      <c r="A1698" s="24" t="s">
        <v>886</v>
      </c>
      <c r="B1698" s="37">
        <v>716934.3600000001</v>
      </c>
      <c r="C1698" s="37">
        <v>0</v>
      </c>
      <c r="D1698" s="37">
        <v>0</v>
      </c>
      <c r="E1698" s="37">
        <v>0</v>
      </c>
      <c r="F1698" s="37">
        <v>0</v>
      </c>
      <c r="G1698" s="37">
        <v>0</v>
      </c>
      <c r="H1698" s="37">
        <v>0</v>
      </c>
      <c r="I1698" s="37">
        <v>716934.3600000001</v>
      </c>
    </row>
    <row r="1699" spans="1:9" hidden="1" outlineLevel="1">
      <c r="A1699" s="24" t="s">
        <v>887</v>
      </c>
      <c r="B1699" s="37">
        <v>1345159.01</v>
      </c>
      <c r="C1699" s="37">
        <v>0</v>
      </c>
      <c r="D1699" s="37">
        <v>0</v>
      </c>
      <c r="E1699" s="37">
        <v>0</v>
      </c>
      <c r="F1699" s="37">
        <v>0</v>
      </c>
      <c r="G1699" s="37">
        <v>0</v>
      </c>
      <c r="H1699" s="37">
        <v>0</v>
      </c>
      <c r="I1699" s="37">
        <v>1345159.01</v>
      </c>
    </row>
    <row r="1700" spans="1:9" hidden="1" outlineLevel="1">
      <c r="A1700" s="24" t="s">
        <v>888</v>
      </c>
      <c r="B1700" s="37">
        <v>1656712.35</v>
      </c>
      <c r="C1700" s="37">
        <v>0</v>
      </c>
      <c r="D1700" s="37">
        <v>0</v>
      </c>
      <c r="E1700" s="37">
        <v>0</v>
      </c>
      <c r="F1700" s="37">
        <v>0</v>
      </c>
      <c r="G1700" s="37">
        <v>0</v>
      </c>
      <c r="H1700" s="37">
        <v>0</v>
      </c>
      <c r="I1700" s="37">
        <v>1656712.35</v>
      </c>
    </row>
    <row r="1701" spans="1:9" hidden="1" outlineLevel="1">
      <c r="A1701" s="24" t="s">
        <v>889</v>
      </c>
      <c r="B1701" s="37">
        <v>2876933.29</v>
      </c>
      <c r="C1701" s="37">
        <v>0</v>
      </c>
      <c r="D1701" s="37">
        <v>0</v>
      </c>
      <c r="E1701" s="37">
        <v>0</v>
      </c>
      <c r="F1701" s="37">
        <v>0</v>
      </c>
      <c r="G1701" s="37">
        <v>0</v>
      </c>
      <c r="H1701" s="37">
        <v>0</v>
      </c>
      <c r="I1701" s="37">
        <v>2876933.29</v>
      </c>
    </row>
    <row r="1702" spans="1:9" hidden="1" outlineLevel="1">
      <c r="A1702" s="24" t="s">
        <v>890</v>
      </c>
      <c r="B1702" s="37">
        <v>1747000.15</v>
      </c>
      <c r="C1702" s="37">
        <v>0</v>
      </c>
      <c r="D1702" s="37">
        <v>0</v>
      </c>
      <c r="E1702" s="37">
        <v>0</v>
      </c>
      <c r="F1702" s="37">
        <v>0</v>
      </c>
      <c r="G1702" s="37">
        <v>0</v>
      </c>
      <c r="H1702" s="37">
        <v>0</v>
      </c>
      <c r="I1702" s="37">
        <v>1747000.15</v>
      </c>
    </row>
    <row r="1703" spans="1:9" hidden="1" outlineLevel="1">
      <c r="A1703" s="24" t="s">
        <v>891</v>
      </c>
      <c r="B1703" s="37">
        <v>7068173.2599999998</v>
      </c>
      <c r="C1703" s="37">
        <v>28860.829999999998</v>
      </c>
      <c r="D1703" s="37">
        <v>-4770.43</v>
      </c>
      <c r="E1703" s="37">
        <v>0</v>
      </c>
      <c r="F1703" s="37">
        <v>0</v>
      </c>
      <c r="G1703" s="37">
        <v>0</v>
      </c>
      <c r="H1703" s="37">
        <v>24090.399999999998</v>
      </c>
      <c r="I1703" s="37">
        <v>7092263.6600000001</v>
      </c>
    </row>
    <row r="1704" spans="1:9" hidden="1" outlineLevel="1">
      <c r="A1704" s="24" t="s">
        <v>892</v>
      </c>
      <c r="B1704" s="37">
        <v>5093486.4300000006</v>
      </c>
      <c r="C1704" s="37">
        <v>0</v>
      </c>
      <c r="D1704" s="37">
        <v>0</v>
      </c>
      <c r="E1704" s="37">
        <v>0</v>
      </c>
      <c r="F1704" s="37">
        <v>0</v>
      </c>
      <c r="G1704" s="37">
        <v>0</v>
      </c>
      <c r="H1704" s="37">
        <v>0</v>
      </c>
      <c r="I1704" s="37">
        <v>5093486.4300000006</v>
      </c>
    </row>
    <row r="1705" spans="1:9" hidden="1" outlineLevel="1">
      <c r="A1705" s="24" t="s">
        <v>893</v>
      </c>
      <c r="B1705" s="37">
        <v>5436055.6100000013</v>
      </c>
      <c r="C1705" s="37">
        <v>0</v>
      </c>
      <c r="D1705" s="37">
        <v>0</v>
      </c>
      <c r="E1705" s="37">
        <v>0</v>
      </c>
      <c r="F1705" s="37">
        <v>0</v>
      </c>
      <c r="G1705" s="37">
        <v>0</v>
      </c>
      <c r="H1705" s="37">
        <v>0</v>
      </c>
      <c r="I1705" s="37">
        <v>5436055.6100000013</v>
      </c>
    </row>
    <row r="1706" spans="1:9" hidden="1" outlineLevel="1">
      <c r="A1706" s="24" t="s">
        <v>894</v>
      </c>
      <c r="B1706" s="37">
        <v>4419263.0100000007</v>
      </c>
      <c r="C1706" s="37">
        <v>0</v>
      </c>
      <c r="D1706" s="37">
        <v>0</v>
      </c>
      <c r="E1706" s="37">
        <v>0</v>
      </c>
      <c r="F1706" s="37">
        <v>0</v>
      </c>
      <c r="G1706" s="37">
        <v>0</v>
      </c>
      <c r="H1706" s="37">
        <v>0</v>
      </c>
      <c r="I1706" s="37">
        <v>4419263.0100000007</v>
      </c>
    </row>
    <row r="1707" spans="1:9" hidden="1" outlineLevel="1">
      <c r="A1707" s="24" t="s">
        <v>895</v>
      </c>
      <c r="B1707" s="37">
        <v>2653286.59</v>
      </c>
      <c r="C1707" s="37">
        <v>20719.78</v>
      </c>
      <c r="D1707" s="37">
        <v>0</v>
      </c>
      <c r="E1707" s="37">
        <v>0</v>
      </c>
      <c r="F1707" s="37">
        <v>0</v>
      </c>
      <c r="G1707" s="37">
        <v>0</v>
      </c>
      <c r="H1707" s="37">
        <v>20719.78</v>
      </c>
      <c r="I1707" s="37">
        <v>2674006.3699999996</v>
      </c>
    </row>
    <row r="1708" spans="1:9" hidden="1" outlineLevel="1">
      <c r="A1708" s="24" t="s">
        <v>896</v>
      </c>
      <c r="B1708" s="37">
        <v>34595822.880000003</v>
      </c>
      <c r="C1708" s="37">
        <v>696543.41999999993</v>
      </c>
      <c r="D1708" s="37">
        <v>42451.65</v>
      </c>
      <c r="E1708" s="37">
        <v>4269.58</v>
      </c>
      <c r="F1708" s="37">
        <v>215218.97999999998</v>
      </c>
      <c r="G1708" s="37">
        <v>145854.56</v>
      </c>
      <c r="H1708" s="37">
        <v>812629.06999999983</v>
      </c>
      <c r="I1708" s="37">
        <v>35408451.950000003</v>
      </c>
    </row>
    <row r="1709" spans="1:9" hidden="1" outlineLevel="1">
      <c r="A1709" s="24" t="s">
        <v>897</v>
      </c>
      <c r="B1709" s="37">
        <v>668603.82000000007</v>
      </c>
      <c r="C1709" s="37">
        <v>8900.6</v>
      </c>
      <c r="D1709" s="37">
        <v>0</v>
      </c>
      <c r="E1709" s="37">
        <v>233.97</v>
      </c>
      <c r="F1709" s="37">
        <v>0</v>
      </c>
      <c r="G1709" s="37">
        <v>27.69</v>
      </c>
      <c r="H1709" s="37">
        <v>9106.8799999999992</v>
      </c>
      <c r="I1709" s="37">
        <v>677710.70000000007</v>
      </c>
    </row>
    <row r="1710" spans="1:9" hidden="1" outlineLevel="1">
      <c r="A1710" s="24" t="s">
        <v>898</v>
      </c>
      <c r="B1710" s="37">
        <v>3751851.9599999995</v>
      </c>
      <c r="C1710" s="37">
        <v>2646.82</v>
      </c>
      <c r="D1710" s="37">
        <v>0</v>
      </c>
      <c r="E1710" s="37">
        <v>0</v>
      </c>
      <c r="F1710" s="37">
        <v>0</v>
      </c>
      <c r="G1710" s="37">
        <v>0</v>
      </c>
      <c r="H1710" s="37">
        <v>2646.82</v>
      </c>
      <c r="I1710" s="37">
        <v>3754498.7799999993</v>
      </c>
    </row>
    <row r="1711" spans="1:9" hidden="1" outlineLevel="1">
      <c r="A1711" s="24" t="s">
        <v>899</v>
      </c>
      <c r="B1711" s="37">
        <v>3051037.92</v>
      </c>
      <c r="C1711" s="37">
        <v>-1748.25</v>
      </c>
      <c r="D1711" s="37">
        <v>0</v>
      </c>
      <c r="E1711" s="37">
        <v>0</v>
      </c>
      <c r="F1711" s="37">
        <v>0</v>
      </c>
      <c r="G1711" s="37">
        <v>0</v>
      </c>
      <c r="H1711" s="37">
        <v>-1748.25</v>
      </c>
      <c r="I1711" s="37">
        <v>3049289.67</v>
      </c>
    </row>
    <row r="1712" spans="1:9" hidden="1" outlineLevel="1">
      <c r="A1712" s="24" t="s">
        <v>900</v>
      </c>
      <c r="B1712" s="37">
        <v>6376041.5100000007</v>
      </c>
      <c r="C1712" s="37">
        <v>1330.3899999999999</v>
      </c>
      <c r="D1712" s="37">
        <v>0</v>
      </c>
      <c r="E1712" s="37">
        <v>0</v>
      </c>
      <c r="F1712" s="37">
        <v>0</v>
      </c>
      <c r="G1712" s="37">
        <v>0</v>
      </c>
      <c r="H1712" s="37">
        <v>1330.3899999999999</v>
      </c>
      <c r="I1712" s="37">
        <v>6377371.9000000004</v>
      </c>
    </row>
    <row r="1713" spans="1:9" hidden="1" outlineLevel="1">
      <c r="A1713" s="24" t="s">
        <v>901</v>
      </c>
      <c r="B1713" s="37">
        <v>5762630.9299999988</v>
      </c>
      <c r="C1713" s="37">
        <v>0</v>
      </c>
      <c r="D1713" s="37">
        <v>0</v>
      </c>
      <c r="E1713" s="37">
        <v>0</v>
      </c>
      <c r="F1713" s="37">
        <v>0</v>
      </c>
      <c r="G1713" s="37">
        <v>0</v>
      </c>
      <c r="H1713" s="37">
        <v>0</v>
      </c>
      <c r="I1713" s="37">
        <v>5762630.9299999988</v>
      </c>
    </row>
    <row r="1714" spans="1:9" hidden="1" outlineLevel="1">
      <c r="A1714" s="24" t="s">
        <v>902</v>
      </c>
      <c r="B1714" s="37">
        <v>535386.75999999989</v>
      </c>
      <c r="C1714" s="37">
        <v>0</v>
      </c>
      <c r="D1714" s="37">
        <v>0</v>
      </c>
      <c r="E1714" s="37">
        <v>0</v>
      </c>
      <c r="F1714" s="37">
        <v>0</v>
      </c>
      <c r="G1714" s="37">
        <v>0</v>
      </c>
      <c r="H1714" s="37">
        <v>0</v>
      </c>
      <c r="I1714" s="37">
        <v>535386.75999999989</v>
      </c>
    </row>
    <row r="1715" spans="1:9" hidden="1" outlineLevel="1">
      <c r="A1715" s="24" t="s">
        <v>903</v>
      </c>
      <c r="B1715" s="37">
        <v>386145.22</v>
      </c>
      <c r="C1715" s="37">
        <v>0</v>
      </c>
      <c r="D1715" s="37">
        <v>0</v>
      </c>
      <c r="E1715" s="37">
        <v>0</v>
      </c>
      <c r="F1715" s="37">
        <v>0</v>
      </c>
      <c r="G1715" s="37">
        <v>0</v>
      </c>
      <c r="H1715" s="37">
        <v>0</v>
      </c>
      <c r="I1715" s="37">
        <v>386145.22</v>
      </c>
    </row>
    <row r="1716" spans="1:9" hidden="1" outlineLevel="1">
      <c r="A1716" s="24" t="s">
        <v>904</v>
      </c>
      <c r="B1716" s="37">
        <v>1056244.1500000001</v>
      </c>
      <c r="C1716" s="37">
        <v>14596.08</v>
      </c>
      <c r="D1716" s="37">
        <v>0</v>
      </c>
      <c r="E1716" s="37">
        <v>0</v>
      </c>
      <c r="F1716" s="37">
        <v>0</v>
      </c>
      <c r="G1716" s="37">
        <v>0</v>
      </c>
      <c r="H1716" s="37">
        <v>14596.08</v>
      </c>
      <c r="I1716" s="37">
        <v>1070840.2300000002</v>
      </c>
    </row>
    <row r="1717" spans="1:9" hidden="1" outlineLevel="1">
      <c r="A1717" s="24" t="s">
        <v>905</v>
      </c>
      <c r="B1717" s="37">
        <v>7963141.3300000001</v>
      </c>
      <c r="C1717" s="37">
        <v>164006.61000000002</v>
      </c>
      <c r="D1717" s="37">
        <v>-16907.98</v>
      </c>
      <c r="E1717" s="37">
        <v>1343.85</v>
      </c>
      <c r="F1717" s="37">
        <v>0</v>
      </c>
      <c r="G1717" s="37">
        <v>1.68</v>
      </c>
      <c r="H1717" s="37">
        <v>148440.80000000002</v>
      </c>
      <c r="I1717" s="37">
        <v>8111582.1299999999</v>
      </c>
    </row>
    <row r="1718" spans="1:9" hidden="1" outlineLevel="1">
      <c r="A1718" s="24" t="s">
        <v>906</v>
      </c>
      <c r="B1718" s="37">
        <v>4140495.33</v>
      </c>
      <c r="C1718" s="37">
        <v>9214.6099999999988</v>
      </c>
      <c r="D1718" s="37">
        <v>0</v>
      </c>
      <c r="E1718" s="37">
        <v>0</v>
      </c>
      <c r="F1718" s="37">
        <v>0</v>
      </c>
      <c r="G1718" s="37">
        <v>0</v>
      </c>
      <c r="H1718" s="37">
        <v>9214.6099999999988</v>
      </c>
      <c r="I1718" s="37">
        <v>4149709.94</v>
      </c>
    </row>
    <row r="1719" spans="1:9" hidden="1" outlineLevel="1">
      <c r="A1719" s="24" t="s">
        <v>907</v>
      </c>
      <c r="B1719" s="37">
        <v>2838542.3400000003</v>
      </c>
      <c r="C1719" s="37">
        <v>0</v>
      </c>
      <c r="D1719" s="37">
        <v>0</v>
      </c>
      <c r="E1719" s="37">
        <v>0</v>
      </c>
      <c r="F1719" s="37">
        <v>0</v>
      </c>
      <c r="G1719" s="37">
        <v>0</v>
      </c>
      <c r="H1719" s="37">
        <v>0</v>
      </c>
      <c r="I1719" s="37">
        <v>2838542.3400000003</v>
      </c>
    </row>
    <row r="1720" spans="1:9" hidden="1" outlineLevel="1">
      <c r="A1720" s="24" t="s">
        <v>908</v>
      </c>
      <c r="B1720" s="37">
        <v>6764866.8200000003</v>
      </c>
      <c r="C1720" s="37">
        <v>-8388.56</v>
      </c>
      <c r="D1720" s="37">
        <v>0</v>
      </c>
      <c r="E1720" s="37">
        <v>340.4</v>
      </c>
      <c r="F1720" s="37">
        <v>0</v>
      </c>
      <c r="G1720" s="37">
        <v>0</v>
      </c>
      <c r="H1720" s="37">
        <v>-8048.16</v>
      </c>
      <c r="I1720" s="37">
        <v>6756818.6600000001</v>
      </c>
    </row>
    <row r="1721" spans="1:9" hidden="1" outlineLevel="1">
      <c r="A1721" s="24" t="s">
        <v>468</v>
      </c>
      <c r="B1721" s="37">
        <v>42862926.569999993</v>
      </c>
      <c r="C1721" s="37">
        <v>838368.98</v>
      </c>
      <c r="D1721" s="37">
        <v>-96368.07</v>
      </c>
      <c r="E1721" s="37">
        <v>0</v>
      </c>
      <c r="F1721" s="37">
        <v>0</v>
      </c>
      <c r="G1721" s="37">
        <v>875.28</v>
      </c>
      <c r="H1721" s="37">
        <v>741125.62999999989</v>
      </c>
      <c r="I1721" s="37">
        <v>43604052.199999996</v>
      </c>
    </row>
    <row r="1722" spans="1:9" hidden="1" outlineLevel="1">
      <c r="A1722" s="24" t="s">
        <v>909</v>
      </c>
      <c r="B1722" s="37">
        <v>3926390.6900000004</v>
      </c>
      <c r="C1722" s="37">
        <v>31739.43</v>
      </c>
      <c r="D1722" s="37">
        <v>0</v>
      </c>
      <c r="E1722" s="37">
        <v>0</v>
      </c>
      <c r="F1722" s="37">
        <v>0</v>
      </c>
      <c r="G1722" s="37">
        <v>1292.4100000000001</v>
      </c>
      <c r="H1722" s="37">
        <v>30447.02</v>
      </c>
      <c r="I1722" s="37">
        <v>3956837.7100000004</v>
      </c>
    </row>
    <row r="1723" spans="1:9" hidden="1" outlineLevel="1">
      <c r="A1723" s="24" t="s">
        <v>910</v>
      </c>
      <c r="B1723" s="37">
        <v>8827000.9399999995</v>
      </c>
      <c r="C1723" s="37">
        <v>1689.98</v>
      </c>
      <c r="D1723" s="37">
        <v>0</v>
      </c>
      <c r="E1723" s="37">
        <v>0</v>
      </c>
      <c r="F1723" s="37">
        <v>0</v>
      </c>
      <c r="G1723" s="37">
        <v>0</v>
      </c>
      <c r="H1723" s="37">
        <v>1689.98</v>
      </c>
      <c r="I1723" s="37">
        <v>8828690.9199999999</v>
      </c>
    </row>
    <row r="1724" spans="1:9" hidden="1" outlineLevel="1">
      <c r="A1724" s="24" t="s">
        <v>911</v>
      </c>
      <c r="B1724" s="37">
        <v>885835.24</v>
      </c>
      <c r="C1724" s="37">
        <v>0</v>
      </c>
      <c r="D1724" s="37">
        <v>0</v>
      </c>
      <c r="E1724" s="37">
        <v>0</v>
      </c>
      <c r="F1724" s="37">
        <v>0</v>
      </c>
      <c r="G1724" s="37">
        <v>0</v>
      </c>
      <c r="H1724" s="37">
        <v>0</v>
      </c>
      <c r="I1724" s="37">
        <v>885835.24</v>
      </c>
    </row>
    <row r="1725" spans="1:9" hidden="1" outlineLevel="1">
      <c r="A1725" s="24" t="s">
        <v>912</v>
      </c>
      <c r="B1725" s="37">
        <v>3339663.8199999994</v>
      </c>
      <c r="C1725" s="37">
        <v>-535.33999999999992</v>
      </c>
      <c r="D1725" s="37">
        <v>0</v>
      </c>
      <c r="E1725" s="37">
        <v>0</v>
      </c>
      <c r="F1725" s="37">
        <v>0</v>
      </c>
      <c r="G1725" s="37">
        <v>0</v>
      </c>
      <c r="H1725" s="37">
        <v>-535.33999999999992</v>
      </c>
      <c r="I1725" s="37">
        <v>3339128.4799999995</v>
      </c>
    </row>
    <row r="1726" spans="1:9" hidden="1" outlineLevel="1">
      <c r="A1726" s="24" t="s">
        <v>913</v>
      </c>
      <c r="B1726" s="37">
        <v>379990.46</v>
      </c>
      <c r="C1726" s="37">
        <v>0</v>
      </c>
      <c r="D1726" s="37">
        <v>0</v>
      </c>
      <c r="E1726" s="37">
        <v>0</v>
      </c>
      <c r="F1726" s="37">
        <v>0</v>
      </c>
      <c r="G1726" s="37">
        <v>0</v>
      </c>
      <c r="H1726" s="37">
        <v>0</v>
      </c>
      <c r="I1726" s="37">
        <v>379990.46</v>
      </c>
    </row>
    <row r="1727" spans="1:9" hidden="1" outlineLevel="1">
      <c r="A1727" s="24" t="s">
        <v>914</v>
      </c>
      <c r="B1727" s="37">
        <v>2280557.9199999995</v>
      </c>
      <c r="C1727" s="37">
        <v>0</v>
      </c>
      <c r="D1727" s="37">
        <v>0</v>
      </c>
      <c r="E1727" s="37">
        <v>0</v>
      </c>
      <c r="F1727" s="37">
        <v>0</v>
      </c>
      <c r="G1727" s="37">
        <v>0</v>
      </c>
      <c r="H1727" s="37">
        <v>0</v>
      </c>
      <c r="I1727" s="37">
        <v>2280557.9199999995</v>
      </c>
    </row>
    <row r="1728" spans="1:9" hidden="1" outlineLevel="1">
      <c r="A1728" s="24" t="s">
        <v>915</v>
      </c>
      <c r="B1728" s="37">
        <v>8514608.3899999987</v>
      </c>
      <c r="C1728" s="37">
        <v>21533.410000000003</v>
      </c>
      <c r="D1728" s="37">
        <v>0</v>
      </c>
      <c r="E1728" s="37">
        <v>297.51</v>
      </c>
      <c r="F1728" s="37">
        <v>0</v>
      </c>
      <c r="G1728" s="37">
        <v>0</v>
      </c>
      <c r="H1728" s="37">
        <v>21830.920000000002</v>
      </c>
      <c r="I1728" s="37">
        <v>8536439.3099999987</v>
      </c>
    </row>
    <row r="1729" spans="1:9" hidden="1" outlineLevel="1">
      <c r="A1729" s="24" t="s">
        <v>371</v>
      </c>
      <c r="B1729" s="37">
        <v>6611436.6900000004</v>
      </c>
      <c r="C1729" s="37">
        <v>11070.25</v>
      </c>
      <c r="D1729" s="37">
        <v>0</v>
      </c>
      <c r="E1729" s="37">
        <v>104.76</v>
      </c>
      <c r="F1729" s="37">
        <v>0</v>
      </c>
      <c r="G1729" s="37">
        <v>0</v>
      </c>
      <c r="H1729" s="37">
        <v>11175.01</v>
      </c>
      <c r="I1729" s="37">
        <v>6622611.7000000002</v>
      </c>
    </row>
    <row r="1730" spans="1:9" hidden="1" outlineLevel="1">
      <c r="A1730" s="24" t="s">
        <v>916</v>
      </c>
      <c r="B1730" s="37">
        <v>6507367.0700000003</v>
      </c>
      <c r="C1730" s="37">
        <v>0</v>
      </c>
      <c r="D1730" s="37">
        <v>0</v>
      </c>
      <c r="E1730" s="37">
        <v>0</v>
      </c>
      <c r="F1730" s="37">
        <v>0</v>
      </c>
      <c r="G1730" s="37">
        <v>0</v>
      </c>
      <c r="H1730" s="37">
        <v>0</v>
      </c>
      <c r="I1730" s="37">
        <v>6507367.0700000003</v>
      </c>
    </row>
    <row r="1731" spans="1:9" hidden="1" outlineLevel="1">
      <c r="A1731" s="24" t="s">
        <v>917</v>
      </c>
      <c r="B1731" s="37">
        <v>3478539.38</v>
      </c>
      <c r="C1731" s="37">
        <v>173.61</v>
      </c>
      <c r="D1731" s="37">
        <v>433.78</v>
      </c>
      <c r="E1731" s="37">
        <v>0</v>
      </c>
      <c r="F1731" s="37">
        <v>0</v>
      </c>
      <c r="G1731" s="37">
        <v>0</v>
      </c>
      <c r="H1731" s="37">
        <v>607.39</v>
      </c>
      <c r="I1731" s="37">
        <v>3479146.77</v>
      </c>
    </row>
    <row r="1732" spans="1:9" hidden="1" outlineLevel="1">
      <c r="A1732" s="24" t="s">
        <v>307</v>
      </c>
      <c r="B1732" s="37">
        <v>30827375.650000006</v>
      </c>
      <c r="C1732" s="37">
        <v>0</v>
      </c>
      <c r="D1732" s="37">
        <v>1357856.76</v>
      </c>
      <c r="E1732" s="37">
        <v>0</v>
      </c>
      <c r="F1732" s="37">
        <v>0</v>
      </c>
      <c r="G1732" s="37">
        <v>0</v>
      </c>
      <c r="H1732" s="37">
        <v>1357856.76</v>
      </c>
      <c r="I1732" s="37">
        <v>32185232.410000008</v>
      </c>
    </row>
    <row r="1733" spans="1:9" hidden="1" outlineLevel="1">
      <c r="A1733" s="24" t="s">
        <v>918</v>
      </c>
      <c r="B1733" s="37">
        <v>8013286.1299999999</v>
      </c>
      <c r="C1733" s="37">
        <v>0</v>
      </c>
      <c r="D1733" s="37">
        <v>0</v>
      </c>
      <c r="E1733" s="37">
        <v>0</v>
      </c>
      <c r="F1733" s="37">
        <v>0</v>
      </c>
      <c r="G1733" s="37">
        <v>0</v>
      </c>
      <c r="H1733" s="37">
        <v>0</v>
      </c>
      <c r="I1733" s="37">
        <v>8013286.1299999999</v>
      </c>
    </row>
    <row r="1734" spans="1:9" hidden="1" outlineLevel="1">
      <c r="A1734" s="24" t="s">
        <v>919</v>
      </c>
      <c r="B1734" s="37">
        <v>3960846.0700000003</v>
      </c>
      <c r="C1734" s="37">
        <v>0</v>
      </c>
      <c r="D1734" s="37">
        <v>0</v>
      </c>
      <c r="E1734" s="37">
        <v>0</v>
      </c>
      <c r="F1734" s="37">
        <v>0</v>
      </c>
      <c r="G1734" s="37">
        <v>0</v>
      </c>
      <c r="H1734" s="37">
        <v>0</v>
      </c>
      <c r="I1734" s="37">
        <v>3960846.0700000003</v>
      </c>
    </row>
    <row r="1735" spans="1:9" hidden="1" outlineLevel="1">
      <c r="A1735" s="24" t="s">
        <v>920</v>
      </c>
      <c r="B1735" s="37">
        <v>6893596.3200000003</v>
      </c>
      <c r="C1735" s="37">
        <v>0</v>
      </c>
      <c r="D1735" s="37">
        <v>0</v>
      </c>
      <c r="E1735" s="37">
        <v>0</v>
      </c>
      <c r="F1735" s="37">
        <v>0</v>
      </c>
      <c r="G1735" s="37">
        <v>0</v>
      </c>
      <c r="H1735" s="37">
        <v>0</v>
      </c>
      <c r="I1735" s="37">
        <v>6893596.3200000003</v>
      </c>
    </row>
    <row r="1736" spans="1:9" hidden="1" outlineLevel="1">
      <c r="A1736" s="24" t="s">
        <v>921</v>
      </c>
      <c r="B1736" s="37">
        <v>4194063.7399999998</v>
      </c>
      <c r="C1736" s="37">
        <v>0</v>
      </c>
      <c r="D1736" s="37">
        <v>0</v>
      </c>
      <c r="E1736" s="37">
        <v>0</v>
      </c>
      <c r="F1736" s="37">
        <v>0</v>
      </c>
      <c r="G1736" s="37">
        <v>0</v>
      </c>
      <c r="H1736" s="37">
        <v>0</v>
      </c>
      <c r="I1736" s="37">
        <v>4194063.7399999998</v>
      </c>
    </row>
    <row r="1737" spans="1:9" hidden="1" outlineLevel="1">
      <c r="A1737" s="24" t="s">
        <v>922</v>
      </c>
      <c r="B1737" s="37">
        <v>10263524.5</v>
      </c>
      <c r="C1737" s="37">
        <v>33304.76</v>
      </c>
      <c r="D1737" s="37">
        <v>0</v>
      </c>
      <c r="E1737" s="37">
        <v>0</v>
      </c>
      <c r="F1737" s="37">
        <v>0</v>
      </c>
      <c r="G1737" s="37">
        <v>0</v>
      </c>
      <c r="H1737" s="37">
        <v>33304.76</v>
      </c>
      <c r="I1737" s="37">
        <v>10296829.26</v>
      </c>
    </row>
    <row r="1738" spans="1:9" hidden="1" outlineLevel="1">
      <c r="A1738" s="24" t="s">
        <v>923</v>
      </c>
      <c r="B1738" s="37">
        <v>1517727.21</v>
      </c>
      <c r="C1738" s="37">
        <v>0</v>
      </c>
      <c r="D1738" s="37">
        <v>0</v>
      </c>
      <c r="E1738" s="37">
        <v>0</v>
      </c>
      <c r="F1738" s="37">
        <v>0</v>
      </c>
      <c r="G1738" s="37">
        <v>0</v>
      </c>
      <c r="H1738" s="37">
        <v>0</v>
      </c>
      <c r="I1738" s="37">
        <v>1517727.21</v>
      </c>
    </row>
    <row r="1739" spans="1:9" hidden="1" outlineLevel="1">
      <c r="A1739" s="24" t="s">
        <v>267</v>
      </c>
      <c r="B1739" s="37">
        <v>9229229.0800000001</v>
      </c>
      <c r="C1739" s="37">
        <v>0</v>
      </c>
      <c r="D1739" s="37">
        <v>0</v>
      </c>
      <c r="E1739" s="37">
        <v>0</v>
      </c>
      <c r="F1739" s="37">
        <v>0</v>
      </c>
      <c r="G1739" s="37">
        <v>0</v>
      </c>
      <c r="H1739" s="37">
        <v>0</v>
      </c>
      <c r="I1739" s="37">
        <v>9229229.0800000001</v>
      </c>
    </row>
    <row r="1740" spans="1:9" hidden="1" outlineLevel="1">
      <c r="A1740" s="24" t="s">
        <v>924</v>
      </c>
      <c r="B1740" s="37">
        <v>1423714.97</v>
      </c>
      <c r="C1740" s="37">
        <v>8809.25</v>
      </c>
      <c r="D1740" s="37">
        <v>0</v>
      </c>
      <c r="E1740" s="37">
        <v>0</v>
      </c>
      <c r="F1740" s="37">
        <v>0</v>
      </c>
      <c r="G1740" s="37">
        <v>0</v>
      </c>
      <c r="H1740" s="37">
        <v>8809.25</v>
      </c>
      <c r="I1740" s="37">
        <v>1432524.22</v>
      </c>
    </row>
    <row r="1741" spans="1:9" hidden="1" outlineLevel="1">
      <c r="A1741" s="24" t="s">
        <v>925</v>
      </c>
      <c r="B1741" s="37">
        <v>19996914.879999999</v>
      </c>
      <c r="C1741" s="37">
        <v>50087.94</v>
      </c>
      <c r="D1741" s="37">
        <v>0</v>
      </c>
      <c r="E1741" s="37">
        <v>750.59</v>
      </c>
      <c r="F1741" s="37">
        <v>0</v>
      </c>
      <c r="G1741" s="37">
        <v>7.34</v>
      </c>
      <c r="H1741" s="37">
        <v>50831.19</v>
      </c>
      <c r="I1741" s="37">
        <v>20047746.07</v>
      </c>
    </row>
    <row r="1742" spans="1:9" hidden="1" outlineLevel="1">
      <c r="A1742" s="24" t="s">
        <v>926</v>
      </c>
      <c r="B1742" s="37">
        <v>6866026.3099999996</v>
      </c>
      <c r="C1742" s="37">
        <v>111749.87999999999</v>
      </c>
      <c r="D1742" s="37">
        <v>-684.76</v>
      </c>
      <c r="E1742" s="37">
        <v>4048.38</v>
      </c>
      <c r="F1742" s="37">
        <v>0</v>
      </c>
      <c r="G1742" s="37">
        <v>0</v>
      </c>
      <c r="H1742" s="37">
        <v>115113.5</v>
      </c>
      <c r="I1742" s="37">
        <v>6981139.8099999996</v>
      </c>
    </row>
    <row r="1743" spans="1:9" hidden="1" outlineLevel="1">
      <c r="A1743" s="24" t="s">
        <v>927</v>
      </c>
      <c r="B1743" s="37">
        <v>1508904.99</v>
      </c>
      <c r="C1743" s="37">
        <v>0</v>
      </c>
      <c r="D1743" s="37">
        <v>0</v>
      </c>
      <c r="E1743" s="37">
        <v>0</v>
      </c>
      <c r="F1743" s="37">
        <v>0</v>
      </c>
      <c r="G1743" s="37">
        <v>0</v>
      </c>
      <c r="H1743" s="37">
        <v>0</v>
      </c>
      <c r="I1743" s="37">
        <v>1508904.99</v>
      </c>
    </row>
    <row r="1744" spans="1:9" hidden="1" outlineLevel="1">
      <c r="A1744" s="24" t="s">
        <v>928</v>
      </c>
      <c r="B1744" s="37">
        <v>9689938.9100000001</v>
      </c>
      <c r="C1744" s="37">
        <v>0</v>
      </c>
      <c r="D1744" s="37">
        <v>0</v>
      </c>
      <c r="E1744" s="37">
        <v>0</v>
      </c>
      <c r="F1744" s="37">
        <v>0</v>
      </c>
      <c r="G1744" s="37">
        <v>0</v>
      </c>
      <c r="H1744" s="37">
        <v>0</v>
      </c>
      <c r="I1744" s="37">
        <v>9689938.9100000001</v>
      </c>
    </row>
    <row r="1745" spans="1:9" collapsed="1">
      <c r="A1745" s="11" t="s">
        <v>15</v>
      </c>
      <c r="B1745" s="36">
        <f t="shared" ref="B1745:I1745" si="24">B877+B1035+B1252+B1616</f>
        <v>17309759512.620003</v>
      </c>
      <c r="C1745" s="36">
        <f t="shared" si="24"/>
        <v>92195667.700000003</v>
      </c>
      <c r="D1745" s="36">
        <f t="shared" si="24"/>
        <v>39808790.369999997</v>
      </c>
      <c r="E1745" s="36">
        <f t="shared" si="24"/>
        <v>22010.28000000001</v>
      </c>
      <c r="F1745" s="36">
        <f t="shared" si="24"/>
        <v>4274672.16</v>
      </c>
      <c r="G1745" s="36">
        <f t="shared" si="24"/>
        <v>3320970.43</v>
      </c>
      <c r="H1745" s="36">
        <f t="shared" si="24"/>
        <v>132980170.08</v>
      </c>
      <c r="I1745" s="36">
        <f t="shared" si="24"/>
        <v>17442739682.700001</v>
      </c>
    </row>
    <row r="1746" spans="1:9">
      <c r="A1746" s="32"/>
      <c r="B1746" s="20"/>
      <c r="C1746" s="20"/>
      <c r="D1746" s="20"/>
      <c r="E1746" s="20"/>
      <c r="F1746" s="20"/>
      <c r="G1746" s="20"/>
      <c r="H1746" s="20"/>
      <c r="I1746" s="22"/>
    </row>
    <row r="1747" spans="1:9">
      <c r="A1747" s="32" t="s">
        <v>937</v>
      </c>
      <c r="B1747" s="22"/>
      <c r="C1747" s="22"/>
      <c r="D1747" s="22"/>
      <c r="E1747" s="22"/>
      <c r="F1747" s="22"/>
      <c r="G1747" s="22"/>
      <c r="H1747" s="22"/>
      <c r="I1747" s="22"/>
    </row>
    <row r="1748" spans="1:9">
      <c r="A1748" s="22"/>
      <c r="B1748" s="22"/>
      <c r="C1748" s="22"/>
      <c r="D1748" s="22"/>
      <c r="E1748" s="22"/>
      <c r="F1748" s="22"/>
      <c r="G1748" s="22"/>
      <c r="H1748" s="96"/>
      <c r="I1748" s="22"/>
    </row>
    <row r="1749" spans="1:9" ht="114.75">
      <c r="A1749" s="6" t="s">
        <v>86</v>
      </c>
      <c r="B1749" s="4" t="s">
        <v>938</v>
      </c>
      <c r="C1749" s="4" t="s">
        <v>939</v>
      </c>
      <c r="D1749" s="4" t="s">
        <v>940</v>
      </c>
      <c r="E1749" s="22"/>
      <c r="F1749" s="22"/>
      <c r="G1749" s="22"/>
      <c r="H1749" s="22"/>
      <c r="I1749" s="22"/>
    </row>
    <row r="1750" spans="1:9">
      <c r="A1750" s="24" t="str">
        <f>A4</f>
        <v>50Hertz</v>
      </c>
      <c r="B1750" s="55">
        <f>'Anlage 1a'!$I7</f>
        <v>4935784174</v>
      </c>
      <c r="C1750" s="55">
        <f>'Anlage 1g'!$C475</f>
        <v>100214481</v>
      </c>
      <c r="D1750" s="55">
        <f>B1750+C1750</f>
        <v>5035998655</v>
      </c>
      <c r="E1750" s="96"/>
      <c r="F1750" s="96"/>
      <c r="G1750" s="96"/>
    </row>
    <row r="1751" spans="1:9" hidden="1">
      <c r="A1751" s="317" t="str">
        <f>CONCATENATE('Anlage 1a'!$A$7," (ÜNB)")</f>
        <v>50Hertz (ÜNB)</v>
      </c>
      <c r="B1751" s="321">
        <f>SUM(B1752:B1906)</f>
        <v>4935784174</v>
      </c>
      <c r="C1751" s="321">
        <f>SUM(C1752:C1906)</f>
        <v>100214481</v>
      </c>
      <c r="D1751" s="321">
        <f>SUM(D1752:D1906)</f>
        <v>5035998655</v>
      </c>
      <c r="E1751" s="96"/>
      <c r="F1751" s="96"/>
      <c r="G1751" s="96"/>
    </row>
    <row r="1752" spans="1:9" hidden="1" outlineLevel="1">
      <c r="A1752" s="283" t="s">
        <v>96</v>
      </c>
      <c r="B1752" s="313">
        <v>102698</v>
      </c>
      <c r="C1752" s="337">
        <v>0</v>
      </c>
      <c r="D1752" s="313">
        <f>B1752+C1752</f>
        <v>102698</v>
      </c>
      <c r="E1752" s="96"/>
      <c r="F1752" s="96"/>
      <c r="G1752" s="96"/>
    </row>
    <row r="1753" spans="1:9" hidden="1" outlineLevel="1">
      <c r="A1753" s="283" t="s">
        <v>97</v>
      </c>
      <c r="B1753" s="313">
        <v>6146400</v>
      </c>
      <c r="C1753" s="337">
        <v>0</v>
      </c>
      <c r="D1753" s="313">
        <f t="shared" ref="D1753:D1816" si="25">B1753+C1753</f>
        <v>6146400</v>
      </c>
      <c r="E1753" s="96"/>
      <c r="F1753" s="96"/>
      <c r="G1753" s="96"/>
    </row>
    <row r="1754" spans="1:9" hidden="1" outlineLevel="1">
      <c r="A1754" s="283" t="s">
        <v>98</v>
      </c>
      <c r="B1754" s="313">
        <v>14856714</v>
      </c>
      <c r="C1754" s="337">
        <v>0</v>
      </c>
      <c r="D1754" s="313">
        <f t="shared" si="25"/>
        <v>14856714</v>
      </c>
      <c r="E1754" s="96"/>
      <c r="F1754" s="96"/>
      <c r="G1754" s="96"/>
    </row>
    <row r="1755" spans="1:9" hidden="1" outlineLevel="1">
      <c r="A1755" s="283" t="s">
        <v>99</v>
      </c>
      <c r="B1755" s="313">
        <v>5431294</v>
      </c>
      <c r="C1755" s="337">
        <v>0</v>
      </c>
      <c r="D1755" s="313">
        <f t="shared" si="25"/>
        <v>5431294</v>
      </c>
      <c r="E1755" s="96"/>
      <c r="F1755" s="96"/>
      <c r="G1755" s="96"/>
    </row>
    <row r="1756" spans="1:9" hidden="1" outlineLevel="1">
      <c r="A1756" s="283" t="s">
        <v>100</v>
      </c>
      <c r="B1756" s="313">
        <v>11663173</v>
      </c>
      <c r="C1756" s="337">
        <v>0</v>
      </c>
      <c r="D1756" s="313">
        <f t="shared" si="25"/>
        <v>11663173</v>
      </c>
      <c r="E1756" s="96"/>
      <c r="F1756" s="96"/>
      <c r="G1756" s="96"/>
    </row>
    <row r="1757" spans="1:9" hidden="1" outlineLevel="1">
      <c r="A1757" s="283" t="s">
        <v>101</v>
      </c>
      <c r="B1757" s="313">
        <v>10671099</v>
      </c>
      <c r="C1757" s="337">
        <v>0</v>
      </c>
      <c r="D1757" s="313">
        <f t="shared" si="25"/>
        <v>10671099</v>
      </c>
      <c r="I1757" s="96"/>
    </row>
    <row r="1758" spans="1:9" hidden="1" outlineLevel="1">
      <c r="A1758" s="283" t="s">
        <v>102</v>
      </c>
      <c r="B1758" s="313">
        <v>2548177</v>
      </c>
      <c r="C1758" s="337">
        <v>18525</v>
      </c>
      <c r="D1758" s="313">
        <f t="shared" si="25"/>
        <v>2566702</v>
      </c>
      <c r="I1758" s="96"/>
    </row>
    <row r="1759" spans="1:9" hidden="1" outlineLevel="1">
      <c r="A1759" s="283" t="s">
        <v>103</v>
      </c>
      <c r="B1759" s="313">
        <v>2190027</v>
      </c>
      <c r="C1759" s="337">
        <v>0</v>
      </c>
      <c r="D1759" s="313">
        <f t="shared" si="25"/>
        <v>2190027</v>
      </c>
      <c r="I1759" s="96"/>
    </row>
    <row r="1760" spans="1:9" hidden="1" outlineLevel="1">
      <c r="A1760" s="283" t="s">
        <v>104</v>
      </c>
      <c r="B1760" s="313">
        <v>2210473</v>
      </c>
      <c r="C1760" s="337">
        <v>0</v>
      </c>
      <c r="D1760" s="313">
        <f t="shared" si="25"/>
        <v>2210473</v>
      </c>
      <c r="I1760" s="96"/>
    </row>
    <row r="1761" spans="1:9" hidden="1" outlineLevel="1">
      <c r="A1761" s="283" t="s">
        <v>105</v>
      </c>
      <c r="B1761" s="313">
        <v>10157997</v>
      </c>
      <c r="C1761" s="337">
        <v>0</v>
      </c>
      <c r="D1761" s="313">
        <f t="shared" si="25"/>
        <v>10157997</v>
      </c>
      <c r="I1761" s="96"/>
    </row>
    <row r="1762" spans="1:9" hidden="1" outlineLevel="1">
      <c r="A1762" s="283" t="s">
        <v>106</v>
      </c>
      <c r="B1762" s="313">
        <v>2009540</v>
      </c>
      <c r="C1762" s="337">
        <v>15451</v>
      </c>
      <c r="D1762" s="313">
        <f t="shared" si="25"/>
        <v>2024991</v>
      </c>
      <c r="I1762" s="96"/>
    </row>
    <row r="1763" spans="1:9" hidden="1" outlineLevel="1">
      <c r="A1763" s="283" t="s">
        <v>107</v>
      </c>
      <c r="B1763" s="313">
        <v>2145208</v>
      </c>
      <c r="C1763" s="337">
        <v>0</v>
      </c>
      <c r="D1763" s="313">
        <f t="shared" si="25"/>
        <v>2145208</v>
      </c>
      <c r="I1763" s="96"/>
    </row>
    <row r="1764" spans="1:9" hidden="1" outlineLevel="1">
      <c r="A1764" s="283" t="s">
        <v>108</v>
      </c>
      <c r="B1764" s="313">
        <v>11681161</v>
      </c>
      <c r="C1764" s="337">
        <v>2038</v>
      </c>
      <c r="D1764" s="313">
        <f t="shared" si="25"/>
        <v>11683199</v>
      </c>
      <c r="I1764" s="96"/>
    </row>
    <row r="1765" spans="1:9" hidden="1" outlineLevel="1">
      <c r="A1765" s="283" t="s">
        <v>109</v>
      </c>
      <c r="B1765" s="313">
        <v>1571775634</v>
      </c>
      <c r="C1765" s="337">
        <v>59199589</v>
      </c>
      <c r="D1765" s="313">
        <f t="shared" si="25"/>
        <v>1630975223</v>
      </c>
      <c r="I1765" s="96"/>
    </row>
    <row r="1766" spans="1:9" hidden="1" outlineLevel="1">
      <c r="A1766" s="283" t="s">
        <v>110</v>
      </c>
      <c r="B1766" s="313">
        <v>16750812</v>
      </c>
      <c r="C1766" s="337">
        <v>0</v>
      </c>
      <c r="D1766" s="313">
        <f t="shared" si="25"/>
        <v>16750812</v>
      </c>
      <c r="I1766" s="96"/>
    </row>
    <row r="1767" spans="1:9" hidden="1" outlineLevel="1">
      <c r="A1767" s="283" t="s">
        <v>111</v>
      </c>
      <c r="B1767" s="313">
        <v>826851</v>
      </c>
      <c r="C1767" s="337">
        <v>0</v>
      </c>
      <c r="D1767" s="313">
        <f t="shared" si="25"/>
        <v>826851</v>
      </c>
      <c r="I1767" s="96"/>
    </row>
    <row r="1768" spans="1:9" hidden="1" outlineLevel="1">
      <c r="A1768" s="283" t="s">
        <v>112</v>
      </c>
      <c r="B1768" s="313">
        <v>3978963</v>
      </c>
      <c r="C1768" s="337">
        <v>0</v>
      </c>
      <c r="D1768" s="313">
        <f t="shared" si="25"/>
        <v>3978963</v>
      </c>
      <c r="I1768" s="96"/>
    </row>
    <row r="1769" spans="1:9" hidden="1" outlineLevel="1">
      <c r="A1769" s="283" t="s">
        <v>113</v>
      </c>
      <c r="B1769" s="313">
        <v>2768779</v>
      </c>
      <c r="C1769" s="337">
        <v>0</v>
      </c>
      <c r="D1769" s="313">
        <f t="shared" si="25"/>
        <v>2768779</v>
      </c>
      <c r="I1769" s="96"/>
    </row>
    <row r="1770" spans="1:9" hidden="1" outlineLevel="1">
      <c r="A1770" s="283" t="s">
        <v>114</v>
      </c>
      <c r="B1770" s="313">
        <v>1447896</v>
      </c>
      <c r="C1770" s="337">
        <v>0</v>
      </c>
      <c r="D1770" s="313">
        <f t="shared" si="25"/>
        <v>1447896</v>
      </c>
      <c r="I1770" s="96"/>
    </row>
    <row r="1771" spans="1:9" hidden="1" outlineLevel="1">
      <c r="A1771" s="283" t="s">
        <v>115</v>
      </c>
      <c r="B1771" s="313">
        <v>6745325</v>
      </c>
      <c r="C1771" s="337">
        <v>0</v>
      </c>
      <c r="D1771" s="313">
        <f t="shared" si="25"/>
        <v>6745325</v>
      </c>
      <c r="I1771" s="96"/>
    </row>
    <row r="1772" spans="1:9" hidden="1" outlineLevel="1">
      <c r="A1772" s="283" t="s">
        <v>116</v>
      </c>
      <c r="B1772" s="313">
        <v>11068653</v>
      </c>
      <c r="C1772" s="337">
        <v>0</v>
      </c>
      <c r="D1772" s="313">
        <f t="shared" si="25"/>
        <v>11068653</v>
      </c>
      <c r="I1772" s="96"/>
    </row>
    <row r="1773" spans="1:9" hidden="1" outlineLevel="1">
      <c r="A1773" s="283" t="s">
        <v>117</v>
      </c>
      <c r="B1773" s="313">
        <v>1667523</v>
      </c>
      <c r="C1773" s="337">
        <v>0</v>
      </c>
      <c r="D1773" s="313">
        <f t="shared" si="25"/>
        <v>1667523</v>
      </c>
      <c r="I1773" s="96"/>
    </row>
    <row r="1774" spans="1:9" hidden="1" outlineLevel="1">
      <c r="A1774" s="283" t="s">
        <v>118</v>
      </c>
      <c r="B1774" s="313">
        <v>4434270</v>
      </c>
      <c r="C1774" s="337">
        <v>-260</v>
      </c>
      <c r="D1774" s="313">
        <f t="shared" si="25"/>
        <v>4434010</v>
      </c>
      <c r="I1774" s="96"/>
    </row>
    <row r="1775" spans="1:9" hidden="1" outlineLevel="1">
      <c r="A1775" s="283" t="s">
        <v>119</v>
      </c>
      <c r="B1775" s="313">
        <v>7907554</v>
      </c>
      <c r="C1775" s="337">
        <v>-543</v>
      </c>
      <c r="D1775" s="313">
        <f t="shared" si="25"/>
        <v>7907011</v>
      </c>
      <c r="I1775" s="96"/>
    </row>
    <row r="1776" spans="1:9" hidden="1" outlineLevel="1">
      <c r="A1776" s="283" t="s">
        <v>120</v>
      </c>
      <c r="B1776" s="313">
        <v>3812899</v>
      </c>
      <c r="C1776" s="337">
        <v>0</v>
      </c>
      <c r="D1776" s="313">
        <f t="shared" si="25"/>
        <v>3812899</v>
      </c>
      <c r="I1776" s="96"/>
    </row>
    <row r="1777" spans="1:9" hidden="1" outlineLevel="1">
      <c r="A1777" s="283" t="s">
        <v>121</v>
      </c>
      <c r="B1777" s="313">
        <v>43591</v>
      </c>
      <c r="C1777" s="337">
        <v>0</v>
      </c>
      <c r="D1777" s="313">
        <f t="shared" si="25"/>
        <v>43591</v>
      </c>
      <c r="I1777" s="96"/>
    </row>
    <row r="1778" spans="1:9" hidden="1" outlineLevel="1">
      <c r="A1778" s="283" t="s">
        <v>122</v>
      </c>
      <c r="B1778" s="313">
        <v>7860998</v>
      </c>
      <c r="C1778" s="337">
        <v>0</v>
      </c>
      <c r="D1778" s="313">
        <f t="shared" si="25"/>
        <v>7860998</v>
      </c>
      <c r="I1778" s="96"/>
    </row>
    <row r="1779" spans="1:9" hidden="1" outlineLevel="1">
      <c r="A1779" s="283" t="s">
        <v>123</v>
      </c>
      <c r="B1779" s="313">
        <v>2550947</v>
      </c>
      <c r="C1779" s="337">
        <v>0</v>
      </c>
      <c r="D1779" s="313">
        <f t="shared" si="25"/>
        <v>2550947</v>
      </c>
      <c r="I1779" s="96"/>
    </row>
    <row r="1780" spans="1:9" hidden="1" outlineLevel="1">
      <c r="A1780" s="283" t="s">
        <v>124</v>
      </c>
      <c r="B1780" s="313">
        <v>13598080</v>
      </c>
      <c r="C1780" s="337">
        <v>0</v>
      </c>
      <c r="D1780" s="313">
        <f t="shared" si="25"/>
        <v>13598080</v>
      </c>
      <c r="I1780" s="96"/>
    </row>
    <row r="1781" spans="1:9" hidden="1" outlineLevel="1">
      <c r="A1781" s="283" t="s">
        <v>125</v>
      </c>
      <c r="B1781" s="313">
        <v>13382188</v>
      </c>
      <c r="C1781" s="337">
        <v>3926</v>
      </c>
      <c r="D1781" s="313">
        <f t="shared" si="25"/>
        <v>13386114</v>
      </c>
      <c r="I1781" s="96"/>
    </row>
    <row r="1782" spans="1:9" hidden="1" outlineLevel="1">
      <c r="A1782" s="283" t="s">
        <v>126</v>
      </c>
      <c r="B1782" s="313">
        <v>6664753</v>
      </c>
      <c r="C1782" s="337">
        <v>43131</v>
      </c>
      <c r="D1782" s="313">
        <f t="shared" si="25"/>
        <v>6707884</v>
      </c>
      <c r="I1782" s="96"/>
    </row>
    <row r="1783" spans="1:9" hidden="1" outlineLevel="1">
      <c r="A1783" s="283" t="s">
        <v>127</v>
      </c>
      <c r="B1783" s="313">
        <v>9433921</v>
      </c>
      <c r="C1783" s="337">
        <v>0</v>
      </c>
      <c r="D1783" s="313">
        <f t="shared" si="25"/>
        <v>9433921</v>
      </c>
      <c r="I1783" s="96"/>
    </row>
    <row r="1784" spans="1:9" hidden="1" outlineLevel="1">
      <c r="A1784" s="283" t="s">
        <v>128</v>
      </c>
      <c r="B1784" s="313">
        <v>14089279</v>
      </c>
      <c r="C1784" s="337">
        <v>0</v>
      </c>
      <c r="D1784" s="313">
        <f t="shared" si="25"/>
        <v>14089279</v>
      </c>
      <c r="I1784" s="96"/>
    </row>
    <row r="1785" spans="1:9" hidden="1" outlineLevel="1">
      <c r="A1785" s="283" t="s">
        <v>129</v>
      </c>
      <c r="B1785" s="313">
        <v>6296103</v>
      </c>
      <c r="C1785" s="337">
        <v>74971</v>
      </c>
      <c r="D1785" s="313">
        <f t="shared" si="25"/>
        <v>6371074</v>
      </c>
      <c r="I1785" s="96"/>
    </row>
    <row r="1786" spans="1:9" hidden="1" outlineLevel="1">
      <c r="A1786" s="283" t="s">
        <v>130</v>
      </c>
      <c r="B1786" s="313">
        <v>9472561</v>
      </c>
      <c r="C1786" s="337">
        <v>0</v>
      </c>
      <c r="D1786" s="313">
        <f t="shared" si="25"/>
        <v>9472561</v>
      </c>
      <c r="I1786" s="96"/>
    </row>
    <row r="1787" spans="1:9" hidden="1" outlineLevel="1">
      <c r="A1787" s="283" t="s">
        <v>131</v>
      </c>
      <c r="B1787" s="313">
        <v>4682093</v>
      </c>
      <c r="C1787" s="337">
        <v>0</v>
      </c>
      <c r="D1787" s="313">
        <f t="shared" si="25"/>
        <v>4682093</v>
      </c>
      <c r="I1787" s="96"/>
    </row>
    <row r="1788" spans="1:9" hidden="1" outlineLevel="1">
      <c r="A1788" s="283" t="s">
        <v>132</v>
      </c>
      <c r="B1788" s="313">
        <v>4853018</v>
      </c>
      <c r="C1788" s="337">
        <v>4639</v>
      </c>
      <c r="D1788" s="313">
        <f t="shared" si="25"/>
        <v>4857657</v>
      </c>
      <c r="I1788" s="96"/>
    </row>
    <row r="1789" spans="1:9" hidden="1" outlineLevel="1">
      <c r="A1789" s="283" t="s">
        <v>133</v>
      </c>
      <c r="B1789" s="313">
        <v>2057724</v>
      </c>
      <c r="C1789" s="337">
        <v>0</v>
      </c>
      <c r="D1789" s="313">
        <f t="shared" si="25"/>
        <v>2057724</v>
      </c>
      <c r="I1789" s="96"/>
    </row>
    <row r="1790" spans="1:9" hidden="1" outlineLevel="1">
      <c r="A1790" s="283" t="s">
        <v>134</v>
      </c>
      <c r="B1790" s="313">
        <v>1454199</v>
      </c>
      <c r="C1790" s="337">
        <v>0</v>
      </c>
      <c r="D1790" s="313">
        <f t="shared" si="25"/>
        <v>1454199</v>
      </c>
      <c r="I1790" s="96"/>
    </row>
    <row r="1791" spans="1:9" hidden="1" outlineLevel="1">
      <c r="A1791" s="283" t="s">
        <v>135</v>
      </c>
      <c r="B1791" s="313">
        <v>123277111</v>
      </c>
      <c r="C1791" s="337">
        <v>0</v>
      </c>
      <c r="D1791" s="313">
        <f t="shared" si="25"/>
        <v>123277111</v>
      </c>
      <c r="I1791" s="96"/>
    </row>
    <row r="1792" spans="1:9" hidden="1" outlineLevel="1">
      <c r="A1792" s="283" t="s">
        <v>136</v>
      </c>
      <c r="B1792" s="313">
        <v>8684896</v>
      </c>
      <c r="C1792" s="337">
        <v>70661</v>
      </c>
      <c r="D1792" s="313">
        <f t="shared" si="25"/>
        <v>8755557</v>
      </c>
      <c r="I1792" s="96"/>
    </row>
    <row r="1793" spans="1:9" hidden="1" outlineLevel="1">
      <c r="A1793" s="283" t="s">
        <v>137</v>
      </c>
      <c r="B1793" s="313">
        <v>2333606</v>
      </c>
      <c r="C1793" s="337">
        <v>0</v>
      </c>
      <c r="D1793" s="313">
        <f t="shared" si="25"/>
        <v>2333606</v>
      </c>
      <c r="I1793" s="96"/>
    </row>
    <row r="1794" spans="1:9" hidden="1" outlineLevel="1">
      <c r="A1794" s="283" t="s">
        <v>138</v>
      </c>
      <c r="B1794" s="313">
        <v>43147</v>
      </c>
      <c r="C1794" s="337">
        <v>0</v>
      </c>
      <c r="D1794" s="313">
        <f t="shared" si="25"/>
        <v>43147</v>
      </c>
      <c r="I1794" s="96"/>
    </row>
    <row r="1795" spans="1:9" hidden="1" outlineLevel="1">
      <c r="A1795" s="283" t="s">
        <v>139</v>
      </c>
      <c r="B1795" s="313">
        <v>2124129</v>
      </c>
      <c r="C1795" s="337">
        <v>0</v>
      </c>
      <c r="D1795" s="313">
        <f t="shared" si="25"/>
        <v>2124129</v>
      </c>
      <c r="I1795" s="96"/>
    </row>
    <row r="1796" spans="1:9" hidden="1" outlineLevel="1">
      <c r="A1796" s="283" t="s">
        <v>140</v>
      </c>
      <c r="B1796" s="313">
        <v>31983609</v>
      </c>
      <c r="C1796" s="337">
        <v>491624</v>
      </c>
      <c r="D1796" s="313">
        <f t="shared" si="25"/>
        <v>32475233</v>
      </c>
      <c r="I1796" s="96"/>
    </row>
    <row r="1797" spans="1:9" hidden="1" outlineLevel="1">
      <c r="A1797" s="283" t="s">
        <v>141</v>
      </c>
      <c r="B1797" s="313">
        <v>11089894</v>
      </c>
      <c r="C1797" s="337">
        <v>0</v>
      </c>
      <c r="D1797" s="313">
        <f t="shared" si="25"/>
        <v>11089894</v>
      </c>
      <c r="I1797" s="96"/>
    </row>
    <row r="1798" spans="1:9" hidden="1" outlineLevel="1">
      <c r="A1798" s="283" t="s">
        <v>142</v>
      </c>
      <c r="B1798" s="313">
        <v>4287440</v>
      </c>
      <c r="C1798" s="337">
        <v>0</v>
      </c>
      <c r="D1798" s="313">
        <f t="shared" si="25"/>
        <v>4287440</v>
      </c>
      <c r="I1798" s="96"/>
    </row>
    <row r="1799" spans="1:9" hidden="1" outlineLevel="1">
      <c r="A1799" s="283" t="s">
        <v>143</v>
      </c>
      <c r="B1799" s="313">
        <v>19533010</v>
      </c>
      <c r="C1799" s="337">
        <v>0</v>
      </c>
      <c r="D1799" s="313">
        <f t="shared" si="25"/>
        <v>19533010</v>
      </c>
      <c r="I1799" s="96"/>
    </row>
    <row r="1800" spans="1:9" hidden="1" outlineLevel="1">
      <c r="A1800" s="283" t="s">
        <v>144</v>
      </c>
      <c r="B1800" s="313">
        <v>1325590</v>
      </c>
      <c r="C1800" s="337">
        <v>0</v>
      </c>
      <c r="D1800" s="313">
        <f t="shared" si="25"/>
        <v>1325590</v>
      </c>
      <c r="I1800" s="96"/>
    </row>
    <row r="1801" spans="1:9" hidden="1" outlineLevel="1">
      <c r="A1801" s="283" t="s">
        <v>145</v>
      </c>
      <c r="B1801" s="313">
        <v>3872028</v>
      </c>
      <c r="C1801" s="337">
        <v>0</v>
      </c>
      <c r="D1801" s="313">
        <f t="shared" si="25"/>
        <v>3872028</v>
      </c>
      <c r="I1801" s="96"/>
    </row>
    <row r="1802" spans="1:9" hidden="1" outlineLevel="1">
      <c r="A1802" s="283" t="s">
        <v>146</v>
      </c>
      <c r="B1802" s="313">
        <v>8018915</v>
      </c>
      <c r="C1802" s="337">
        <v>0</v>
      </c>
      <c r="D1802" s="313">
        <f t="shared" si="25"/>
        <v>8018915</v>
      </c>
      <c r="I1802" s="96"/>
    </row>
    <row r="1803" spans="1:9" hidden="1" outlineLevel="1">
      <c r="A1803" s="283" t="s">
        <v>147</v>
      </c>
      <c r="B1803" s="313">
        <v>18071133</v>
      </c>
      <c r="C1803" s="337">
        <v>469741</v>
      </c>
      <c r="D1803" s="313">
        <f t="shared" si="25"/>
        <v>18540874</v>
      </c>
      <c r="I1803" s="96"/>
    </row>
    <row r="1804" spans="1:9" hidden="1" outlineLevel="1">
      <c r="A1804" s="283" t="s">
        <v>148</v>
      </c>
      <c r="B1804" s="313">
        <v>0</v>
      </c>
      <c r="C1804" s="337">
        <v>0</v>
      </c>
      <c r="D1804" s="313">
        <f t="shared" si="25"/>
        <v>0</v>
      </c>
      <c r="I1804" s="96"/>
    </row>
    <row r="1805" spans="1:9" hidden="1" outlineLevel="1">
      <c r="A1805" s="283" t="s">
        <v>149</v>
      </c>
      <c r="B1805" s="313">
        <v>2329995</v>
      </c>
      <c r="C1805" s="337">
        <v>0</v>
      </c>
      <c r="D1805" s="313">
        <f t="shared" si="25"/>
        <v>2329995</v>
      </c>
      <c r="I1805" s="96"/>
    </row>
    <row r="1806" spans="1:9" hidden="1" outlineLevel="1">
      <c r="A1806" s="283" t="s">
        <v>150</v>
      </c>
      <c r="B1806" s="313">
        <v>1597507</v>
      </c>
      <c r="C1806" s="337">
        <v>16403</v>
      </c>
      <c r="D1806" s="313">
        <f t="shared" si="25"/>
        <v>1613910</v>
      </c>
      <c r="I1806" s="96"/>
    </row>
    <row r="1807" spans="1:9" hidden="1" outlineLevel="1">
      <c r="A1807" s="283" t="s">
        <v>151</v>
      </c>
      <c r="B1807" s="313">
        <v>5983149</v>
      </c>
      <c r="C1807" s="337">
        <v>0</v>
      </c>
      <c r="D1807" s="313">
        <f t="shared" si="25"/>
        <v>5983149</v>
      </c>
      <c r="I1807" s="96"/>
    </row>
    <row r="1808" spans="1:9" hidden="1" outlineLevel="1">
      <c r="A1808" s="283" t="s">
        <v>152</v>
      </c>
      <c r="B1808" s="313">
        <v>2360676</v>
      </c>
      <c r="C1808" s="337">
        <v>0</v>
      </c>
      <c r="D1808" s="313">
        <f t="shared" si="25"/>
        <v>2360676</v>
      </c>
      <c r="I1808" s="96"/>
    </row>
    <row r="1809" spans="1:9" hidden="1" outlineLevel="1">
      <c r="A1809" s="283" t="s">
        <v>153</v>
      </c>
      <c r="B1809" s="313">
        <v>6938554</v>
      </c>
      <c r="C1809" s="337">
        <v>0</v>
      </c>
      <c r="D1809" s="313">
        <f t="shared" si="25"/>
        <v>6938554</v>
      </c>
      <c r="I1809" s="96"/>
    </row>
    <row r="1810" spans="1:9" hidden="1" outlineLevel="1">
      <c r="A1810" s="283" t="s">
        <v>154</v>
      </c>
      <c r="B1810" s="313">
        <v>6863354</v>
      </c>
      <c r="C1810" s="337">
        <v>0</v>
      </c>
      <c r="D1810" s="313">
        <f t="shared" si="25"/>
        <v>6863354</v>
      </c>
      <c r="I1810" s="96"/>
    </row>
    <row r="1811" spans="1:9" hidden="1" outlineLevel="1">
      <c r="A1811" s="283" t="s">
        <v>155</v>
      </c>
      <c r="B1811" s="313">
        <v>167771</v>
      </c>
      <c r="C1811" s="337">
        <v>0</v>
      </c>
      <c r="D1811" s="313">
        <f t="shared" si="25"/>
        <v>167771</v>
      </c>
      <c r="I1811" s="96"/>
    </row>
    <row r="1812" spans="1:9" hidden="1" outlineLevel="1">
      <c r="A1812" s="283" t="s">
        <v>156</v>
      </c>
      <c r="B1812" s="313">
        <v>4749112</v>
      </c>
      <c r="C1812" s="337">
        <v>154646</v>
      </c>
      <c r="D1812" s="313">
        <f t="shared" si="25"/>
        <v>4903758</v>
      </c>
      <c r="I1812" s="96"/>
    </row>
    <row r="1813" spans="1:9" hidden="1" outlineLevel="1">
      <c r="A1813" s="283" t="s">
        <v>157</v>
      </c>
      <c r="B1813" s="313">
        <v>16023940</v>
      </c>
      <c r="C1813" s="337">
        <v>0</v>
      </c>
      <c r="D1813" s="313">
        <f t="shared" si="25"/>
        <v>16023940</v>
      </c>
      <c r="I1813" s="96"/>
    </row>
    <row r="1814" spans="1:9" hidden="1" outlineLevel="1">
      <c r="A1814" s="283" t="s">
        <v>158</v>
      </c>
      <c r="B1814" s="313">
        <v>10493159</v>
      </c>
      <c r="C1814" s="337">
        <v>0</v>
      </c>
      <c r="D1814" s="313">
        <f t="shared" si="25"/>
        <v>10493159</v>
      </c>
      <c r="I1814" s="96"/>
    </row>
    <row r="1815" spans="1:9" hidden="1" outlineLevel="1">
      <c r="A1815" s="283" t="s">
        <v>159</v>
      </c>
      <c r="B1815" s="313">
        <v>4942256</v>
      </c>
      <c r="C1815" s="337">
        <v>0</v>
      </c>
      <c r="D1815" s="313">
        <f t="shared" si="25"/>
        <v>4942256</v>
      </c>
      <c r="I1815" s="96"/>
    </row>
    <row r="1816" spans="1:9" hidden="1" outlineLevel="1">
      <c r="A1816" s="283" t="s">
        <v>160</v>
      </c>
      <c r="B1816" s="313">
        <v>8027636</v>
      </c>
      <c r="C1816" s="337">
        <v>0</v>
      </c>
      <c r="D1816" s="313">
        <f t="shared" si="25"/>
        <v>8027636</v>
      </c>
      <c r="I1816" s="96"/>
    </row>
    <row r="1817" spans="1:9" hidden="1" outlineLevel="1">
      <c r="A1817" s="283" t="s">
        <v>161</v>
      </c>
      <c r="B1817" s="313">
        <v>18024180</v>
      </c>
      <c r="C1817" s="337">
        <v>0</v>
      </c>
      <c r="D1817" s="313">
        <f t="shared" ref="D1817:D1880" si="26">B1817+C1817</f>
        <v>18024180</v>
      </c>
      <c r="I1817" s="96"/>
    </row>
    <row r="1818" spans="1:9" hidden="1" outlineLevel="1">
      <c r="A1818" s="283" t="s">
        <v>162</v>
      </c>
      <c r="B1818" s="313">
        <v>12737799</v>
      </c>
      <c r="C1818" s="337">
        <v>0</v>
      </c>
      <c r="D1818" s="313">
        <f t="shared" si="26"/>
        <v>12737799</v>
      </c>
      <c r="I1818" s="96"/>
    </row>
    <row r="1819" spans="1:9" hidden="1" outlineLevel="1">
      <c r="A1819" s="283" t="s">
        <v>163</v>
      </c>
      <c r="B1819" s="313">
        <v>3887842</v>
      </c>
      <c r="C1819" s="337">
        <v>0</v>
      </c>
      <c r="D1819" s="313">
        <f t="shared" si="26"/>
        <v>3887842</v>
      </c>
      <c r="I1819" s="96"/>
    </row>
    <row r="1820" spans="1:9" hidden="1" outlineLevel="1">
      <c r="A1820" s="283" t="s">
        <v>164</v>
      </c>
      <c r="B1820" s="313">
        <v>8170396</v>
      </c>
      <c r="C1820" s="337">
        <v>25145</v>
      </c>
      <c r="D1820" s="313">
        <f t="shared" si="26"/>
        <v>8195541</v>
      </c>
      <c r="I1820" s="96"/>
    </row>
    <row r="1821" spans="1:9" hidden="1" outlineLevel="1">
      <c r="A1821" s="283" t="s">
        <v>165</v>
      </c>
      <c r="B1821" s="313">
        <v>3728828</v>
      </c>
      <c r="C1821" s="337">
        <v>0</v>
      </c>
      <c r="D1821" s="313">
        <f t="shared" si="26"/>
        <v>3728828</v>
      </c>
      <c r="I1821" s="96"/>
    </row>
    <row r="1822" spans="1:9" hidden="1" outlineLevel="1">
      <c r="A1822" s="283" t="s">
        <v>166</v>
      </c>
      <c r="B1822" s="313">
        <v>1199959611</v>
      </c>
      <c r="C1822" s="337">
        <v>12328402</v>
      </c>
      <c r="D1822" s="313">
        <f t="shared" si="26"/>
        <v>1212288013</v>
      </c>
      <c r="I1822" s="96"/>
    </row>
    <row r="1823" spans="1:9" hidden="1" outlineLevel="1">
      <c r="A1823" s="283" t="s">
        <v>167</v>
      </c>
      <c r="B1823" s="313">
        <v>6016823</v>
      </c>
      <c r="C1823" s="337">
        <v>14094</v>
      </c>
      <c r="D1823" s="313">
        <f t="shared" si="26"/>
        <v>6030917</v>
      </c>
      <c r="I1823" s="96"/>
    </row>
    <row r="1824" spans="1:9" hidden="1" outlineLevel="1">
      <c r="A1824" s="283" t="s">
        <v>168</v>
      </c>
      <c r="B1824" s="313">
        <v>12499378</v>
      </c>
      <c r="C1824" s="337">
        <v>16993</v>
      </c>
      <c r="D1824" s="313">
        <f t="shared" si="26"/>
        <v>12516371</v>
      </c>
      <c r="I1824" s="96"/>
    </row>
    <row r="1825" spans="1:9" hidden="1" outlineLevel="1">
      <c r="A1825" s="283" t="s">
        <v>169</v>
      </c>
      <c r="B1825" s="313">
        <v>6003977</v>
      </c>
      <c r="C1825" s="337">
        <v>0</v>
      </c>
      <c r="D1825" s="313">
        <f t="shared" si="26"/>
        <v>6003977</v>
      </c>
      <c r="I1825" s="96"/>
    </row>
    <row r="1826" spans="1:9" hidden="1" outlineLevel="1">
      <c r="A1826" s="283" t="s">
        <v>170</v>
      </c>
      <c r="B1826" s="313">
        <v>4178616</v>
      </c>
      <c r="C1826" s="337">
        <v>3960</v>
      </c>
      <c r="D1826" s="313">
        <f t="shared" si="26"/>
        <v>4182576</v>
      </c>
      <c r="I1826" s="96"/>
    </row>
    <row r="1827" spans="1:9" hidden="1" outlineLevel="1">
      <c r="A1827" s="283" t="s">
        <v>171</v>
      </c>
      <c r="B1827" s="313">
        <v>24319132</v>
      </c>
      <c r="C1827" s="337">
        <v>32190</v>
      </c>
      <c r="D1827" s="313">
        <f t="shared" si="26"/>
        <v>24351322</v>
      </c>
      <c r="I1827" s="96"/>
    </row>
    <row r="1828" spans="1:9" hidden="1" outlineLevel="1">
      <c r="A1828" s="283" t="s">
        <v>172</v>
      </c>
      <c r="B1828" s="313">
        <v>2161538</v>
      </c>
      <c r="C1828" s="337">
        <v>0</v>
      </c>
      <c r="D1828" s="313">
        <f t="shared" si="26"/>
        <v>2161538</v>
      </c>
      <c r="I1828" s="96"/>
    </row>
    <row r="1829" spans="1:9" hidden="1" outlineLevel="1">
      <c r="A1829" s="283" t="s">
        <v>173</v>
      </c>
      <c r="B1829" s="313">
        <v>5819062</v>
      </c>
      <c r="C1829" s="337">
        <v>0</v>
      </c>
      <c r="D1829" s="313">
        <f t="shared" si="26"/>
        <v>5819062</v>
      </c>
      <c r="I1829" s="96"/>
    </row>
    <row r="1830" spans="1:9" hidden="1" outlineLevel="1">
      <c r="A1830" s="283" t="s">
        <v>174</v>
      </c>
      <c r="B1830" s="313">
        <v>6918784</v>
      </c>
      <c r="C1830" s="337">
        <v>0</v>
      </c>
      <c r="D1830" s="313">
        <f t="shared" si="26"/>
        <v>6918784</v>
      </c>
      <c r="I1830" s="96"/>
    </row>
    <row r="1831" spans="1:9" hidden="1" outlineLevel="1">
      <c r="A1831" s="283" t="s">
        <v>175</v>
      </c>
      <c r="B1831" s="313">
        <v>3638259</v>
      </c>
      <c r="C1831" s="337">
        <v>0</v>
      </c>
      <c r="D1831" s="313">
        <f t="shared" si="26"/>
        <v>3638259</v>
      </c>
      <c r="I1831" s="96"/>
    </row>
    <row r="1832" spans="1:9" hidden="1" outlineLevel="1">
      <c r="A1832" s="283" t="s">
        <v>176</v>
      </c>
      <c r="B1832" s="313">
        <v>10036756</v>
      </c>
      <c r="C1832" s="337">
        <v>0</v>
      </c>
      <c r="D1832" s="313">
        <f t="shared" si="26"/>
        <v>10036756</v>
      </c>
      <c r="I1832" s="96"/>
    </row>
    <row r="1833" spans="1:9" hidden="1" outlineLevel="1">
      <c r="A1833" s="283" t="s">
        <v>177</v>
      </c>
      <c r="B1833" s="313">
        <v>20014049</v>
      </c>
      <c r="C1833" s="337">
        <v>0</v>
      </c>
      <c r="D1833" s="313">
        <f t="shared" si="26"/>
        <v>20014049</v>
      </c>
      <c r="I1833" s="96"/>
    </row>
    <row r="1834" spans="1:9" hidden="1" outlineLevel="1">
      <c r="A1834" s="283" t="s">
        <v>178</v>
      </c>
      <c r="B1834" s="313">
        <v>32191802</v>
      </c>
      <c r="C1834" s="337">
        <v>2360001</v>
      </c>
      <c r="D1834" s="313">
        <f t="shared" si="26"/>
        <v>34551803</v>
      </c>
      <c r="I1834" s="96"/>
    </row>
    <row r="1835" spans="1:9" hidden="1" outlineLevel="1">
      <c r="A1835" s="283" t="s">
        <v>179</v>
      </c>
      <c r="B1835" s="313">
        <v>3836387</v>
      </c>
      <c r="C1835" s="337">
        <v>0</v>
      </c>
      <c r="D1835" s="313">
        <f t="shared" si="26"/>
        <v>3836387</v>
      </c>
      <c r="I1835" s="96"/>
    </row>
    <row r="1836" spans="1:9" hidden="1" outlineLevel="1">
      <c r="A1836" s="283" t="s">
        <v>180</v>
      </c>
      <c r="B1836" s="313">
        <v>3892877</v>
      </c>
      <c r="C1836" s="337">
        <v>34955</v>
      </c>
      <c r="D1836" s="313">
        <f t="shared" si="26"/>
        <v>3927832</v>
      </c>
      <c r="I1836" s="96"/>
    </row>
    <row r="1837" spans="1:9" hidden="1" outlineLevel="1">
      <c r="A1837" s="283" t="s">
        <v>181</v>
      </c>
      <c r="B1837" s="313">
        <v>5742869</v>
      </c>
      <c r="C1837" s="337">
        <v>0</v>
      </c>
      <c r="D1837" s="313">
        <f t="shared" si="26"/>
        <v>5742869</v>
      </c>
      <c r="I1837" s="96"/>
    </row>
    <row r="1838" spans="1:9" hidden="1" outlineLevel="1">
      <c r="A1838" s="283" t="s">
        <v>182</v>
      </c>
      <c r="B1838" s="313">
        <v>3139113</v>
      </c>
      <c r="C1838" s="337">
        <v>0</v>
      </c>
      <c r="D1838" s="313">
        <f t="shared" si="26"/>
        <v>3139113</v>
      </c>
      <c r="I1838" s="96"/>
    </row>
    <row r="1839" spans="1:9" hidden="1" outlineLevel="1">
      <c r="A1839" s="283" t="s">
        <v>183</v>
      </c>
      <c r="B1839" s="313">
        <v>4474990</v>
      </c>
      <c r="C1839" s="337">
        <v>0</v>
      </c>
      <c r="D1839" s="313">
        <f t="shared" si="26"/>
        <v>4474990</v>
      </c>
      <c r="I1839" s="96"/>
    </row>
    <row r="1840" spans="1:9" hidden="1" outlineLevel="1">
      <c r="A1840" s="283" t="s">
        <v>184</v>
      </c>
      <c r="B1840" s="313">
        <v>12298494</v>
      </c>
      <c r="C1840" s="337">
        <v>165653</v>
      </c>
      <c r="D1840" s="313">
        <f t="shared" si="26"/>
        <v>12464147</v>
      </c>
      <c r="I1840" s="96"/>
    </row>
    <row r="1841" spans="1:9" hidden="1" outlineLevel="1">
      <c r="A1841" s="283" t="s">
        <v>185</v>
      </c>
      <c r="B1841" s="313">
        <v>13340797</v>
      </c>
      <c r="C1841" s="337">
        <v>0</v>
      </c>
      <c r="D1841" s="313">
        <f t="shared" si="26"/>
        <v>13340797</v>
      </c>
      <c r="I1841" s="96"/>
    </row>
    <row r="1842" spans="1:9" hidden="1" outlineLevel="1">
      <c r="A1842" s="283" t="s">
        <v>186</v>
      </c>
      <c r="B1842" s="313">
        <v>2624789</v>
      </c>
      <c r="C1842" s="337">
        <v>0</v>
      </c>
      <c r="D1842" s="313">
        <f t="shared" si="26"/>
        <v>2624789</v>
      </c>
      <c r="I1842" s="96"/>
    </row>
    <row r="1843" spans="1:9" hidden="1" outlineLevel="1">
      <c r="A1843" s="283" t="s">
        <v>187</v>
      </c>
      <c r="B1843" s="313">
        <v>1632887</v>
      </c>
      <c r="C1843" s="337">
        <v>0</v>
      </c>
      <c r="D1843" s="313">
        <f t="shared" si="26"/>
        <v>1632887</v>
      </c>
      <c r="I1843" s="96"/>
    </row>
    <row r="1844" spans="1:9" hidden="1" outlineLevel="1">
      <c r="A1844" s="283" t="s">
        <v>188</v>
      </c>
      <c r="B1844" s="313">
        <v>7932090</v>
      </c>
      <c r="C1844" s="337">
        <v>15003</v>
      </c>
      <c r="D1844" s="313">
        <f t="shared" si="26"/>
        <v>7947093</v>
      </c>
      <c r="I1844" s="96"/>
    </row>
    <row r="1845" spans="1:9" hidden="1" outlineLevel="1">
      <c r="A1845" s="283" t="s">
        <v>189</v>
      </c>
      <c r="B1845" s="313">
        <v>1276938</v>
      </c>
      <c r="C1845" s="337">
        <v>0</v>
      </c>
      <c r="D1845" s="313">
        <f t="shared" si="26"/>
        <v>1276938</v>
      </c>
      <c r="I1845" s="96"/>
    </row>
    <row r="1846" spans="1:9" hidden="1" outlineLevel="1">
      <c r="A1846" s="283" t="s">
        <v>190</v>
      </c>
      <c r="B1846" s="313">
        <v>3470576</v>
      </c>
      <c r="C1846" s="337">
        <v>63006</v>
      </c>
      <c r="D1846" s="313">
        <f t="shared" si="26"/>
        <v>3533582</v>
      </c>
      <c r="I1846" s="96"/>
    </row>
    <row r="1847" spans="1:9" hidden="1" outlineLevel="1">
      <c r="A1847" s="283" t="s">
        <v>191</v>
      </c>
      <c r="B1847" s="313">
        <v>2576463</v>
      </c>
      <c r="C1847" s="337">
        <v>7070</v>
      </c>
      <c r="D1847" s="313">
        <f t="shared" si="26"/>
        <v>2583533</v>
      </c>
      <c r="I1847" s="96"/>
    </row>
    <row r="1848" spans="1:9" hidden="1" outlineLevel="1">
      <c r="A1848" s="283" t="s">
        <v>192</v>
      </c>
      <c r="B1848" s="313">
        <v>33586870</v>
      </c>
      <c r="C1848" s="337">
        <v>32108</v>
      </c>
      <c r="D1848" s="313">
        <f t="shared" si="26"/>
        <v>33618978</v>
      </c>
      <c r="I1848" s="96"/>
    </row>
    <row r="1849" spans="1:9" hidden="1" outlineLevel="1">
      <c r="A1849" s="283" t="s">
        <v>193</v>
      </c>
      <c r="B1849" s="313">
        <v>4068180</v>
      </c>
      <c r="C1849" s="337">
        <v>0</v>
      </c>
      <c r="D1849" s="313">
        <f t="shared" si="26"/>
        <v>4068180</v>
      </c>
      <c r="I1849" s="96"/>
    </row>
    <row r="1850" spans="1:9" hidden="1" outlineLevel="1">
      <c r="A1850" s="283" t="s">
        <v>194</v>
      </c>
      <c r="B1850" s="313">
        <v>3481227</v>
      </c>
      <c r="C1850" s="337">
        <v>0</v>
      </c>
      <c r="D1850" s="313">
        <f t="shared" si="26"/>
        <v>3481227</v>
      </c>
      <c r="I1850" s="96"/>
    </row>
    <row r="1851" spans="1:9" hidden="1" outlineLevel="1">
      <c r="A1851" s="283" t="s">
        <v>195</v>
      </c>
      <c r="B1851" s="313">
        <v>605261</v>
      </c>
      <c r="C1851" s="337">
        <v>9744</v>
      </c>
      <c r="D1851" s="313">
        <f t="shared" si="26"/>
        <v>615005</v>
      </c>
      <c r="I1851" s="96"/>
    </row>
    <row r="1852" spans="1:9" hidden="1" outlineLevel="1">
      <c r="A1852" s="283" t="s">
        <v>196</v>
      </c>
      <c r="B1852" s="313">
        <v>4540830</v>
      </c>
      <c r="C1852" s="337">
        <v>0</v>
      </c>
      <c r="D1852" s="313">
        <f t="shared" si="26"/>
        <v>4540830</v>
      </c>
      <c r="I1852" s="96"/>
    </row>
    <row r="1853" spans="1:9" hidden="1" outlineLevel="1">
      <c r="A1853" s="283" t="s">
        <v>197</v>
      </c>
      <c r="B1853" s="313">
        <v>2695162</v>
      </c>
      <c r="C1853" s="337">
        <v>0</v>
      </c>
      <c r="D1853" s="313">
        <f t="shared" si="26"/>
        <v>2695162</v>
      </c>
      <c r="I1853" s="96"/>
    </row>
    <row r="1854" spans="1:9" hidden="1" outlineLevel="1">
      <c r="A1854" s="283" t="s">
        <v>198</v>
      </c>
      <c r="B1854" s="313">
        <v>1712855</v>
      </c>
      <c r="C1854" s="337">
        <v>0</v>
      </c>
      <c r="D1854" s="313">
        <f t="shared" si="26"/>
        <v>1712855</v>
      </c>
      <c r="I1854" s="96"/>
    </row>
    <row r="1855" spans="1:9" hidden="1" outlineLevel="1">
      <c r="A1855" s="283" t="s">
        <v>199</v>
      </c>
      <c r="B1855" s="313">
        <v>4078078</v>
      </c>
      <c r="C1855" s="337">
        <v>-905</v>
      </c>
      <c r="D1855" s="313">
        <f t="shared" si="26"/>
        <v>4077173</v>
      </c>
      <c r="I1855" s="96"/>
    </row>
    <row r="1856" spans="1:9" hidden="1" outlineLevel="1">
      <c r="A1856" s="283" t="s">
        <v>200</v>
      </c>
      <c r="B1856" s="313">
        <v>6149059</v>
      </c>
      <c r="C1856" s="337">
        <v>0</v>
      </c>
      <c r="D1856" s="313">
        <f t="shared" si="26"/>
        <v>6149059</v>
      </c>
      <c r="I1856" s="96"/>
    </row>
    <row r="1857" spans="1:9" hidden="1" outlineLevel="1">
      <c r="A1857" s="283" t="s">
        <v>201</v>
      </c>
      <c r="B1857" s="313">
        <v>4067596</v>
      </c>
      <c r="C1857" s="337">
        <v>36515</v>
      </c>
      <c r="D1857" s="313">
        <f t="shared" si="26"/>
        <v>4104111</v>
      </c>
      <c r="I1857" s="96"/>
    </row>
    <row r="1858" spans="1:9" hidden="1" outlineLevel="1">
      <c r="A1858" s="283" t="s">
        <v>202</v>
      </c>
      <c r="B1858" s="313">
        <v>9322144</v>
      </c>
      <c r="C1858" s="337">
        <v>189728</v>
      </c>
      <c r="D1858" s="313">
        <f t="shared" si="26"/>
        <v>9511872</v>
      </c>
      <c r="I1858" s="96"/>
    </row>
    <row r="1859" spans="1:9" hidden="1" outlineLevel="1">
      <c r="A1859" s="283" t="s">
        <v>203</v>
      </c>
      <c r="B1859" s="313">
        <v>4669653</v>
      </c>
      <c r="C1859" s="337">
        <v>7134</v>
      </c>
      <c r="D1859" s="313">
        <f t="shared" si="26"/>
        <v>4676787</v>
      </c>
      <c r="I1859" s="96"/>
    </row>
    <row r="1860" spans="1:9" hidden="1" outlineLevel="1">
      <c r="A1860" s="283" t="s">
        <v>204</v>
      </c>
      <c r="B1860" s="313">
        <v>4693396</v>
      </c>
      <c r="C1860" s="337">
        <v>0</v>
      </c>
      <c r="D1860" s="313">
        <f t="shared" si="26"/>
        <v>4693396</v>
      </c>
      <c r="I1860" s="96"/>
    </row>
    <row r="1861" spans="1:9" hidden="1" outlineLevel="1">
      <c r="A1861" s="283" t="s">
        <v>205</v>
      </c>
      <c r="B1861" s="313">
        <v>637331</v>
      </c>
      <c r="C1861" s="337">
        <v>0</v>
      </c>
      <c r="D1861" s="313">
        <f t="shared" si="26"/>
        <v>637331</v>
      </c>
      <c r="I1861" s="96"/>
    </row>
    <row r="1862" spans="1:9" hidden="1" outlineLevel="1">
      <c r="A1862" s="283" t="s">
        <v>206</v>
      </c>
      <c r="B1862" s="313">
        <v>2169297</v>
      </c>
      <c r="C1862" s="337">
        <v>34985</v>
      </c>
      <c r="D1862" s="313">
        <f t="shared" si="26"/>
        <v>2204282</v>
      </c>
      <c r="I1862" s="96"/>
    </row>
    <row r="1863" spans="1:9" hidden="1" outlineLevel="1">
      <c r="A1863" s="283" t="s">
        <v>207</v>
      </c>
      <c r="B1863" s="313">
        <v>36957922</v>
      </c>
      <c r="C1863" s="337">
        <v>5926185</v>
      </c>
      <c r="D1863" s="313">
        <f t="shared" si="26"/>
        <v>42884107</v>
      </c>
      <c r="I1863" s="96"/>
    </row>
    <row r="1864" spans="1:9" hidden="1" outlineLevel="1">
      <c r="A1864" s="283" t="s">
        <v>208</v>
      </c>
      <c r="B1864" s="313">
        <v>229093725</v>
      </c>
      <c r="C1864" s="337">
        <v>1149019</v>
      </c>
      <c r="D1864" s="313">
        <f t="shared" si="26"/>
        <v>230242744</v>
      </c>
      <c r="I1864" s="96"/>
    </row>
    <row r="1865" spans="1:9" hidden="1" outlineLevel="1">
      <c r="A1865" s="283" t="s">
        <v>209</v>
      </c>
      <c r="B1865" s="313">
        <v>5818369</v>
      </c>
      <c r="C1865" s="337">
        <v>22516</v>
      </c>
      <c r="D1865" s="313">
        <f t="shared" si="26"/>
        <v>5840885</v>
      </c>
      <c r="I1865" s="96"/>
    </row>
    <row r="1866" spans="1:9" hidden="1" outlineLevel="1">
      <c r="A1866" s="283" t="s">
        <v>210</v>
      </c>
      <c r="B1866" s="313">
        <v>451680742</v>
      </c>
      <c r="C1866" s="337">
        <v>8157102</v>
      </c>
      <c r="D1866" s="313">
        <f t="shared" si="26"/>
        <v>459837844</v>
      </c>
      <c r="I1866" s="96"/>
    </row>
    <row r="1867" spans="1:9" hidden="1" outlineLevel="1">
      <c r="A1867" s="283" t="s">
        <v>211</v>
      </c>
      <c r="B1867" s="313">
        <v>9312804</v>
      </c>
      <c r="C1867" s="337">
        <v>0</v>
      </c>
      <c r="D1867" s="313">
        <f t="shared" si="26"/>
        <v>9312804</v>
      </c>
      <c r="I1867" s="96"/>
    </row>
    <row r="1868" spans="1:9" hidden="1" outlineLevel="1">
      <c r="A1868" s="283" t="s">
        <v>212</v>
      </c>
      <c r="B1868" s="313">
        <v>2444722</v>
      </c>
      <c r="C1868" s="337">
        <v>0</v>
      </c>
      <c r="D1868" s="313">
        <f t="shared" si="26"/>
        <v>2444722</v>
      </c>
      <c r="I1868" s="96"/>
    </row>
    <row r="1869" spans="1:9" hidden="1" outlineLevel="1">
      <c r="A1869" s="283" t="s">
        <v>213</v>
      </c>
      <c r="B1869" s="313">
        <v>1234239</v>
      </c>
      <c r="C1869" s="337">
        <v>0</v>
      </c>
      <c r="D1869" s="313">
        <f t="shared" si="26"/>
        <v>1234239</v>
      </c>
      <c r="I1869" s="96"/>
    </row>
    <row r="1870" spans="1:9" hidden="1" outlineLevel="1">
      <c r="A1870" s="283" t="s">
        <v>214</v>
      </c>
      <c r="B1870" s="313">
        <v>0</v>
      </c>
      <c r="C1870" s="337">
        <v>0</v>
      </c>
      <c r="D1870" s="313">
        <f t="shared" si="26"/>
        <v>0</v>
      </c>
      <c r="I1870" s="96"/>
    </row>
    <row r="1871" spans="1:9" hidden="1" outlineLevel="1">
      <c r="A1871" s="283" t="s">
        <v>215</v>
      </c>
      <c r="B1871" s="313">
        <v>8724522</v>
      </c>
      <c r="C1871" s="337">
        <v>43935</v>
      </c>
      <c r="D1871" s="313">
        <f t="shared" si="26"/>
        <v>8768457</v>
      </c>
      <c r="I1871" s="96"/>
    </row>
    <row r="1872" spans="1:9" hidden="1" outlineLevel="1">
      <c r="A1872" s="283" t="s">
        <v>216</v>
      </c>
      <c r="B1872" s="313">
        <v>1729384</v>
      </c>
      <c r="C1872" s="337">
        <v>0</v>
      </c>
      <c r="D1872" s="313">
        <f t="shared" si="26"/>
        <v>1729384</v>
      </c>
      <c r="I1872" s="96"/>
    </row>
    <row r="1873" spans="1:9" hidden="1" outlineLevel="1">
      <c r="A1873" s="283" t="s">
        <v>217</v>
      </c>
      <c r="B1873" s="313">
        <v>2026108</v>
      </c>
      <c r="C1873" s="337">
        <v>0</v>
      </c>
      <c r="D1873" s="313">
        <f t="shared" si="26"/>
        <v>2026108</v>
      </c>
      <c r="I1873" s="96"/>
    </row>
    <row r="1874" spans="1:9" hidden="1" outlineLevel="1">
      <c r="A1874" s="283" t="s">
        <v>218</v>
      </c>
      <c r="B1874" s="313">
        <v>2778947</v>
      </c>
      <c r="C1874" s="337">
        <v>0</v>
      </c>
      <c r="D1874" s="313">
        <f t="shared" si="26"/>
        <v>2778947</v>
      </c>
      <c r="I1874" s="96"/>
    </row>
    <row r="1875" spans="1:9" hidden="1" outlineLevel="1">
      <c r="A1875" s="283" t="s">
        <v>219</v>
      </c>
      <c r="B1875" s="313">
        <v>79127</v>
      </c>
      <c r="C1875" s="337">
        <v>0</v>
      </c>
      <c r="D1875" s="313">
        <f t="shared" si="26"/>
        <v>79127</v>
      </c>
      <c r="I1875" s="96"/>
    </row>
    <row r="1876" spans="1:9" hidden="1" outlineLevel="1">
      <c r="A1876" s="283" t="s">
        <v>220</v>
      </c>
      <c r="B1876" s="313">
        <v>2117213</v>
      </c>
      <c r="C1876" s="337">
        <v>0</v>
      </c>
      <c r="D1876" s="313">
        <f t="shared" si="26"/>
        <v>2117213</v>
      </c>
      <c r="I1876" s="96"/>
    </row>
    <row r="1877" spans="1:9" hidden="1" outlineLevel="1">
      <c r="A1877" s="283" t="s">
        <v>221</v>
      </c>
      <c r="B1877" s="313">
        <v>9736548</v>
      </c>
      <c r="C1877" s="337">
        <v>0</v>
      </c>
      <c r="D1877" s="313">
        <f t="shared" si="26"/>
        <v>9736548</v>
      </c>
      <c r="I1877" s="96"/>
    </row>
    <row r="1878" spans="1:9" hidden="1" outlineLevel="1">
      <c r="A1878" s="283" t="s">
        <v>222</v>
      </c>
      <c r="B1878" s="313">
        <v>13977894</v>
      </c>
      <c r="C1878" s="337">
        <v>0</v>
      </c>
      <c r="D1878" s="313">
        <f t="shared" si="26"/>
        <v>13977894</v>
      </c>
      <c r="I1878" s="96"/>
    </row>
    <row r="1879" spans="1:9" hidden="1" outlineLevel="1">
      <c r="A1879" s="283" t="s">
        <v>223</v>
      </c>
      <c r="B1879" s="313">
        <v>3309680</v>
      </c>
      <c r="C1879" s="337">
        <v>0</v>
      </c>
      <c r="D1879" s="313">
        <f t="shared" si="26"/>
        <v>3309680</v>
      </c>
      <c r="I1879" s="96"/>
    </row>
    <row r="1880" spans="1:9" hidden="1" outlineLevel="1">
      <c r="A1880" s="283" t="s">
        <v>224</v>
      </c>
      <c r="B1880" s="313">
        <v>6673939</v>
      </c>
      <c r="C1880" s="337">
        <v>0</v>
      </c>
      <c r="D1880" s="313">
        <f t="shared" si="26"/>
        <v>6673939</v>
      </c>
      <c r="I1880" s="96"/>
    </row>
    <row r="1881" spans="1:9" hidden="1" outlineLevel="1">
      <c r="A1881" s="283" t="s">
        <v>225</v>
      </c>
      <c r="B1881" s="313">
        <v>7316865</v>
      </c>
      <c r="C1881" s="337">
        <v>803140</v>
      </c>
      <c r="D1881" s="313">
        <f t="shared" ref="D1881:D1906" si="27">B1881+C1881</f>
        <v>8120005</v>
      </c>
      <c r="I1881" s="96"/>
    </row>
    <row r="1882" spans="1:9" hidden="1" outlineLevel="1">
      <c r="A1882" s="283" t="s">
        <v>226</v>
      </c>
      <c r="B1882" s="313">
        <v>2653212</v>
      </c>
      <c r="C1882" s="337">
        <v>-8256</v>
      </c>
      <c r="D1882" s="313">
        <f t="shared" si="27"/>
        <v>2644956</v>
      </c>
      <c r="I1882" s="96"/>
    </row>
    <row r="1883" spans="1:9" hidden="1" outlineLevel="1">
      <c r="A1883" s="283" t="s">
        <v>227</v>
      </c>
      <c r="B1883" s="313">
        <v>3493715</v>
      </c>
      <c r="C1883" s="337">
        <v>0</v>
      </c>
      <c r="D1883" s="313">
        <f t="shared" si="27"/>
        <v>3493715</v>
      </c>
      <c r="I1883" s="96"/>
    </row>
    <row r="1884" spans="1:9" hidden="1" outlineLevel="1">
      <c r="A1884" s="283" t="s">
        <v>228</v>
      </c>
      <c r="B1884" s="313">
        <v>97579534</v>
      </c>
      <c r="C1884" s="337">
        <v>6630012</v>
      </c>
      <c r="D1884" s="313">
        <f t="shared" si="27"/>
        <v>104209546</v>
      </c>
      <c r="I1884" s="96"/>
    </row>
    <row r="1885" spans="1:9" hidden="1" outlineLevel="1">
      <c r="A1885" s="283" t="s">
        <v>229</v>
      </c>
      <c r="B1885" s="313">
        <v>4525823</v>
      </c>
      <c r="C1885" s="337">
        <v>616</v>
      </c>
      <c r="D1885" s="313">
        <f t="shared" si="27"/>
        <v>4526439</v>
      </c>
      <c r="I1885" s="96"/>
    </row>
    <row r="1886" spans="1:9" hidden="1" outlineLevel="1">
      <c r="A1886" s="283" t="s">
        <v>230</v>
      </c>
      <c r="B1886" s="313">
        <v>143628</v>
      </c>
      <c r="C1886" s="337">
        <v>0</v>
      </c>
      <c r="D1886" s="313">
        <f t="shared" si="27"/>
        <v>143628</v>
      </c>
      <c r="I1886" s="96"/>
    </row>
    <row r="1887" spans="1:9" hidden="1" outlineLevel="1">
      <c r="A1887" s="283" t="s">
        <v>231</v>
      </c>
      <c r="B1887" s="313">
        <v>26265613</v>
      </c>
      <c r="C1887" s="337">
        <v>338579</v>
      </c>
      <c r="D1887" s="313">
        <f t="shared" si="27"/>
        <v>26604192</v>
      </c>
      <c r="I1887" s="96"/>
    </row>
    <row r="1888" spans="1:9" hidden="1" outlineLevel="1">
      <c r="A1888" s="283" t="s">
        <v>232</v>
      </c>
      <c r="B1888" s="313">
        <v>1784839</v>
      </c>
      <c r="C1888" s="337">
        <v>0</v>
      </c>
      <c r="D1888" s="313">
        <f t="shared" si="27"/>
        <v>1784839</v>
      </c>
      <c r="I1888" s="96"/>
    </row>
    <row r="1889" spans="1:9" hidden="1" outlineLevel="1">
      <c r="A1889" s="283" t="s">
        <v>233</v>
      </c>
      <c r="B1889" s="313">
        <v>8627</v>
      </c>
      <c r="C1889" s="337">
        <v>0</v>
      </c>
      <c r="D1889" s="313">
        <f t="shared" si="27"/>
        <v>8627</v>
      </c>
      <c r="I1889" s="96"/>
    </row>
    <row r="1890" spans="1:9" hidden="1" outlineLevel="1">
      <c r="A1890" s="283" t="s">
        <v>234</v>
      </c>
      <c r="B1890" s="313">
        <v>8885203</v>
      </c>
      <c r="C1890" s="337">
        <v>0</v>
      </c>
      <c r="D1890" s="313">
        <f t="shared" si="27"/>
        <v>8885203</v>
      </c>
      <c r="I1890" s="96"/>
    </row>
    <row r="1891" spans="1:9" hidden="1" outlineLevel="1">
      <c r="A1891" s="283" t="s">
        <v>235</v>
      </c>
      <c r="B1891" s="313">
        <v>2905786</v>
      </c>
      <c r="C1891" s="337">
        <v>0</v>
      </c>
      <c r="D1891" s="313">
        <f t="shared" si="27"/>
        <v>2905786</v>
      </c>
      <c r="I1891" s="96"/>
    </row>
    <row r="1892" spans="1:9" hidden="1" outlineLevel="1">
      <c r="A1892" s="283" t="s">
        <v>236</v>
      </c>
      <c r="B1892" s="313">
        <v>13801516</v>
      </c>
      <c r="C1892" s="337">
        <v>0</v>
      </c>
      <c r="D1892" s="313">
        <f t="shared" si="27"/>
        <v>13801516</v>
      </c>
      <c r="I1892" s="96"/>
    </row>
    <row r="1893" spans="1:9" hidden="1" outlineLevel="1">
      <c r="A1893" s="283" t="s">
        <v>237</v>
      </c>
      <c r="B1893" s="313">
        <v>24913875</v>
      </c>
      <c r="C1893" s="337">
        <v>0</v>
      </c>
      <c r="D1893" s="313">
        <f t="shared" si="27"/>
        <v>24913875</v>
      </c>
      <c r="I1893" s="96"/>
    </row>
    <row r="1894" spans="1:9" hidden="1" outlineLevel="1">
      <c r="A1894" s="283" t="s">
        <v>238</v>
      </c>
      <c r="B1894" s="313">
        <v>1946430</v>
      </c>
      <c r="C1894" s="337">
        <v>0</v>
      </c>
      <c r="D1894" s="313">
        <f t="shared" si="27"/>
        <v>1946430</v>
      </c>
      <c r="I1894" s="96"/>
    </row>
    <row r="1895" spans="1:9" hidden="1" outlineLevel="1">
      <c r="A1895" s="283" t="s">
        <v>239</v>
      </c>
      <c r="B1895" s="313">
        <v>1922331</v>
      </c>
      <c r="C1895" s="337">
        <v>7068</v>
      </c>
      <c r="D1895" s="313">
        <f t="shared" si="27"/>
        <v>1929399</v>
      </c>
      <c r="I1895" s="96"/>
    </row>
    <row r="1896" spans="1:9" hidden="1" outlineLevel="1">
      <c r="A1896" s="283" t="s">
        <v>240</v>
      </c>
      <c r="B1896" s="313">
        <v>4416401</v>
      </c>
      <c r="C1896" s="337">
        <v>0</v>
      </c>
      <c r="D1896" s="313">
        <f t="shared" si="27"/>
        <v>4416401</v>
      </c>
      <c r="I1896" s="96"/>
    </row>
    <row r="1897" spans="1:9" hidden="1" outlineLevel="1">
      <c r="A1897" s="283" t="s">
        <v>241</v>
      </c>
      <c r="B1897" s="313">
        <v>2756278</v>
      </c>
      <c r="C1897" s="337">
        <v>0</v>
      </c>
      <c r="D1897" s="313">
        <f t="shared" si="27"/>
        <v>2756278</v>
      </c>
      <c r="I1897" s="96"/>
    </row>
    <row r="1898" spans="1:9" hidden="1" outlineLevel="1">
      <c r="A1898" s="283" t="s">
        <v>242</v>
      </c>
      <c r="B1898" s="313">
        <v>6360212</v>
      </c>
      <c r="C1898" s="337">
        <v>0</v>
      </c>
      <c r="D1898" s="313">
        <f t="shared" si="27"/>
        <v>6360212</v>
      </c>
      <c r="I1898" s="96"/>
    </row>
    <row r="1899" spans="1:9" hidden="1" outlineLevel="1">
      <c r="A1899" s="283" t="s">
        <v>243</v>
      </c>
      <c r="B1899" s="313">
        <v>5098472</v>
      </c>
      <c r="C1899" s="337">
        <v>0</v>
      </c>
      <c r="D1899" s="313">
        <f t="shared" si="27"/>
        <v>5098472</v>
      </c>
      <c r="I1899" s="96"/>
    </row>
    <row r="1900" spans="1:9" hidden="1" outlineLevel="1">
      <c r="A1900" s="283" t="s">
        <v>244</v>
      </c>
      <c r="B1900" s="313">
        <v>5376942</v>
      </c>
      <c r="C1900" s="337">
        <v>-4427</v>
      </c>
      <c r="D1900" s="313">
        <f t="shared" si="27"/>
        <v>5372515</v>
      </c>
      <c r="I1900" s="96"/>
    </row>
    <row r="1901" spans="1:9" hidden="1" outlineLevel="1">
      <c r="A1901" s="283" t="s">
        <v>245</v>
      </c>
      <c r="B1901" s="313">
        <v>258784378</v>
      </c>
      <c r="C1901" s="337">
        <v>1078941</v>
      </c>
      <c r="D1901" s="313">
        <f t="shared" si="27"/>
        <v>259863319</v>
      </c>
      <c r="I1901" s="96"/>
    </row>
    <row r="1902" spans="1:9" hidden="1" outlineLevel="1">
      <c r="A1902" s="283" t="s">
        <v>246</v>
      </c>
      <c r="B1902" s="313">
        <v>4533403</v>
      </c>
      <c r="C1902" s="337">
        <v>113419</v>
      </c>
      <c r="D1902" s="313">
        <f t="shared" si="27"/>
        <v>4646822</v>
      </c>
      <c r="I1902" s="96"/>
    </row>
    <row r="1903" spans="1:9" hidden="1" outlineLevel="1">
      <c r="A1903" s="283" t="s">
        <v>247</v>
      </c>
      <c r="B1903" s="313">
        <v>1381994</v>
      </c>
      <c r="C1903" s="337">
        <v>-26037</v>
      </c>
      <c r="D1903" s="313">
        <f t="shared" si="27"/>
        <v>1355957</v>
      </c>
      <c r="I1903" s="96"/>
    </row>
    <row r="1904" spans="1:9" hidden="1" outlineLevel="1">
      <c r="A1904" s="283" t="s">
        <v>248</v>
      </c>
      <c r="B1904" s="313">
        <v>3173990</v>
      </c>
      <c r="C1904" s="337">
        <v>0</v>
      </c>
      <c r="D1904" s="313">
        <f t="shared" si="27"/>
        <v>3173990</v>
      </c>
      <c r="I1904" s="96"/>
    </row>
    <row r="1905" spans="1:9" hidden="1" outlineLevel="1">
      <c r="A1905" s="283" t="s">
        <v>249</v>
      </c>
      <c r="B1905" s="313">
        <v>5099423</v>
      </c>
      <c r="C1905" s="337">
        <v>0</v>
      </c>
      <c r="D1905" s="313">
        <f t="shared" si="27"/>
        <v>5099423</v>
      </c>
      <c r="I1905" s="96"/>
    </row>
    <row r="1906" spans="1:9" hidden="1" outlineLevel="1">
      <c r="A1906" s="283" t="s">
        <v>250</v>
      </c>
      <c r="B1906" s="313">
        <v>3376566</v>
      </c>
      <c r="C1906" s="337">
        <v>42346</v>
      </c>
      <c r="D1906" s="313">
        <f t="shared" si="27"/>
        <v>3418912</v>
      </c>
      <c r="I1906" s="96"/>
    </row>
    <row r="1907" spans="1:9" hidden="1" outlineLevel="1">
      <c r="A1907" s="283"/>
      <c r="B1907" s="313"/>
      <c r="C1907" s="337"/>
      <c r="D1907" s="313"/>
      <c r="I1907" s="96"/>
    </row>
    <row r="1908" spans="1:9" collapsed="1">
      <c r="A1908" s="24" t="str">
        <f>A162</f>
        <v>Amprion</v>
      </c>
      <c r="B1908" s="55">
        <f>'Anlage 1a'!$I8</f>
        <v>9054056822</v>
      </c>
      <c r="C1908" s="55">
        <f>'Anlage 1g'!$C476</f>
        <v>158213648</v>
      </c>
      <c r="D1908" s="55">
        <f t="shared" ref="D1908:D2489" si="28">B1908+C1908</f>
        <v>9212270470</v>
      </c>
      <c r="I1908" s="96"/>
    </row>
    <row r="1909" spans="1:9" hidden="1">
      <c r="A1909" s="317" t="str">
        <f>CONCATENATE('Anlage 1a'!$A$8," (ÜNB)")</f>
        <v>Amprion (ÜNB)</v>
      </c>
      <c r="B1909" s="321">
        <f>SUM(B1910:B2123)</f>
        <v>9054056822</v>
      </c>
      <c r="C1909" s="321">
        <f>SUM(C1910:C2123)</f>
        <v>158213647</v>
      </c>
      <c r="D1909" s="321">
        <f>SUM(D1910:D2123)</f>
        <v>9212270469</v>
      </c>
      <c r="I1909" s="96"/>
    </row>
    <row r="1910" spans="1:9" hidden="1" outlineLevel="1">
      <c r="A1910" s="24" t="s">
        <v>251</v>
      </c>
      <c r="B1910" s="55">
        <v>172173579</v>
      </c>
      <c r="C1910" s="55">
        <v>-413145</v>
      </c>
      <c r="D1910" s="55">
        <f>B1910+C1910</f>
        <v>171760434</v>
      </c>
      <c r="I1910" s="96"/>
    </row>
    <row r="1911" spans="1:9" hidden="1" outlineLevel="1">
      <c r="A1911" s="24" t="s">
        <v>252</v>
      </c>
      <c r="B1911" s="55">
        <v>14205133</v>
      </c>
      <c r="C1911" s="55">
        <v>437001</v>
      </c>
      <c r="D1911" s="55">
        <f t="shared" ref="D1911:D1974" si="29">B1911+C1911</f>
        <v>14642134</v>
      </c>
      <c r="I1911" s="96"/>
    </row>
    <row r="1912" spans="1:9" hidden="1" outlineLevel="1">
      <c r="A1912" s="24" t="s">
        <v>253</v>
      </c>
      <c r="B1912" s="55">
        <v>2463925</v>
      </c>
      <c r="C1912" s="55">
        <v>0</v>
      </c>
      <c r="D1912" s="55">
        <f t="shared" si="29"/>
        <v>2463925</v>
      </c>
      <c r="I1912" s="96"/>
    </row>
    <row r="1913" spans="1:9" hidden="1" outlineLevel="1">
      <c r="A1913" s="24" t="s">
        <v>254</v>
      </c>
      <c r="B1913" s="55">
        <v>10726748</v>
      </c>
      <c r="C1913" s="55">
        <v>0</v>
      </c>
      <c r="D1913" s="55">
        <f t="shared" si="29"/>
        <v>10726748</v>
      </c>
      <c r="I1913" s="96"/>
    </row>
    <row r="1914" spans="1:9" hidden="1" outlineLevel="1">
      <c r="A1914" s="24" t="s">
        <v>255</v>
      </c>
      <c r="B1914" s="55">
        <v>5863742</v>
      </c>
      <c r="C1914" s="55">
        <v>0</v>
      </c>
      <c r="D1914" s="55">
        <f t="shared" si="29"/>
        <v>5863742</v>
      </c>
      <c r="I1914" s="96"/>
    </row>
    <row r="1915" spans="1:9" hidden="1" outlineLevel="1">
      <c r="A1915" s="24" t="s">
        <v>256</v>
      </c>
      <c r="B1915" s="55">
        <v>10833894</v>
      </c>
      <c r="C1915" s="55">
        <v>73512</v>
      </c>
      <c r="D1915" s="55">
        <f t="shared" si="29"/>
        <v>10907406</v>
      </c>
      <c r="I1915" s="96"/>
    </row>
    <row r="1916" spans="1:9" hidden="1" outlineLevel="1">
      <c r="A1916" s="24" t="s">
        <v>257</v>
      </c>
      <c r="B1916" s="55">
        <v>21098143</v>
      </c>
      <c r="C1916" s="55">
        <v>42544</v>
      </c>
      <c r="D1916" s="55">
        <f t="shared" si="29"/>
        <v>21140687</v>
      </c>
      <c r="I1916" s="96"/>
    </row>
    <row r="1917" spans="1:9" hidden="1" outlineLevel="1">
      <c r="A1917" s="24" t="s">
        <v>258</v>
      </c>
      <c r="B1917" s="55">
        <v>17510009</v>
      </c>
      <c r="C1917" s="55">
        <v>3878962</v>
      </c>
      <c r="D1917" s="55">
        <f t="shared" si="29"/>
        <v>21388971</v>
      </c>
      <c r="I1917" s="96"/>
    </row>
    <row r="1918" spans="1:9" hidden="1" outlineLevel="1">
      <c r="A1918" s="24" t="s">
        <v>259</v>
      </c>
      <c r="B1918" s="55">
        <v>10429775</v>
      </c>
      <c r="C1918" s="55">
        <v>0</v>
      </c>
      <c r="D1918" s="55">
        <f t="shared" si="29"/>
        <v>10429775</v>
      </c>
      <c r="I1918" s="96"/>
    </row>
    <row r="1919" spans="1:9" hidden="1" outlineLevel="1">
      <c r="A1919" s="24" t="s">
        <v>260</v>
      </c>
      <c r="B1919" s="55">
        <v>17481075</v>
      </c>
      <c r="C1919" s="55">
        <v>-8850</v>
      </c>
      <c r="D1919" s="55">
        <f t="shared" si="29"/>
        <v>17472225</v>
      </c>
      <c r="I1919" s="96"/>
    </row>
    <row r="1920" spans="1:9" hidden="1" outlineLevel="1">
      <c r="A1920" s="24" t="s">
        <v>261</v>
      </c>
      <c r="B1920" s="55">
        <v>9715297</v>
      </c>
      <c r="C1920" s="55">
        <v>0</v>
      </c>
      <c r="D1920" s="55">
        <f t="shared" si="29"/>
        <v>9715297</v>
      </c>
      <c r="I1920" s="96"/>
    </row>
    <row r="1921" spans="1:9" hidden="1" outlineLevel="1">
      <c r="A1921" s="24" t="s">
        <v>262</v>
      </c>
      <c r="B1921" s="55">
        <v>63216672</v>
      </c>
      <c r="C1921" s="55">
        <v>0</v>
      </c>
      <c r="D1921" s="55">
        <f t="shared" si="29"/>
        <v>63216672</v>
      </c>
      <c r="I1921" s="96"/>
    </row>
    <row r="1922" spans="1:9" hidden="1" outlineLevel="1">
      <c r="A1922" s="24" t="s">
        <v>263</v>
      </c>
      <c r="B1922" s="55">
        <v>7758343</v>
      </c>
      <c r="C1922" s="55">
        <v>-2100</v>
      </c>
      <c r="D1922" s="55">
        <f t="shared" si="29"/>
        <v>7756243</v>
      </c>
      <c r="I1922" s="96"/>
    </row>
    <row r="1923" spans="1:9" hidden="1" outlineLevel="1">
      <c r="A1923" s="24" t="s">
        <v>264</v>
      </c>
      <c r="B1923" s="55">
        <v>15266315</v>
      </c>
      <c r="C1923" s="55">
        <v>0</v>
      </c>
      <c r="D1923" s="55">
        <f t="shared" si="29"/>
        <v>15266315</v>
      </c>
      <c r="I1923" s="96"/>
    </row>
    <row r="1924" spans="1:9" hidden="1" outlineLevel="1">
      <c r="A1924" s="24" t="s">
        <v>265</v>
      </c>
      <c r="B1924" s="55">
        <v>59211556</v>
      </c>
      <c r="C1924" s="55">
        <v>1708084</v>
      </c>
      <c r="D1924" s="55">
        <f t="shared" si="29"/>
        <v>60919640</v>
      </c>
      <c r="I1924" s="96"/>
    </row>
    <row r="1925" spans="1:9" hidden="1" outlineLevel="1">
      <c r="A1925" s="24" t="s">
        <v>266</v>
      </c>
      <c r="B1925" s="55">
        <v>2375262</v>
      </c>
      <c r="C1925" s="55">
        <v>0</v>
      </c>
      <c r="D1925" s="55">
        <f t="shared" si="29"/>
        <v>2375262</v>
      </c>
      <c r="I1925" s="96"/>
    </row>
    <row r="1926" spans="1:9" hidden="1" outlineLevel="1">
      <c r="A1926" s="24" t="s">
        <v>267</v>
      </c>
      <c r="B1926" s="55">
        <v>7199595</v>
      </c>
      <c r="C1926" s="55">
        <v>0</v>
      </c>
      <c r="D1926" s="55">
        <f t="shared" si="29"/>
        <v>7199595</v>
      </c>
      <c r="I1926" s="96"/>
    </row>
    <row r="1927" spans="1:9" hidden="1" outlineLevel="1">
      <c r="A1927" s="24" t="s">
        <v>268</v>
      </c>
      <c r="B1927" s="55">
        <v>23881526</v>
      </c>
      <c r="C1927" s="55">
        <v>0</v>
      </c>
      <c r="D1927" s="55">
        <f t="shared" si="29"/>
        <v>23881526</v>
      </c>
      <c r="I1927" s="96"/>
    </row>
    <row r="1928" spans="1:9" hidden="1" outlineLevel="1">
      <c r="A1928" s="24" t="s">
        <v>269</v>
      </c>
      <c r="B1928" s="55">
        <v>20459598</v>
      </c>
      <c r="C1928" s="55">
        <v>0</v>
      </c>
      <c r="D1928" s="55">
        <f t="shared" si="29"/>
        <v>20459598</v>
      </c>
      <c r="I1928" s="96"/>
    </row>
    <row r="1929" spans="1:9" hidden="1" outlineLevel="1">
      <c r="A1929" s="24" t="s">
        <v>270</v>
      </c>
      <c r="B1929" s="55">
        <v>16791062</v>
      </c>
      <c r="C1929" s="55">
        <v>0</v>
      </c>
      <c r="D1929" s="55">
        <f t="shared" si="29"/>
        <v>16791062</v>
      </c>
      <c r="I1929" s="96"/>
    </row>
    <row r="1930" spans="1:9" hidden="1" outlineLevel="1">
      <c r="A1930" s="24" t="s">
        <v>271</v>
      </c>
      <c r="B1930" s="55">
        <v>2935203</v>
      </c>
      <c r="C1930" s="55">
        <v>0</v>
      </c>
      <c r="D1930" s="55">
        <f t="shared" si="29"/>
        <v>2935203</v>
      </c>
      <c r="I1930" s="96"/>
    </row>
    <row r="1931" spans="1:9" hidden="1" outlineLevel="1">
      <c r="A1931" s="24" t="s">
        <v>272</v>
      </c>
      <c r="B1931" s="55">
        <v>5100909</v>
      </c>
      <c r="C1931" s="55">
        <v>68577</v>
      </c>
      <c r="D1931" s="55">
        <f t="shared" si="29"/>
        <v>5169486</v>
      </c>
      <c r="I1931" s="96"/>
    </row>
    <row r="1932" spans="1:9" hidden="1" outlineLevel="1">
      <c r="A1932" s="24" t="s">
        <v>273</v>
      </c>
      <c r="B1932" s="55">
        <v>6075723</v>
      </c>
      <c r="C1932" s="55">
        <v>0</v>
      </c>
      <c r="D1932" s="55">
        <f t="shared" si="29"/>
        <v>6075723</v>
      </c>
      <c r="I1932" s="96"/>
    </row>
    <row r="1933" spans="1:9" hidden="1" outlineLevel="1">
      <c r="A1933" s="24" t="s">
        <v>274</v>
      </c>
      <c r="B1933" s="55">
        <v>11419422</v>
      </c>
      <c r="C1933" s="55">
        <v>0</v>
      </c>
      <c r="D1933" s="55">
        <f t="shared" si="29"/>
        <v>11419422</v>
      </c>
      <c r="I1933" s="96"/>
    </row>
    <row r="1934" spans="1:9" hidden="1" outlineLevel="1">
      <c r="A1934" s="24" t="s">
        <v>275</v>
      </c>
      <c r="B1934" s="55">
        <v>10436591</v>
      </c>
      <c r="C1934" s="55">
        <v>997063</v>
      </c>
      <c r="D1934" s="55">
        <f t="shared" si="29"/>
        <v>11433654</v>
      </c>
      <c r="I1934" s="96"/>
    </row>
    <row r="1935" spans="1:9" hidden="1" outlineLevel="1">
      <c r="A1935" s="24" t="s">
        <v>276</v>
      </c>
      <c r="B1935" s="55">
        <v>16415758</v>
      </c>
      <c r="C1935" s="55">
        <v>0</v>
      </c>
      <c r="D1935" s="55">
        <f t="shared" si="29"/>
        <v>16415758</v>
      </c>
      <c r="I1935" s="96"/>
    </row>
    <row r="1936" spans="1:9" hidden="1" outlineLevel="1">
      <c r="A1936" s="24" t="s">
        <v>277</v>
      </c>
      <c r="B1936" s="55">
        <v>20898856</v>
      </c>
      <c r="C1936" s="55">
        <v>0</v>
      </c>
      <c r="D1936" s="55">
        <f t="shared" si="29"/>
        <v>20898856</v>
      </c>
      <c r="I1936" s="96"/>
    </row>
    <row r="1937" spans="1:9" hidden="1" outlineLevel="1">
      <c r="A1937" s="24" t="s">
        <v>278</v>
      </c>
      <c r="B1937" s="55">
        <v>32123508</v>
      </c>
      <c r="C1937" s="55">
        <v>-16085</v>
      </c>
      <c r="D1937" s="55">
        <f t="shared" si="29"/>
        <v>32107423</v>
      </c>
      <c r="I1937" s="96"/>
    </row>
    <row r="1938" spans="1:9" hidden="1" outlineLevel="1">
      <c r="A1938" s="24" t="s">
        <v>279</v>
      </c>
      <c r="B1938" s="55">
        <v>24255927</v>
      </c>
      <c r="C1938" s="55">
        <v>51038</v>
      </c>
      <c r="D1938" s="55">
        <f t="shared" si="29"/>
        <v>24306965</v>
      </c>
      <c r="I1938" s="96"/>
    </row>
    <row r="1939" spans="1:9" hidden="1" outlineLevel="1">
      <c r="A1939" s="24" t="s">
        <v>280</v>
      </c>
      <c r="B1939" s="55">
        <v>747427</v>
      </c>
      <c r="C1939" s="55">
        <v>-3182</v>
      </c>
      <c r="D1939" s="55">
        <f t="shared" si="29"/>
        <v>744245</v>
      </c>
      <c r="I1939" s="96"/>
    </row>
    <row r="1940" spans="1:9" hidden="1" outlineLevel="1">
      <c r="A1940" s="24" t="s">
        <v>281</v>
      </c>
      <c r="B1940" s="55">
        <v>4789180</v>
      </c>
      <c r="C1940" s="55">
        <v>35835</v>
      </c>
      <c r="D1940" s="55">
        <f t="shared" si="29"/>
        <v>4825015</v>
      </c>
      <c r="I1940" s="96"/>
    </row>
    <row r="1941" spans="1:9" hidden="1" outlineLevel="1">
      <c r="A1941" s="24" t="s">
        <v>282</v>
      </c>
      <c r="B1941" s="55">
        <v>12427424</v>
      </c>
      <c r="C1941" s="55">
        <v>2420618</v>
      </c>
      <c r="D1941" s="55">
        <f t="shared" si="29"/>
        <v>14848042</v>
      </c>
      <c r="I1941" s="96"/>
    </row>
    <row r="1942" spans="1:9" hidden="1" outlineLevel="1">
      <c r="A1942" s="24" t="s">
        <v>283</v>
      </c>
      <c r="B1942" s="55">
        <v>8539443</v>
      </c>
      <c r="C1942" s="55">
        <v>140718</v>
      </c>
      <c r="D1942" s="55">
        <f t="shared" si="29"/>
        <v>8680161</v>
      </c>
      <c r="I1942" s="96"/>
    </row>
    <row r="1943" spans="1:9" hidden="1" outlineLevel="1">
      <c r="A1943" s="24" t="s">
        <v>284</v>
      </c>
      <c r="B1943" s="55">
        <v>331802686</v>
      </c>
      <c r="C1943" s="55">
        <v>12024852</v>
      </c>
      <c r="D1943" s="55">
        <f t="shared" si="29"/>
        <v>343827538</v>
      </c>
      <c r="I1943" s="96"/>
    </row>
    <row r="1944" spans="1:9" hidden="1" outlineLevel="1">
      <c r="A1944" s="24" t="s">
        <v>285</v>
      </c>
      <c r="B1944" s="55">
        <v>1390213</v>
      </c>
      <c r="C1944" s="55">
        <v>0</v>
      </c>
      <c r="D1944" s="55">
        <f t="shared" si="29"/>
        <v>1390213</v>
      </c>
      <c r="I1944" s="96"/>
    </row>
    <row r="1945" spans="1:9" hidden="1" outlineLevel="1">
      <c r="A1945" s="24" t="s">
        <v>286</v>
      </c>
      <c r="B1945" s="55">
        <v>7083238</v>
      </c>
      <c r="C1945" s="55">
        <v>0</v>
      </c>
      <c r="D1945" s="55">
        <f t="shared" si="29"/>
        <v>7083238</v>
      </c>
      <c r="I1945" s="96"/>
    </row>
    <row r="1946" spans="1:9" hidden="1" outlineLevel="1">
      <c r="A1946" s="24" t="s">
        <v>287</v>
      </c>
      <c r="B1946" s="55">
        <v>1899370</v>
      </c>
      <c r="C1946" s="55">
        <v>0</v>
      </c>
      <c r="D1946" s="55">
        <f t="shared" si="29"/>
        <v>1899370</v>
      </c>
      <c r="I1946" s="96"/>
    </row>
    <row r="1947" spans="1:9" hidden="1" outlineLevel="1">
      <c r="A1947" s="24" t="s">
        <v>288</v>
      </c>
      <c r="B1947" s="55">
        <v>3250791</v>
      </c>
      <c r="C1947" s="55">
        <v>-3857</v>
      </c>
      <c r="D1947" s="55">
        <f t="shared" si="29"/>
        <v>3246934</v>
      </c>
      <c r="I1947" s="96"/>
    </row>
    <row r="1948" spans="1:9" hidden="1" outlineLevel="1">
      <c r="A1948" s="24" t="s">
        <v>289</v>
      </c>
      <c r="B1948" s="55">
        <v>11183033</v>
      </c>
      <c r="C1948" s="55">
        <v>0</v>
      </c>
      <c r="D1948" s="55">
        <f t="shared" si="29"/>
        <v>11183033</v>
      </c>
      <c r="I1948" s="96"/>
    </row>
    <row r="1949" spans="1:9" hidden="1" outlineLevel="1">
      <c r="A1949" s="24" t="s">
        <v>290</v>
      </c>
      <c r="B1949" s="55">
        <v>7836971</v>
      </c>
      <c r="C1949" s="55">
        <v>0</v>
      </c>
      <c r="D1949" s="55">
        <f t="shared" si="29"/>
        <v>7836971</v>
      </c>
      <c r="I1949" s="96"/>
    </row>
    <row r="1950" spans="1:9" hidden="1" outlineLevel="1">
      <c r="A1950" s="24" t="s">
        <v>291</v>
      </c>
      <c r="B1950" s="55">
        <v>4706865</v>
      </c>
      <c r="C1950" s="55">
        <v>0</v>
      </c>
      <c r="D1950" s="55">
        <f t="shared" si="29"/>
        <v>4706865</v>
      </c>
      <c r="I1950" s="96"/>
    </row>
    <row r="1951" spans="1:9" hidden="1" outlineLevel="1">
      <c r="A1951" s="24" t="s">
        <v>292</v>
      </c>
      <c r="B1951" s="55">
        <v>347253152</v>
      </c>
      <c r="C1951" s="55">
        <v>17414501</v>
      </c>
      <c r="D1951" s="55">
        <f t="shared" si="29"/>
        <v>364667653</v>
      </c>
      <c r="I1951" s="96"/>
    </row>
    <row r="1952" spans="1:9" hidden="1" outlineLevel="1">
      <c r="A1952" s="24" t="s">
        <v>293</v>
      </c>
      <c r="B1952" s="55">
        <v>3162405</v>
      </c>
      <c r="C1952" s="55">
        <v>-1</v>
      </c>
      <c r="D1952" s="55">
        <f t="shared" si="29"/>
        <v>3162404</v>
      </c>
      <c r="I1952" s="96"/>
    </row>
    <row r="1953" spans="1:9" hidden="1" outlineLevel="1">
      <c r="A1953" s="24" t="s">
        <v>294</v>
      </c>
      <c r="B1953" s="55">
        <v>6907671</v>
      </c>
      <c r="C1953" s="55">
        <v>7726</v>
      </c>
      <c r="D1953" s="55">
        <f t="shared" si="29"/>
        <v>6915397</v>
      </c>
      <c r="I1953" s="96"/>
    </row>
    <row r="1954" spans="1:9" hidden="1" outlineLevel="1">
      <c r="A1954" s="24" t="s">
        <v>295</v>
      </c>
      <c r="B1954" s="55">
        <v>6471585</v>
      </c>
      <c r="C1954" s="55">
        <v>0</v>
      </c>
      <c r="D1954" s="55">
        <f t="shared" si="29"/>
        <v>6471585</v>
      </c>
      <c r="I1954" s="96"/>
    </row>
    <row r="1955" spans="1:9" hidden="1" outlineLevel="1">
      <c r="A1955" s="24" t="s">
        <v>296</v>
      </c>
      <c r="B1955" s="55">
        <v>4436410</v>
      </c>
      <c r="C1955" s="55">
        <v>81588</v>
      </c>
      <c r="D1955" s="55">
        <f t="shared" si="29"/>
        <v>4517998</v>
      </c>
      <c r="I1955" s="96"/>
    </row>
    <row r="1956" spans="1:9" hidden="1" outlineLevel="1">
      <c r="A1956" s="24" t="s">
        <v>297</v>
      </c>
      <c r="B1956" s="55">
        <v>1774670</v>
      </c>
      <c r="C1956" s="55">
        <v>0</v>
      </c>
      <c r="D1956" s="55">
        <f t="shared" si="29"/>
        <v>1774670</v>
      </c>
      <c r="I1956" s="96"/>
    </row>
    <row r="1957" spans="1:9" hidden="1" outlineLevel="1">
      <c r="A1957" s="24" t="s">
        <v>298</v>
      </c>
      <c r="B1957" s="55">
        <v>3639929</v>
      </c>
      <c r="C1957" s="55">
        <v>0</v>
      </c>
      <c r="D1957" s="55">
        <f t="shared" si="29"/>
        <v>3639929</v>
      </c>
      <c r="I1957" s="96"/>
    </row>
    <row r="1958" spans="1:9" hidden="1" outlineLevel="1">
      <c r="A1958" s="24" t="s">
        <v>299</v>
      </c>
      <c r="B1958" s="55">
        <v>12409350</v>
      </c>
      <c r="C1958" s="55">
        <v>0</v>
      </c>
      <c r="D1958" s="55">
        <f t="shared" si="29"/>
        <v>12409350</v>
      </c>
      <c r="I1958" s="96"/>
    </row>
    <row r="1959" spans="1:9" hidden="1" outlineLevel="1">
      <c r="A1959" s="24" t="s">
        <v>300</v>
      </c>
      <c r="B1959" s="55">
        <v>106829191</v>
      </c>
      <c r="C1959" s="55">
        <v>3287792</v>
      </c>
      <c r="D1959" s="55">
        <f t="shared" si="29"/>
        <v>110116983</v>
      </c>
      <c r="I1959" s="96"/>
    </row>
    <row r="1960" spans="1:9" hidden="1" outlineLevel="1">
      <c r="A1960" s="24" t="s">
        <v>301</v>
      </c>
      <c r="B1960" s="55">
        <v>41618451</v>
      </c>
      <c r="C1960" s="55">
        <v>2020298</v>
      </c>
      <c r="D1960" s="55">
        <f t="shared" si="29"/>
        <v>43638749</v>
      </c>
      <c r="I1960" s="96"/>
    </row>
    <row r="1961" spans="1:9" hidden="1" outlineLevel="1">
      <c r="A1961" s="24" t="s">
        <v>302</v>
      </c>
      <c r="B1961" s="55">
        <v>9207539</v>
      </c>
      <c r="C1961" s="55">
        <v>0</v>
      </c>
      <c r="D1961" s="55">
        <f t="shared" si="29"/>
        <v>9207539</v>
      </c>
      <c r="I1961" s="96"/>
    </row>
    <row r="1962" spans="1:9" hidden="1" outlineLevel="1">
      <c r="A1962" s="24" t="s">
        <v>303</v>
      </c>
      <c r="B1962" s="55">
        <v>9811045</v>
      </c>
      <c r="C1962" s="55">
        <v>0</v>
      </c>
      <c r="D1962" s="55">
        <f t="shared" si="29"/>
        <v>9811045</v>
      </c>
      <c r="I1962" s="96"/>
    </row>
    <row r="1963" spans="1:9" hidden="1" outlineLevel="1">
      <c r="A1963" s="24" t="s">
        <v>304</v>
      </c>
      <c r="B1963" s="55">
        <v>52436626</v>
      </c>
      <c r="C1963" s="55">
        <v>133341</v>
      </c>
      <c r="D1963" s="55">
        <f t="shared" si="29"/>
        <v>52569967</v>
      </c>
      <c r="I1963" s="96"/>
    </row>
    <row r="1964" spans="1:9" hidden="1" outlineLevel="1">
      <c r="A1964" s="24" t="s">
        <v>305</v>
      </c>
      <c r="B1964" s="55">
        <v>44060737</v>
      </c>
      <c r="C1964" s="55">
        <v>0</v>
      </c>
      <c r="D1964" s="55">
        <f t="shared" si="29"/>
        <v>44060737</v>
      </c>
      <c r="I1964" s="96"/>
    </row>
    <row r="1965" spans="1:9" hidden="1" outlineLevel="1">
      <c r="A1965" s="24" t="s">
        <v>306</v>
      </c>
      <c r="B1965" s="55">
        <v>11259996</v>
      </c>
      <c r="C1965" s="55">
        <v>0</v>
      </c>
      <c r="D1965" s="55">
        <f t="shared" si="29"/>
        <v>11259996</v>
      </c>
      <c r="I1965" s="96"/>
    </row>
    <row r="1966" spans="1:9" hidden="1" outlineLevel="1">
      <c r="A1966" s="24" t="s">
        <v>307</v>
      </c>
      <c r="B1966" s="55">
        <v>85595</v>
      </c>
      <c r="C1966" s="55">
        <v>0</v>
      </c>
      <c r="D1966" s="55">
        <f t="shared" si="29"/>
        <v>85595</v>
      </c>
      <c r="I1966" s="96"/>
    </row>
    <row r="1967" spans="1:9" hidden="1" outlineLevel="1">
      <c r="A1967" s="24" t="s">
        <v>308</v>
      </c>
      <c r="B1967" s="55">
        <v>1283549</v>
      </c>
      <c r="C1967" s="55">
        <v>0</v>
      </c>
      <c r="D1967" s="55">
        <f t="shared" si="29"/>
        <v>1283549</v>
      </c>
      <c r="I1967" s="96"/>
    </row>
    <row r="1968" spans="1:9" hidden="1" outlineLevel="1">
      <c r="A1968" s="24" t="s">
        <v>309</v>
      </c>
      <c r="B1968" s="55">
        <v>5340</v>
      </c>
      <c r="C1968" s="55">
        <v>0</v>
      </c>
      <c r="D1968" s="55">
        <f t="shared" si="29"/>
        <v>5340</v>
      </c>
      <c r="I1968" s="96"/>
    </row>
    <row r="1969" spans="1:9" hidden="1" outlineLevel="1">
      <c r="A1969" s="24" t="s">
        <v>310</v>
      </c>
      <c r="B1969" s="55">
        <v>230912</v>
      </c>
      <c r="C1969" s="55">
        <v>0</v>
      </c>
      <c r="D1969" s="55">
        <f t="shared" si="29"/>
        <v>230912</v>
      </c>
      <c r="I1969" s="96"/>
    </row>
    <row r="1970" spans="1:9" hidden="1" outlineLevel="1">
      <c r="A1970" s="24" t="s">
        <v>311</v>
      </c>
      <c r="B1970" s="55">
        <v>12855102</v>
      </c>
      <c r="C1970" s="55">
        <v>48373</v>
      </c>
      <c r="D1970" s="55">
        <f t="shared" si="29"/>
        <v>12903475</v>
      </c>
      <c r="I1970" s="96"/>
    </row>
    <row r="1971" spans="1:9" hidden="1" outlineLevel="1">
      <c r="A1971" s="24" t="s">
        <v>312</v>
      </c>
      <c r="B1971" s="55">
        <v>2397459</v>
      </c>
      <c r="C1971" s="55">
        <v>0</v>
      </c>
      <c r="D1971" s="55">
        <f t="shared" si="29"/>
        <v>2397459</v>
      </c>
      <c r="I1971" s="96"/>
    </row>
    <row r="1972" spans="1:9" hidden="1" outlineLevel="1">
      <c r="A1972" s="24" t="s">
        <v>313</v>
      </c>
      <c r="B1972" s="55">
        <v>16518637</v>
      </c>
      <c r="C1972" s="55">
        <v>0</v>
      </c>
      <c r="D1972" s="55">
        <f t="shared" si="29"/>
        <v>16518637</v>
      </c>
      <c r="I1972" s="96"/>
    </row>
    <row r="1973" spans="1:9" hidden="1" outlineLevel="1">
      <c r="A1973" s="24" t="s">
        <v>314</v>
      </c>
      <c r="B1973" s="55">
        <v>5978796</v>
      </c>
      <c r="C1973" s="55">
        <v>120611</v>
      </c>
      <c r="D1973" s="55">
        <f t="shared" si="29"/>
        <v>6099407</v>
      </c>
      <c r="I1973" s="96"/>
    </row>
    <row r="1974" spans="1:9" hidden="1" outlineLevel="1">
      <c r="A1974" s="24" t="s">
        <v>315</v>
      </c>
      <c r="B1974" s="55">
        <v>19815925</v>
      </c>
      <c r="C1974" s="55">
        <v>0</v>
      </c>
      <c r="D1974" s="55">
        <f t="shared" si="29"/>
        <v>19815925</v>
      </c>
      <c r="E1974" s="96"/>
      <c r="F1974" s="96"/>
      <c r="G1974" s="96"/>
    </row>
    <row r="1975" spans="1:9" hidden="1" outlineLevel="1">
      <c r="A1975" s="24" t="s">
        <v>316</v>
      </c>
      <c r="B1975" s="55">
        <v>32902815</v>
      </c>
      <c r="C1975" s="55">
        <v>307558</v>
      </c>
      <c r="D1975" s="55">
        <f t="shared" ref="D1975:D2038" si="30">B1975+C1975</f>
        <v>33210373</v>
      </c>
      <c r="E1975" s="96"/>
      <c r="F1975" s="96"/>
      <c r="G1975" s="96"/>
    </row>
    <row r="1976" spans="1:9" hidden="1" outlineLevel="1">
      <c r="A1976" s="24" t="s">
        <v>317</v>
      </c>
      <c r="B1976" s="55">
        <v>1436152393</v>
      </c>
      <c r="C1976" s="55">
        <v>17371426</v>
      </c>
      <c r="D1976" s="55">
        <f t="shared" si="30"/>
        <v>1453523819</v>
      </c>
      <c r="E1976" s="96"/>
      <c r="F1976" s="96"/>
      <c r="G1976" s="96"/>
    </row>
    <row r="1977" spans="1:9" hidden="1" outlineLevel="1">
      <c r="A1977" s="24" t="s">
        <v>318</v>
      </c>
      <c r="B1977" s="55">
        <v>0</v>
      </c>
      <c r="C1977" s="55">
        <v>0</v>
      </c>
      <c r="D1977" s="55">
        <f t="shared" si="30"/>
        <v>0</v>
      </c>
      <c r="E1977" s="96"/>
      <c r="F1977" s="96"/>
      <c r="G1977" s="96"/>
    </row>
    <row r="1978" spans="1:9" hidden="1" outlineLevel="1">
      <c r="A1978" s="24" t="s">
        <v>319</v>
      </c>
      <c r="B1978" s="55">
        <v>10521782</v>
      </c>
      <c r="C1978" s="55">
        <v>0</v>
      </c>
      <c r="D1978" s="55">
        <f t="shared" si="30"/>
        <v>10521782</v>
      </c>
      <c r="E1978" s="96"/>
      <c r="F1978" s="96"/>
      <c r="G1978" s="96"/>
    </row>
    <row r="1979" spans="1:9" hidden="1" outlineLevel="1">
      <c r="A1979" s="24" t="s">
        <v>320</v>
      </c>
      <c r="B1979" s="55">
        <v>18022303</v>
      </c>
      <c r="C1979" s="55">
        <v>104214</v>
      </c>
      <c r="D1979" s="55">
        <f t="shared" si="30"/>
        <v>18126517</v>
      </c>
      <c r="E1979" s="96"/>
      <c r="F1979" s="96"/>
      <c r="G1979" s="96"/>
    </row>
    <row r="1980" spans="1:9" hidden="1" outlineLevel="1">
      <c r="A1980" s="24" t="s">
        <v>321</v>
      </c>
      <c r="B1980" s="55">
        <v>31748749</v>
      </c>
      <c r="C1980" s="55">
        <v>-2627</v>
      </c>
      <c r="D1980" s="55">
        <f t="shared" si="30"/>
        <v>31746122</v>
      </c>
      <c r="E1980" s="96"/>
      <c r="F1980" s="96"/>
      <c r="G1980" s="96"/>
    </row>
    <row r="1981" spans="1:9" hidden="1" outlineLevel="1">
      <c r="A1981" s="24" t="s">
        <v>322</v>
      </c>
      <c r="B1981" s="55">
        <v>13565907</v>
      </c>
      <c r="C1981" s="55">
        <v>0</v>
      </c>
      <c r="D1981" s="55">
        <f t="shared" si="30"/>
        <v>13565907</v>
      </c>
      <c r="E1981" s="96"/>
      <c r="F1981" s="96"/>
      <c r="G1981" s="96"/>
    </row>
    <row r="1982" spans="1:9" hidden="1" outlineLevel="1">
      <c r="A1982" s="24" t="s">
        <v>323</v>
      </c>
      <c r="B1982" s="55">
        <v>1321</v>
      </c>
      <c r="C1982" s="55">
        <v>0</v>
      </c>
      <c r="D1982" s="55">
        <f t="shared" si="30"/>
        <v>1321</v>
      </c>
      <c r="E1982" s="96"/>
      <c r="F1982" s="96"/>
      <c r="G1982" s="96"/>
    </row>
    <row r="1983" spans="1:9" hidden="1" outlineLevel="1">
      <c r="A1983" s="24" t="s">
        <v>324</v>
      </c>
      <c r="B1983" s="55">
        <v>2663499</v>
      </c>
      <c r="C1983" s="55">
        <v>0</v>
      </c>
      <c r="D1983" s="55">
        <f t="shared" si="30"/>
        <v>2663499</v>
      </c>
      <c r="E1983" s="96"/>
      <c r="F1983" s="96"/>
      <c r="G1983" s="96"/>
    </row>
    <row r="1984" spans="1:9" hidden="1" outlineLevel="1">
      <c r="A1984" s="24" t="s">
        <v>325</v>
      </c>
      <c r="B1984" s="55">
        <v>155734134</v>
      </c>
      <c r="C1984" s="55">
        <v>4909441</v>
      </c>
      <c r="D1984" s="55">
        <f t="shared" si="30"/>
        <v>160643575</v>
      </c>
      <c r="E1984" s="96"/>
      <c r="F1984" s="96"/>
      <c r="G1984" s="96"/>
    </row>
    <row r="1985" spans="1:7" hidden="1" outlineLevel="1">
      <c r="A1985" s="24" t="s">
        <v>326</v>
      </c>
      <c r="B1985" s="55">
        <v>17696929</v>
      </c>
      <c r="C1985" s="55">
        <v>468712</v>
      </c>
      <c r="D1985" s="55">
        <f t="shared" si="30"/>
        <v>18165641</v>
      </c>
      <c r="E1985" s="96"/>
      <c r="F1985" s="96"/>
      <c r="G1985" s="96"/>
    </row>
    <row r="1986" spans="1:7" hidden="1" outlineLevel="1">
      <c r="A1986" s="24" t="s">
        <v>327</v>
      </c>
      <c r="B1986" s="55">
        <v>2478845</v>
      </c>
      <c r="C1986" s="55">
        <v>-74260</v>
      </c>
      <c r="D1986" s="55">
        <f t="shared" si="30"/>
        <v>2404585</v>
      </c>
      <c r="E1986" s="96"/>
      <c r="F1986" s="96"/>
      <c r="G1986" s="96"/>
    </row>
    <row r="1987" spans="1:7" hidden="1" outlineLevel="1">
      <c r="A1987" s="24" t="s">
        <v>328</v>
      </c>
      <c r="B1987" s="55">
        <v>3156964</v>
      </c>
      <c r="C1987" s="55">
        <v>0</v>
      </c>
      <c r="D1987" s="55">
        <f t="shared" si="30"/>
        <v>3156964</v>
      </c>
      <c r="E1987" s="96"/>
      <c r="F1987" s="96"/>
      <c r="G1987" s="96"/>
    </row>
    <row r="1988" spans="1:7" hidden="1" outlineLevel="1">
      <c r="A1988" s="24" t="s">
        <v>329</v>
      </c>
      <c r="B1988" s="55">
        <v>12128170</v>
      </c>
      <c r="C1988" s="55">
        <v>517031</v>
      </c>
      <c r="D1988" s="55">
        <f t="shared" si="30"/>
        <v>12645201</v>
      </c>
      <c r="E1988" s="96"/>
      <c r="F1988" s="96"/>
      <c r="G1988" s="96"/>
    </row>
    <row r="1989" spans="1:7" hidden="1" outlineLevel="1">
      <c r="A1989" s="24" t="s">
        <v>330</v>
      </c>
      <c r="B1989" s="55">
        <v>5093987</v>
      </c>
      <c r="C1989" s="55">
        <v>15651</v>
      </c>
      <c r="D1989" s="55">
        <f t="shared" si="30"/>
        <v>5109638</v>
      </c>
      <c r="E1989" s="96"/>
      <c r="F1989" s="96"/>
      <c r="G1989" s="96"/>
    </row>
    <row r="1990" spans="1:7" hidden="1" outlineLevel="1">
      <c r="A1990" s="24" t="s">
        <v>331</v>
      </c>
      <c r="B1990" s="55">
        <v>14669633</v>
      </c>
      <c r="C1990" s="55">
        <v>0</v>
      </c>
      <c r="D1990" s="55">
        <f t="shared" si="30"/>
        <v>14669633</v>
      </c>
      <c r="E1990" s="96"/>
      <c r="F1990" s="96"/>
      <c r="G1990" s="96"/>
    </row>
    <row r="1991" spans="1:7" hidden="1" outlineLevel="1">
      <c r="A1991" s="24" t="s">
        <v>332</v>
      </c>
      <c r="B1991" s="55">
        <v>6246233</v>
      </c>
      <c r="C1991" s="55">
        <v>456737</v>
      </c>
      <c r="D1991" s="55">
        <f t="shared" si="30"/>
        <v>6702970</v>
      </c>
      <c r="E1991" s="96"/>
      <c r="F1991" s="96"/>
      <c r="G1991" s="96"/>
    </row>
    <row r="1992" spans="1:7" hidden="1" outlineLevel="1">
      <c r="A1992" s="24" t="s">
        <v>333</v>
      </c>
      <c r="B1992" s="55">
        <v>168213303</v>
      </c>
      <c r="C1992" s="55">
        <v>2306273</v>
      </c>
      <c r="D1992" s="55">
        <f t="shared" si="30"/>
        <v>170519576</v>
      </c>
      <c r="E1992" s="96"/>
      <c r="F1992" s="96"/>
      <c r="G1992" s="96"/>
    </row>
    <row r="1993" spans="1:7" hidden="1" outlineLevel="1">
      <c r="A1993" s="24" t="s">
        <v>334</v>
      </c>
      <c r="B1993" s="55">
        <v>30346972</v>
      </c>
      <c r="C1993" s="55">
        <v>785885</v>
      </c>
      <c r="D1993" s="55">
        <f t="shared" si="30"/>
        <v>31132857</v>
      </c>
      <c r="E1993" s="96"/>
      <c r="F1993" s="96"/>
      <c r="G1993" s="96"/>
    </row>
    <row r="1994" spans="1:7" hidden="1" outlineLevel="1">
      <c r="A1994" s="24" t="s">
        <v>335</v>
      </c>
      <c r="B1994" s="55">
        <v>9236850</v>
      </c>
      <c r="C1994" s="55">
        <v>0</v>
      </c>
      <c r="D1994" s="55">
        <f t="shared" si="30"/>
        <v>9236850</v>
      </c>
      <c r="E1994" s="96"/>
      <c r="F1994" s="96"/>
      <c r="G1994" s="96"/>
    </row>
    <row r="1995" spans="1:7" hidden="1" outlineLevel="1">
      <c r="A1995" s="24" t="s">
        <v>336</v>
      </c>
      <c r="B1995" s="55">
        <v>2675590</v>
      </c>
      <c r="C1995" s="55">
        <v>6043</v>
      </c>
      <c r="D1995" s="55">
        <f t="shared" si="30"/>
        <v>2681633</v>
      </c>
      <c r="E1995" s="96"/>
      <c r="F1995" s="96"/>
      <c r="G1995" s="96"/>
    </row>
    <row r="1996" spans="1:7" hidden="1" outlineLevel="1">
      <c r="A1996" s="24" t="s">
        <v>337</v>
      </c>
      <c r="B1996" s="55">
        <v>49268497</v>
      </c>
      <c r="C1996" s="55">
        <v>8932</v>
      </c>
      <c r="D1996" s="55">
        <f t="shared" si="30"/>
        <v>49277429</v>
      </c>
      <c r="E1996" s="96"/>
      <c r="F1996" s="96"/>
      <c r="G1996" s="96"/>
    </row>
    <row r="1997" spans="1:7" hidden="1" outlineLevel="1">
      <c r="A1997" s="24" t="s">
        <v>338</v>
      </c>
      <c r="B1997" s="55">
        <v>35957107</v>
      </c>
      <c r="C1997" s="55">
        <v>-19248</v>
      </c>
      <c r="D1997" s="55">
        <f t="shared" si="30"/>
        <v>35937859</v>
      </c>
      <c r="E1997" s="96"/>
      <c r="F1997" s="96"/>
      <c r="G1997" s="96"/>
    </row>
    <row r="1998" spans="1:7" hidden="1" outlineLevel="1">
      <c r="A1998" s="24" t="s">
        <v>339</v>
      </c>
      <c r="B1998" s="55">
        <v>11164655</v>
      </c>
      <c r="C1998" s="55">
        <v>15097</v>
      </c>
      <c r="D1998" s="55">
        <f t="shared" si="30"/>
        <v>11179752</v>
      </c>
      <c r="E1998" s="96"/>
      <c r="F1998" s="96"/>
      <c r="G1998" s="96"/>
    </row>
    <row r="1999" spans="1:7" hidden="1" outlineLevel="1">
      <c r="A1999" s="24" t="s">
        <v>340</v>
      </c>
      <c r="B1999" s="55">
        <v>10686177</v>
      </c>
      <c r="C1999" s="55">
        <v>77750</v>
      </c>
      <c r="D1999" s="55">
        <f t="shared" si="30"/>
        <v>10763927</v>
      </c>
      <c r="E1999" s="96"/>
      <c r="F1999" s="96"/>
      <c r="G1999" s="96"/>
    </row>
    <row r="2000" spans="1:7" hidden="1" outlineLevel="1">
      <c r="A2000" s="24" t="s">
        <v>341</v>
      </c>
      <c r="B2000" s="55">
        <v>20942138</v>
      </c>
      <c r="C2000" s="55">
        <v>18344</v>
      </c>
      <c r="D2000" s="55">
        <f t="shared" si="30"/>
        <v>20960482</v>
      </c>
      <c r="E2000" s="96"/>
      <c r="F2000" s="96"/>
      <c r="G2000" s="96"/>
    </row>
    <row r="2001" spans="1:7" hidden="1" outlineLevel="1">
      <c r="A2001" s="24" t="s">
        <v>342</v>
      </c>
      <c r="B2001" s="55">
        <v>22640047</v>
      </c>
      <c r="C2001" s="55">
        <v>71819</v>
      </c>
      <c r="D2001" s="55">
        <f t="shared" si="30"/>
        <v>22711866</v>
      </c>
      <c r="E2001" s="96"/>
      <c r="F2001" s="96"/>
      <c r="G2001" s="96"/>
    </row>
    <row r="2002" spans="1:7" hidden="1" outlineLevel="1">
      <c r="A2002" s="24" t="s">
        <v>343</v>
      </c>
      <c r="B2002" s="55">
        <v>1740891</v>
      </c>
      <c r="C2002" s="55">
        <v>0</v>
      </c>
      <c r="D2002" s="55">
        <f t="shared" si="30"/>
        <v>1740891</v>
      </c>
      <c r="E2002" s="96"/>
      <c r="F2002" s="96"/>
      <c r="G2002" s="96"/>
    </row>
    <row r="2003" spans="1:7" hidden="1" outlineLevel="1">
      <c r="A2003" s="24" t="s">
        <v>344</v>
      </c>
      <c r="B2003" s="55">
        <v>23955313</v>
      </c>
      <c r="C2003" s="55">
        <v>0</v>
      </c>
      <c r="D2003" s="55">
        <f t="shared" si="30"/>
        <v>23955313</v>
      </c>
      <c r="E2003" s="96"/>
      <c r="F2003" s="96"/>
      <c r="G2003" s="96"/>
    </row>
    <row r="2004" spans="1:7" hidden="1" outlineLevel="1">
      <c r="A2004" s="24" t="s">
        <v>345</v>
      </c>
      <c r="B2004" s="55">
        <v>24011321</v>
      </c>
      <c r="C2004" s="55">
        <v>0</v>
      </c>
      <c r="D2004" s="55">
        <f t="shared" si="30"/>
        <v>24011321</v>
      </c>
      <c r="E2004" s="96"/>
      <c r="F2004" s="96"/>
      <c r="G2004" s="96"/>
    </row>
    <row r="2005" spans="1:7" hidden="1" outlineLevel="1">
      <c r="A2005" s="24" t="s">
        <v>346</v>
      </c>
      <c r="B2005" s="55">
        <v>5421041</v>
      </c>
      <c r="C2005" s="55">
        <v>0</v>
      </c>
      <c r="D2005" s="55">
        <f t="shared" si="30"/>
        <v>5421041</v>
      </c>
      <c r="E2005" s="96"/>
      <c r="F2005" s="96"/>
      <c r="G2005" s="96"/>
    </row>
    <row r="2006" spans="1:7" hidden="1" outlineLevel="1">
      <c r="A2006" s="24" t="s">
        <v>347</v>
      </c>
      <c r="B2006" s="55">
        <v>15309404</v>
      </c>
      <c r="C2006" s="55">
        <v>178494</v>
      </c>
      <c r="D2006" s="55">
        <f t="shared" si="30"/>
        <v>15487898</v>
      </c>
      <c r="E2006" s="96"/>
      <c r="F2006" s="96"/>
      <c r="G2006" s="96"/>
    </row>
    <row r="2007" spans="1:7" hidden="1" outlineLevel="1">
      <c r="A2007" s="24" t="s">
        <v>348</v>
      </c>
      <c r="B2007" s="55">
        <v>29400216</v>
      </c>
      <c r="C2007" s="55">
        <v>0</v>
      </c>
      <c r="D2007" s="55">
        <f t="shared" si="30"/>
        <v>29400216</v>
      </c>
      <c r="E2007" s="96"/>
      <c r="F2007" s="96"/>
      <c r="G2007" s="96"/>
    </row>
    <row r="2008" spans="1:7" hidden="1" outlineLevel="1">
      <c r="A2008" s="24" t="s">
        <v>349</v>
      </c>
      <c r="B2008" s="55">
        <v>13105368</v>
      </c>
      <c r="C2008" s="55">
        <v>0</v>
      </c>
      <c r="D2008" s="55">
        <f t="shared" si="30"/>
        <v>13105368</v>
      </c>
      <c r="E2008" s="96"/>
      <c r="F2008" s="96"/>
      <c r="G2008" s="96"/>
    </row>
    <row r="2009" spans="1:7" hidden="1" outlineLevel="1">
      <c r="A2009" s="24" t="s">
        <v>350</v>
      </c>
      <c r="B2009" s="55">
        <v>21768271</v>
      </c>
      <c r="C2009" s="55">
        <v>165512</v>
      </c>
      <c r="D2009" s="55">
        <f t="shared" si="30"/>
        <v>21933783</v>
      </c>
      <c r="E2009" s="96"/>
      <c r="F2009" s="96"/>
      <c r="G2009" s="96"/>
    </row>
    <row r="2010" spans="1:7" hidden="1" outlineLevel="1">
      <c r="A2010" s="24" t="s">
        <v>351</v>
      </c>
      <c r="B2010" s="55">
        <v>6200447</v>
      </c>
      <c r="C2010" s="55">
        <v>0</v>
      </c>
      <c r="D2010" s="55">
        <f t="shared" si="30"/>
        <v>6200447</v>
      </c>
      <c r="E2010" s="96"/>
      <c r="F2010" s="96"/>
      <c r="G2010" s="96"/>
    </row>
    <row r="2011" spans="1:7" hidden="1" outlineLevel="1">
      <c r="A2011" s="24" t="s">
        <v>352</v>
      </c>
      <c r="B2011" s="55">
        <v>16274932</v>
      </c>
      <c r="C2011" s="55">
        <v>96229</v>
      </c>
      <c r="D2011" s="55">
        <f t="shared" si="30"/>
        <v>16371161</v>
      </c>
      <c r="E2011" s="96"/>
      <c r="F2011" s="96"/>
      <c r="G2011" s="96"/>
    </row>
    <row r="2012" spans="1:7" hidden="1" outlineLevel="1">
      <c r="A2012" s="24" t="s">
        <v>353</v>
      </c>
      <c r="B2012" s="55">
        <v>17944314</v>
      </c>
      <c r="C2012" s="55">
        <v>56291</v>
      </c>
      <c r="D2012" s="55">
        <f t="shared" si="30"/>
        <v>18000605</v>
      </c>
      <c r="E2012" s="96"/>
      <c r="F2012" s="96"/>
      <c r="G2012" s="96"/>
    </row>
    <row r="2013" spans="1:7" hidden="1" outlineLevel="1">
      <c r="A2013" s="24" t="s">
        <v>354</v>
      </c>
      <c r="B2013" s="55">
        <v>5027932</v>
      </c>
      <c r="C2013" s="55">
        <v>0</v>
      </c>
      <c r="D2013" s="55">
        <f t="shared" si="30"/>
        <v>5027932</v>
      </c>
      <c r="E2013" s="96"/>
      <c r="F2013" s="96"/>
      <c r="G2013" s="96"/>
    </row>
    <row r="2014" spans="1:7" hidden="1" outlineLevel="1">
      <c r="A2014" s="24" t="s">
        <v>355</v>
      </c>
      <c r="B2014" s="55">
        <v>1978245</v>
      </c>
      <c r="C2014" s="55">
        <v>0</v>
      </c>
      <c r="D2014" s="55">
        <f t="shared" si="30"/>
        <v>1978245</v>
      </c>
      <c r="E2014" s="96"/>
      <c r="F2014" s="96"/>
      <c r="G2014" s="96"/>
    </row>
    <row r="2015" spans="1:7" hidden="1" outlineLevel="1">
      <c r="A2015" s="24" t="s">
        <v>356</v>
      </c>
      <c r="B2015" s="55">
        <v>8047793</v>
      </c>
      <c r="C2015" s="55">
        <v>-256</v>
      </c>
      <c r="D2015" s="55">
        <f t="shared" si="30"/>
        <v>8047537</v>
      </c>
      <c r="E2015" s="96"/>
      <c r="F2015" s="96"/>
      <c r="G2015" s="96"/>
    </row>
    <row r="2016" spans="1:7" hidden="1" outlineLevel="1">
      <c r="A2016" s="24" t="s">
        <v>357</v>
      </c>
      <c r="B2016" s="55">
        <v>4332446</v>
      </c>
      <c r="C2016" s="55">
        <v>78991</v>
      </c>
      <c r="D2016" s="55">
        <f t="shared" si="30"/>
        <v>4411437</v>
      </c>
      <c r="E2016" s="96"/>
      <c r="F2016" s="96"/>
      <c r="G2016" s="96"/>
    </row>
    <row r="2017" spans="1:7" hidden="1" outlineLevel="1">
      <c r="A2017" s="24" t="s">
        <v>358</v>
      </c>
      <c r="B2017" s="55">
        <v>18577485</v>
      </c>
      <c r="C2017" s="55">
        <v>0</v>
      </c>
      <c r="D2017" s="55">
        <f t="shared" si="30"/>
        <v>18577485</v>
      </c>
      <c r="E2017" s="96"/>
      <c r="F2017" s="96"/>
      <c r="G2017" s="96"/>
    </row>
    <row r="2018" spans="1:7" hidden="1" outlineLevel="1">
      <c r="A2018" s="24" t="s">
        <v>359</v>
      </c>
      <c r="B2018" s="55">
        <v>10521770</v>
      </c>
      <c r="C2018" s="55">
        <v>0</v>
      </c>
      <c r="D2018" s="55">
        <f t="shared" si="30"/>
        <v>10521770</v>
      </c>
      <c r="E2018" s="96"/>
      <c r="F2018" s="96"/>
      <c r="G2018" s="96"/>
    </row>
    <row r="2019" spans="1:7" hidden="1" outlineLevel="1">
      <c r="A2019" s="24" t="s">
        <v>360</v>
      </c>
      <c r="B2019" s="55">
        <v>7332353</v>
      </c>
      <c r="C2019" s="55">
        <v>184386</v>
      </c>
      <c r="D2019" s="55">
        <f t="shared" si="30"/>
        <v>7516739</v>
      </c>
      <c r="E2019" s="96"/>
      <c r="F2019" s="96"/>
      <c r="G2019" s="96"/>
    </row>
    <row r="2020" spans="1:7" hidden="1" outlineLevel="1">
      <c r="A2020" s="24" t="s">
        <v>361</v>
      </c>
      <c r="B2020" s="55">
        <v>1533589</v>
      </c>
      <c r="C2020" s="55">
        <v>0</v>
      </c>
      <c r="D2020" s="55">
        <f t="shared" si="30"/>
        <v>1533589</v>
      </c>
      <c r="E2020" s="96"/>
      <c r="F2020" s="96"/>
      <c r="G2020" s="96"/>
    </row>
    <row r="2021" spans="1:7" hidden="1" outlineLevel="1">
      <c r="A2021" s="24" t="s">
        <v>362</v>
      </c>
      <c r="B2021" s="55">
        <v>3937839</v>
      </c>
      <c r="C2021" s="55">
        <v>7970</v>
      </c>
      <c r="D2021" s="55">
        <f t="shared" si="30"/>
        <v>3945809</v>
      </c>
      <c r="E2021" s="96"/>
      <c r="F2021" s="96"/>
      <c r="G2021" s="96"/>
    </row>
    <row r="2022" spans="1:7" hidden="1" outlineLevel="1">
      <c r="A2022" s="24" t="s">
        <v>363</v>
      </c>
      <c r="B2022" s="55">
        <v>119151</v>
      </c>
      <c r="C2022" s="55">
        <v>0</v>
      </c>
      <c r="D2022" s="55">
        <f t="shared" si="30"/>
        <v>119151</v>
      </c>
      <c r="E2022" s="96"/>
      <c r="F2022" s="96"/>
      <c r="G2022" s="96"/>
    </row>
    <row r="2023" spans="1:7" hidden="1" outlineLevel="1">
      <c r="A2023" s="24" t="s">
        <v>364</v>
      </c>
      <c r="B2023" s="55">
        <v>981453</v>
      </c>
      <c r="C2023" s="55">
        <v>0</v>
      </c>
      <c r="D2023" s="55">
        <f t="shared" si="30"/>
        <v>981453</v>
      </c>
      <c r="E2023" s="96"/>
      <c r="F2023" s="96"/>
      <c r="G2023" s="96"/>
    </row>
    <row r="2024" spans="1:7" hidden="1" outlineLevel="1">
      <c r="A2024" s="24" t="s">
        <v>365</v>
      </c>
      <c r="B2024" s="55">
        <v>8674008</v>
      </c>
      <c r="C2024" s="55">
        <v>19337</v>
      </c>
      <c r="D2024" s="55">
        <f t="shared" si="30"/>
        <v>8693345</v>
      </c>
      <c r="E2024" s="96"/>
      <c r="F2024" s="96"/>
      <c r="G2024" s="96"/>
    </row>
    <row r="2025" spans="1:7" hidden="1" outlineLevel="1">
      <c r="A2025" s="24" t="s">
        <v>366</v>
      </c>
      <c r="B2025" s="55">
        <v>9543344</v>
      </c>
      <c r="C2025" s="55">
        <v>-13209</v>
      </c>
      <c r="D2025" s="55">
        <f t="shared" si="30"/>
        <v>9530135</v>
      </c>
      <c r="E2025" s="96"/>
      <c r="F2025" s="96"/>
      <c r="G2025" s="96"/>
    </row>
    <row r="2026" spans="1:7" hidden="1" outlineLevel="1">
      <c r="A2026" s="24" t="s">
        <v>367</v>
      </c>
      <c r="B2026" s="55">
        <v>1907898</v>
      </c>
      <c r="C2026" s="55">
        <v>0</v>
      </c>
      <c r="D2026" s="55">
        <f t="shared" si="30"/>
        <v>1907898</v>
      </c>
      <c r="E2026" s="96"/>
      <c r="F2026" s="96"/>
      <c r="G2026" s="96"/>
    </row>
    <row r="2027" spans="1:7" hidden="1" outlineLevel="1">
      <c r="A2027" s="24" t="s">
        <v>368</v>
      </c>
      <c r="B2027" s="55">
        <v>3880249</v>
      </c>
      <c r="C2027" s="55">
        <v>-8516241</v>
      </c>
      <c r="D2027" s="55">
        <f t="shared" si="30"/>
        <v>-4635992</v>
      </c>
      <c r="E2027" s="96"/>
      <c r="F2027" s="96"/>
      <c r="G2027" s="96"/>
    </row>
    <row r="2028" spans="1:7" hidden="1" outlineLevel="1">
      <c r="A2028" s="24" t="s">
        <v>369</v>
      </c>
      <c r="B2028" s="55">
        <v>12566293</v>
      </c>
      <c r="C2028" s="55">
        <v>0</v>
      </c>
      <c r="D2028" s="55">
        <f t="shared" si="30"/>
        <v>12566293</v>
      </c>
      <c r="E2028" s="96"/>
      <c r="F2028" s="96"/>
      <c r="G2028" s="96"/>
    </row>
    <row r="2029" spans="1:7" hidden="1" outlineLevel="1">
      <c r="A2029" s="24" t="s">
        <v>370</v>
      </c>
      <c r="B2029" s="55">
        <v>104510313</v>
      </c>
      <c r="C2029" s="55">
        <v>0</v>
      </c>
      <c r="D2029" s="55">
        <f t="shared" si="30"/>
        <v>104510313</v>
      </c>
      <c r="E2029" s="96"/>
      <c r="F2029" s="96"/>
      <c r="G2029" s="96"/>
    </row>
    <row r="2030" spans="1:7" hidden="1" outlineLevel="1">
      <c r="A2030" s="24" t="s">
        <v>371</v>
      </c>
      <c r="B2030" s="55">
        <v>2857463</v>
      </c>
      <c r="C2030" s="55">
        <v>0</v>
      </c>
      <c r="D2030" s="55">
        <f t="shared" si="30"/>
        <v>2857463</v>
      </c>
      <c r="E2030" s="96"/>
      <c r="F2030" s="96"/>
      <c r="G2030" s="96"/>
    </row>
    <row r="2031" spans="1:7" hidden="1" outlineLevel="1">
      <c r="A2031" s="24" t="s">
        <v>372</v>
      </c>
      <c r="B2031" s="55">
        <v>9483830</v>
      </c>
      <c r="C2031" s="55">
        <v>0</v>
      </c>
      <c r="D2031" s="55">
        <f t="shared" si="30"/>
        <v>9483830</v>
      </c>
      <c r="E2031" s="96"/>
      <c r="F2031" s="96"/>
      <c r="G2031" s="96"/>
    </row>
    <row r="2032" spans="1:7" hidden="1" outlineLevel="1">
      <c r="A2032" s="24" t="s">
        <v>373</v>
      </c>
      <c r="B2032" s="55">
        <v>162371613</v>
      </c>
      <c r="C2032" s="55">
        <v>2283728</v>
      </c>
      <c r="D2032" s="55">
        <f t="shared" si="30"/>
        <v>164655341</v>
      </c>
      <c r="E2032" s="96"/>
      <c r="F2032" s="96"/>
      <c r="G2032" s="96"/>
    </row>
    <row r="2033" spans="1:7" hidden="1" outlineLevel="1">
      <c r="A2033" s="24" t="s">
        <v>374</v>
      </c>
      <c r="B2033" s="55">
        <v>80612395</v>
      </c>
      <c r="C2033" s="55">
        <v>0</v>
      </c>
      <c r="D2033" s="55">
        <f t="shared" si="30"/>
        <v>80612395</v>
      </c>
      <c r="E2033" s="96"/>
      <c r="F2033" s="96"/>
      <c r="G2033" s="96"/>
    </row>
    <row r="2034" spans="1:7" hidden="1" outlineLevel="1">
      <c r="A2034" s="24" t="s">
        <v>375</v>
      </c>
      <c r="B2034" s="55">
        <v>20097106</v>
      </c>
      <c r="C2034" s="55">
        <v>0</v>
      </c>
      <c r="D2034" s="55">
        <f t="shared" si="30"/>
        <v>20097106</v>
      </c>
      <c r="E2034" s="96"/>
      <c r="F2034" s="96"/>
      <c r="G2034" s="96"/>
    </row>
    <row r="2035" spans="1:7" hidden="1" outlineLevel="1">
      <c r="A2035" s="24" t="s">
        <v>376</v>
      </c>
      <c r="B2035" s="55">
        <v>8458058</v>
      </c>
      <c r="C2035" s="55">
        <v>0</v>
      </c>
      <c r="D2035" s="55">
        <f t="shared" si="30"/>
        <v>8458058</v>
      </c>
      <c r="E2035" s="96"/>
      <c r="F2035" s="96"/>
      <c r="G2035" s="96"/>
    </row>
    <row r="2036" spans="1:7" hidden="1" outlineLevel="1">
      <c r="A2036" s="24" t="s">
        <v>377</v>
      </c>
      <c r="B2036" s="55">
        <v>2742602424</v>
      </c>
      <c r="C2036" s="55">
        <v>28641055</v>
      </c>
      <c r="D2036" s="55">
        <f t="shared" si="30"/>
        <v>2771243479</v>
      </c>
      <c r="E2036" s="96"/>
      <c r="F2036" s="96"/>
      <c r="G2036" s="96"/>
    </row>
    <row r="2037" spans="1:7" hidden="1" outlineLevel="1">
      <c r="A2037" s="24" t="s">
        <v>378</v>
      </c>
      <c r="B2037" s="55">
        <v>792104</v>
      </c>
      <c r="C2037" s="55">
        <v>0</v>
      </c>
      <c r="D2037" s="55">
        <f t="shared" si="30"/>
        <v>792104</v>
      </c>
      <c r="E2037" s="96"/>
      <c r="F2037" s="96"/>
      <c r="G2037" s="96"/>
    </row>
    <row r="2038" spans="1:7" hidden="1" outlineLevel="1">
      <c r="A2038" s="24" t="s">
        <v>379</v>
      </c>
      <c r="B2038" s="55">
        <v>10782408</v>
      </c>
      <c r="C2038" s="55">
        <v>0</v>
      </c>
      <c r="D2038" s="55">
        <f t="shared" si="30"/>
        <v>10782408</v>
      </c>
      <c r="E2038" s="96"/>
      <c r="F2038" s="96"/>
      <c r="G2038" s="96"/>
    </row>
    <row r="2039" spans="1:7" hidden="1" outlineLevel="1">
      <c r="A2039" s="24" t="s">
        <v>380</v>
      </c>
      <c r="B2039" s="55">
        <v>6438135</v>
      </c>
      <c r="C2039" s="55">
        <v>0</v>
      </c>
      <c r="D2039" s="55">
        <f t="shared" ref="D2039:D2102" si="31">B2039+C2039</f>
        <v>6438135</v>
      </c>
      <c r="E2039" s="96"/>
      <c r="F2039" s="96"/>
      <c r="G2039" s="96"/>
    </row>
    <row r="2040" spans="1:7" hidden="1" outlineLevel="1">
      <c r="A2040" s="24" t="s">
        <v>381</v>
      </c>
      <c r="B2040" s="55">
        <v>7343239</v>
      </c>
      <c r="C2040" s="55">
        <v>0</v>
      </c>
      <c r="D2040" s="55">
        <f t="shared" si="31"/>
        <v>7343239</v>
      </c>
      <c r="E2040" s="96"/>
      <c r="F2040" s="96"/>
      <c r="G2040" s="96"/>
    </row>
    <row r="2041" spans="1:7" hidden="1" outlineLevel="1">
      <c r="A2041" s="24" t="s">
        <v>382</v>
      </c>
      <c r="B2041" s="55">
        <v>56661952</v>
      </c>
      <c r="C2041" s="55">
        <v>0</v>
      </c>
      <c r="D2041" s="55">
        <f t="shared" si="31"/>
        <v>56661952</v>
      </c>
      <c r="E2041" s="96"/>
      <c r="F2041" s="96"/>
      <c r="G2041" s="96"/>
    </row>
    <row r="2042" spans="1:7" hidden="1" outlineLevel="1">
      <c r="A2042" s="24" t="s">
        <v>383</v>
      </c>
      <c r="B2042" s="55">
        <v>11346210</v>
      </c>
      <c r="C2042" s="55">
        <v>0</v>
      </c>
      <c r="D2042" s="55">
        <f t="shared" si="31"/>
        <v>11346210</v>
      </c>
      <c r="E2042" s="96"/>
      <c r="F2042" s="96"/>
      <c r="G2042" s="96"/>
    </row>
    <row r="2043" spans="1:7" hidden="1" outlineLevel="1">
      <c r="A2043" s="24" t="s">
        <v>384</v>
      </c>
      <c r="B2043" s="55">
        <v>37745013</v>
      </c>
      <c r="C2043" s="55">
        <v>656711</v>
      </c>
      <c r="D2043" s="55">
        <f t="shared" si="31"/>
        <v>38401724</v>
      </c>
      <c r="E2043" s="96"/>
      <c r="F2043" s="96"/>
      <c r="G2043" s="96"/>
    </row>
    <row r="2044" spans="1:7" hidden="1" outlineLevel="1">
      <c r="A2044" s="24" t="s">
        <v>385</v>
      </c>
      <c r="B2044" s="55">
        <v>40459691</v>
      </c>
      <c r="C2044" s="55">
        <v>1077008</v>
      </c>
      <c r="D2044" s="55">
        <f t="shared" si="31"/>
        <v>41536699</v>
      </c>
      <c r="E2044" s="96"/>
      <c r="F2044" s="96"/>
      <c r="G2044" s="96"/>
    </row>
    <row r="2045" spans="1:7" hidden="1" outlineLevel="1">
      <c r="A2045" s="24" t="s">
        <v>386</v>
      </c>
      <c r="B2045" s="55">
        <v>4115021</v>
      </c>
      <c r="C2045" s="55">
        <v>0</v>
      </c>
      <c r="D2045" s="55">
        <f t="shared" si="31"/>
        <v>4115021</v>
      </c>
      <c r="E2045" s="96"/>
      <c r="F2045" s="96"/>
      <c r="G2045" s="96"/>
    </row>
    <row r="2046" spans="1:7" hidden="1" outlineLevel="1">
      <c r="A2046" s="24" t="s">
        <v>387</v>
      </c>
      <c r="B2046" s="55">
        <v>9040669</v>
      </c>
      <c r="C2046" s="55">
        <v>0</v>
      </c>
      <c r="D2046" s="55">
        <f t="shared" si="31"/>
        <v>9040669</v>
      </c>
      <c r="E2046" s="96"/>
      <c r="F2046" s="96"/>
      <c r="G2046" s="96"/>
    </row>
    <row r="2047" spans="1:7" hidden="1" outlineLevel="1">
      <c r="A2047" s="24" t="s">
        <v>388</v>
      </c>
      <c r="B2047" s="55">
        <v>7897105</v>
      </c>
      <c r="C2047" s="55">
        <v>0</v>
      </c>
      <c r="D2047" s="55">
        <f t="shared" si="31"/>
        <v>7897105</v>
      </c>
      <c r="E2047" s="96"/>
      <c r="F2047" s="96"/>
      <c r="G2047" s="96"/>
    </row>
    <row r="2048" spans="1:7" hidden="1" outlineLevel="1">
      <c r="A2048" s="24" t="s">
        <v>389</v>
      </c>
      <c r="B2048" s="55">
        <v>21609646</v>
      </c>
      <c r="C2048" s="55">
        <v>23836</v>
      </c>
      <c r="D2048" s="55">
        <f t="shared" si="31"/>
        <v>21633482</v>
      </c>
      <c r="E2048" s="96"/>
      <c r="F2048" s="96"/>
      <c r="G2048" s="96"/>
    </row>
    <row r="2049" spans="1:7" hidden="1" outlineLevel="1">
      <c r="A2049" s="24" t="s">
        <v>390</v>
      </c>
      <c r="B2049" s="55">
        <v>24431892</v>
      </c>
      <c r="C2049" s="55">
        <v>0</v>
      </c>
      <c r="D2049" s="55">
        <f t="shared" si="31"/>
        <v>24431892</v>
      </c>
      <c r="E2049" s="96"/>
      <c r="F2049" s="96"/>
      <c r="G2049" s="96"/>
    </row>
    <row r="2050" spans="1:7" hidden="1" outlineLevel="1">
      <c r="A2050" s="24" t="s">
        <v>391</v>
      </c>
      <c r="B2050" s="55">
        <v>11037357</v>
      </c>
      <c r="C2050" s="55">
        <v>0</v>
      </c>
      <c r="D2050" s="55">
        <f t="shared" si="31"/>
        <v>11037357</v>
      </c>
      <c r="E2050" s="96"/>
      <c r="F2050" s="96"/>
      <c r="G2050" s="96"/>
    </row>
    <row r="2051" spans="1:7" hidden="1" outlineLevel="1">
      <c r="A2051" s="24" t="s">
        <v>392</v>
      </c>
      <c r="B2051" s="55">
        <v>1447392</v>
      </c>
      <c r="C2051" s="55">
        <v>15755</v>
      </c>
      <c r="D2051" s="55">
        <f t="shared" si="31"/>
        <v>1463147</v>
      </c>
      <c r="E2051" s="96"/>
      <c r="F2051" s="96"/>
      <c r="G2051" s="96"/>
    </row>
    <row r="2052" spans="1:7" hidden="1" outlineLevel="1">
      <c r="A2052" s="24" t="s">
        <v>393</v>
      </c>
      <c r="B2052" s="55">
        <v>4870428</v>
      </c>
      <c r="C2052" s="55">
        <v>-66079</v>
      </c>
      <c r="D2052" s="55">
        <f t="shared" si="31"/>
        <v>4804349</v>
      </c>
      <c r="E2052" s="96"/>
      <c r="F2052" s="96"/>
      <c r="G2052" s="96"/>
    </row>
    <row r="2053" spans="1:7" hidden="1" outlineLevel="1">
      <c r="A2053" s="24" t="s">
        <v>394</v>
      </c>
      <c r="B2053" s="55">
        <v>12860190</v>
      </c>
      <c r="C2053" s="55">
        <v>20766</v>
      </c>
      <c r="D2053" s="55">
        <f t="shared" si="31"/>
        <v>12880956</v>
      </c>
      <c r="E2053" s="96"/>
      <c r="F2053" s="96"/>
      <c r="G2053" s="96"/>
    </row>
    <row r="2054" spans="1:7" hidden="1" outlineLevel="1">
      <c r="A2054" s="24" t="s">
        <v>395</v>
      </c>
      <c r="B2054" s="55">
        <v>8487096</v>
      </c>
      <c r="C2054" s="55">
        <v>101362</v>
      </c>
      <c r="D2054" s="55">
        <f t="shared" si="31"/>
        <v>8588458</v>
      </c>
      <c r="E2054" s="96"/>
      <c r="F2054" s="96"/>
      <c r="G2054" s="96"/>
    </row>
    <row r="2055" spans="1:7" hidden="1" outlineLevel="1">
      <c r="A2055" s="24" t="s">
        <v>396</v>
      </c>
      <c r="B2055" s="55">
        <v>14106070</v>
      </c>
      <c r="C2055" s="55">
        <v>220486</v>
      </c>
      <c r="D2055" s="55">
        <f t="shared" si="31"/>
        <v>14326556</v>
      </c>
      <c r="E2055" s="96"/>
      <c r="F2055" s="96"/>
      <c r="G2055" s="96"/>
    </row>
    <row r="2056" spans="1:7" hidden="1" outlineLevel="1">
      <c r="A2056" s="24" t="s">
        <v>397</v>
      </c>
      <c r="B2056" s="55">
        <v>3546094</v>
      </c>
      <c r="C2056" s="55">
        <v>2505</v>
      </c>
      <c r="D2056" s="55">
        <f t="shared" si="31"/>
        <v>3548599</v>
      </c>
      <c r="E2056" s="96"/>
      <c r="F2056" s="96"/>
      <c r="G2056" s="96"/>
    </row>
    <row r="2057" spans="1:7" hidden="1" outlineLevel="1">
      <c r="A2057" s="24" t="s">
        <v>398</v>
      </c>
      <c r="B2057" s="55">
        <v>11664492</v>
      </c>
      <c r="C2057" s="55">
        <v>0</v>
      </c>
      <c r="D2057" s="55">
        <f t="shared" si="31"/>
        <v>11664492</v>
      </c>
      <c r="E2057" s="96"/>
      <c r="F2057" s="96"/>
      <c r="G2057" s="96"/>
    </row>
    <row r="2058" spans="1:7" hidden="1" outlineLevel="1">
      <c r="A2058" s="24" t="s">
        <v>399</v>
      </c>
      <c r="B2058" s="55">
        <v>6831457</v>
      </c>
      <c r="C2058" s="55">
        <v>0</v>
      </c>
      <c r="D2058" s="55">
        <f t="shared" si="31"/>
        <v>6831457</v>
      </c>
      <c r="E2058" s="96"/>
      <c r="F2058" s="96"/>
      <c r="G2058" s="96"/>
    </row>
    <row r="2059" spans="1:7" hidden="1" outlineLevel="1">
      <c r="A2059" s="24" t="s">
        <v>400</v>
      </c>
      <c r="B2059" s="55">
        <v>2243948</v>
      </c>
      <c r="C2059" s="55">
        <v>0</v>
      </c>
      <c r="D2059" s="55">
        <f t="shared" si="31"/>
        <v>2243948</v>
      </c>
      <c r="E2059" s="96"/>
      <c r="F2059" s="96"/>
      <c r="G2059" s="96"/>
    </row>
    <row r="2060" spans="1:7" hidden="1" outlineLevel="1">
      <c r="A2060" s="24" t="s">
        <v>401</v>
      </c>
      <c r="B2060" s="55">
        <v>5400219</v>
      </c>
      <c r="C2060" s="55">
        <v>0</v>
      </c>
      <c r="D2060" s="55">
        <f t="shared" si="31"/>
        <v>5400219</v>
      </c>
      <c r="E2060" s="96"/>
      <c r="F2060" s="96"/>
      <c r="G2060" s="96"/>
    </row>
    <row r="2061" spans="1:7" hidden="1" outlineLevel="1">
      <c r="A2061" s="24" t="s">
        <v>402</v>
      </c>
      <c r="B2061" s="55">
        <v>1494951</v>
      </c>
      <c r="C2061" s="55">
        <v>0</v>
      </c>
      <c r="D2061" s="55">
        <f t="shared" si="31"/>
        <v>1494951</v>
      </c>
      <c r="E2061" s="96"/>
      <c r="F2061" s="96"/>
      <c r="G2061" s="96"/>
    </row>
    <row r="2062" spans="1:7" hidden="1" outlineLevel="1">
      <c r="A2062" s="24" t="s">
        <v>403</v>
      </c>
      <c r="B2062" s="55">
        <v>22336863</v>
      </c>
      <c r="C2062" s="55">
        <v>0</v>
      </c>
      <c r="D2062" s="55">
        <f t="shared" si="31"/>
        <v>22336863</v>
      </c>
      <c r="E2062" s="96"/>
      <c r="F2062" s="96"/>
      <c r="G2062" s="96"/>
    </row>
    <row r="2063" spans="1:7" hidden="1" outlineLevel="1">
      <c r="A2063" s="24" t="s">
        <v>404</v>
      </c>
      <c r="B2063" s="55">
        <v>1232939</v>
      </c>
      <c r="C2063" s="55">
        <v>40125</v>
      </c>
      <c r="D2063" s="55">
        <f t="shared" si="31"/>
        <v>1273064</v>
      </c>
      <c r="E2063" s="96"/>
      <c r="F2063" s="96"/>
      <c r="G2063" s="96"/>
    </row>
    <row r="2064" spans="1:7" hidden="1" outlineLevel="1">
      <c r="A2064" s="24" t="s">
        <v>405</v>
      </c>
      <c r="B2064" s="55">
        <v>24730739</v>
      </c>
      <c r="C2064" s="55">
        <v>0</v>
      </c>
      <c r="D2064" s="55">
        <f t="shared" si="31"/>
        <v>24730739</v>
      </c>
      <c r="E2064" s="96"/>
      <c r="F2064" s="96"/>
      <c r="G2064" s="96"/>
    </row>
    <row r="2065" spans="1:7" hidden="1" outlineLevel="1">
      <c r="A2065" s="24" t="s">
        <v>406</v>
      </c>
      <c r="B2065" s="55">
        <v>17846050</v>
      </c>
      <c r="C2065" s="55">
        <v>0</v>
      </c>
      <c r="D2065" s="55">
        <f t="shared" si="31"/>
        <v>17846050</v>
      </c>
      <c r="E2065" s="96"/>
      <c r="F2065" s="96"/>
      <c r="G2065" s="96"/>
    </row>
    <row r="2066" spans="1:7" hidden="1" outlineLevel="1">
      <c r="A2066" s="24" t="s">
        <v>407</v>
      </c>
      <c r="B2066" s="55">
        <v>13757684</v>
      </c>
      <c r="C2066" s="55">
        <v>530450</v>
      </c>
      <c r="D2066" s="55">
        <f t="shared" si="31"/>
        <v>14288134</v>
      </c>
      <c r="E2066" s="96"/>
      <c r="F2066" s="96"/>
      <c r="G2066" s="96"/>
    </row>
    <row r="2067" spans="1:7" hidden="1" outlineLevel="1">
      <c r="A2067" s="24" t="s">
        <v>408</v>
      </c>
      <c r="B2067" s="55">
        <v>25407954</v>
      </c>
      <c r="C2067" s="55">
        <v>-574</v>
      </c>
      <c r="D2067" s="55">
        <f t="shared" si="31"/>
        <v>25407380</v>
      </c>
      <c r="E2067" s="96"/>
      <c r="F2067" s="96"/>
      <c r="G2067" s="96"/>
    </row>
    <row r="2068" spans="1:7" hidden="1" outlineLevel="1">
      <c r="A2068" s="24" t="s">
        <v>409</v>
      </c>
      <c r="B2068" s="55">
        <v>4482062</v>
      </c>
      <c r="C2068" s="55">
        <v>0</v>
      </c>
      <c r="D2068" s="55">
        <f t="shared" si="31"/>
        <v>4482062</v>
      </c>
      <c r="E2068" s="96"/>
      <c r="F2068" s="96"/>
      <c r="G2068" s="96"/>
    </row>
    <row r="2069" spans="1:7" hidden="1" outlineLevel="1">
      <c r="A2069" s="24" t="s">
        <v>410</v>
      </c>
      <c r="B2069" s="55">
        <v>31927899</v>
      </c>
      <c r="C2069" s="55">
        <v>1196173</v>
      </c>
      <c r="D2069" s="55">
        <f t="shared" si="31"/>
        <v>33124072</v>
      </c>
      <c r="E2069" s="96"/>
      <c r="F2069" s="96"/>
      <c r="G2069" s="96"/>
    </row>
    <row r="2070" spans="1:7" hidden="1" outlineLevel="1">
      <c r="A2070" s="24" t="s">
        <v>411</v>
      </c>
      <c r="B2070" s="55">
        <v>2958564</v>
      </c>
      <c r="C2070" s="55">
        <v>0</v>
      </c>
      <c r="D2070" s="55">
        <f t="shared" si="31"/>
        <v>2958564</v>
      </c>
      <c r="E2070" s="96"/>
      <c r="F2070" s="96"/>
      <c r="G2070" s="96"/>
    </row>
    <row r="2071" spans="1:7" hidden="1" outlineLevel="1">
      <c r="A2071" s="24" t="s">
        <v>412</v>
      </c>
      <c r="B2071" s="55">
        <v>29969107</v>
      </c>
      <c r="C2071" s="55">
        <v>307730</v>
      </c>
      <c r="D2071" s="55">
        <f t="shared" si="31"/>
        <v>30276837</v>
      </c>
      <c r="E2071" s="96"/>
      <c r="F2071" s="96"/>
      <c r="G2071" s="96"/>
    </row>
    <row r="2072" spans="1:7" hidden="1" outlineLevel="1">
      <c r="A2072" s="24" t="s">
        <v>413</v>
      </c>
      <c r="B2072" s="55">
        <v>1815535</v>
      </c>
      <c r="C2072" s="55">
        <v>0</v>
      </c>
      <c r="D2072" s="55">
        <f t="shared" si="31"/>
        <v>1815535</v>
      </c>
      <c r="E2072" s="96"/>
      <c r="F2072" s="96"/>
      <c r="G2072" s="96"/>
    </row>
    <row r="2073" spans="1:7" hidden="1" outlineLevel="1">
      <c r="A2073" s="24" t="s">
        <v>414</v>
      </c>
      <c r="B2073" s="55">
        <v>4313233</v>
      </c>
      <c r="C2073" s="55">
        <v>0</v>
      </c>
      <c r="D2073" s="55">
        <f t="shared" si="31"/>
        <v>4313233</v>
      </c>
      <c r="E2073" s="96"/>
      <c r="F2073" s="96"/>
      <c r="G2073" s="96"/>
    </row>
    <row r="2074" spans="1:7" hidden="1" outlineLevel="1">
      <c r="A2074" s="24" t="s">
        <v>415</v>
      </c>
      <c r="B2074" s="55">
        <v>72046001</v>
      </c>
      <c r="C2074" s="55">
        <v>0</v>
      </c>
      <c r="D2074" s="55">
        <f t="shared" si="31"/>
        <v>72046001</v>
      </c>
      <c r="E2074" s="96"/>
      <c r="F2074" s="96"/>
      <c r="G2074" s="96"/>
    </row>
    <row r="2075" spans="1:7" hidden="1" outlineLevel="1">
      <c r="A2075" s="24" t="s">
        <v>416</v>
      </c>
      <c r="B2075" s="55">
        <v>23651369</v>
      </c>
      <c r="C2075" s="55">
        <v>62623</v>
      </c>
      <c r="D2075" s="55">
        <f t="shared" si="31"/>
        <v>23713992</v>
      </c>
      <c r="E2075" s="96"/>
      <c r="F2075" s="96"/>
      <c r="G2075" s="96"/>
    </row>
    <row r="2076" spans="1:7" hidden="1" outlineLevel="1">
      <c r="A2076" s="24" t="s">
        <v>417</v>
      </c>
      <c r="B2076" s="55">
        <v>7762909</v>
      </c>
      <c r="C2076" s="55">
        <v>-1212</v>
      </c>
      <c r="D2076" s="55">
        <f t="shared" si="31"/>
        <v>7761697</v>
      </c>
      <c r="E2076" s="96"/>
      <c r="F2076" s="96"/>
      <c r="G2076" s="96"/>
    </row>
    <row r="2077" spans="1:7" hidden="1" outlineLevel="1">
      <c r="A2077" s="24" t="s">
        <v>418</v>
      </c>
      <c r="B2077" s="55">
        <v>25440635</v>
      </c>
      <c r="C2077" s="55">
        <v>29959</v>
      </c>
      <c r="D2077" s="55">
        <f t="shared" si="31"/>
        <v>25470594</v>
      </c>
      <c r="E2077" s="96"/>
      <c r="F2077" s="96"/>
      <c r="G2077" s="96"/>
    </row>
    <row r="2078" spans="1:7" hidden="1" outlineLevel="1">
      <c r="A2078" s="24" t="s">
        <v>419</v>
      </c>
      <c r="B2078" s="55">
        <v>16582948</v>
      </c>
      <c r="C2078" s="55">
        <v>0</v>
      </c>
      <c r="D2078" s="55">
        <f t="shared" si="31"/>
        <v>16582948</v>
      </c>
      <c r="E2078" s="96"/>
      <c r="F2078" s="96"/>
      <c r="G2078" s="96"/>
    </row>
    <row r="2079" spans="1:7" hidden="1" outlineLevel="1">
      <c r="A2079" s="24" t="s">
        <v>420</v>
      </c>
      <c r="B2079" s="55">
        <v>12062236</v>
      </c>
      <c r="C2079" s="55">
        <v>8027</v>
      </c>
      <c r="D2079" s="55">
        <f t="shared" si="31"/>
        <v>12070263</v>
      </c>
      <c r="E2079" s="96"/>
      <c r="F2079" s="96"/>
      <c r="G2079" s="96"/>
    </row>
    <row r="2080" spans="1:7" hidden="1" outlineLevel="1">
      <c r="A2080" s="24" t="s">
        <v>421</v>
      </c>
      <c r="B2080" s="55">
        <v>23177101</v>
      </c>
      <c r="C2080" s="55">
        <v>0</v>
      </c>
      <c r="D2080" s="55">
        <f t="shared" si="31"/>
        <v>23177101</v>
      </c>
      <c r="E2080" s="96"/>
      <c r="F2080" s="96"/>
      <c r="G2080" s="96"/>
    </row>
    <row r="2081" spans="1:7" hidden="1" outlineLevel="1">
      <c r="A2081" s="24" t="s">
        <v>422</v>
      </c>
      <c r="B2081" s="55">
        <v>57748200</v>
      </c>
      <c r="C2081" s="55">
        <v>1044269</v>
      </c>
      <c r="D2081" s="55">
        <f t="shared" si="31"/>
        <v>58792469</v>
      </c>
      <c r="E2081" s="96"/>
      <c r="F2081" s="96"/>
      <c r="G2081" s="96"/>
    </row>
    <row r="2082" spans="1:7" hidden="1" outlineLevel="1">
      <c r="A2082" s="24" t="s">
        <v>423</v>
      </c>
      <c r="B2082" s="55">
        <v>8778283</v>
      </c>
      <c r="C2082" s="55">
        <v>-5283</v>
      </c>
      <c r="D2082" s="55">
        <f t="shared" si="31"/>
        <v>8773000</v>
      </c>
      <c r="E2082" s="96"/>
      <c r="F2082" s="96"/>
      <c r="G2082" s="96"/>
    </row>
    <row r="2083" spans="1:7" hidden="1" outlineLevel="1">
      <c r="A2083" s="24" t="s">
        <v>424</v>
      </c>
      <c r="B2083" s="55">
        <v>4035082</v>
      </c>
      <c r="C2083" s="55">
        <v>0</v>
      </c>
      <c r="D2083" s="55">
        <f t="shared" si="31"/>
        <v>4035082</v>
      </c>
      <c r="E2083" s="96"/>
      <c r="F2083" s="96"/>
      <c r="G2083" s="96"/>
    </row>
    <row r="2084" spans="1:7" hidden="1" outlineLevel="1">
      <c r="A2084" s="24" t="s">
        <v>425</v>
      </c>
      <c r="B2084" s="55">
        <v>1908953</v>
      </c>
      <c r="C2084" s="55">
        <v>0</v>
      </c>
      <c r="D2084" s="55">
        <f t="shared" si="31"/>
        <v>1908953</v>
      </c>
      <c r="E2084" s="96"/>
      <c r="F2084" s="96"/>
      <c r="G2084" s="96"/>
    </row>
    <row r="2085" spans="1:7" hidden="1" outlineLevel="1">
      <c r="A2085" s="24" t="s">
        <v>426</v>
      </c>
      <c r="B2085" s="55">
        <v>193300</v>
      </c>
      <c r="C2085" s="55">
        <v>0</v>
      </c>
      <c r="D2085" s="55">
        <f t="shared" si="31"/>
        <v>193300</v>
      </c>
      <c r="E2085" s="96"/>
      <c r="F2085" s="96"/>
      <c r="G2085" s="96"/>
    </row>
    <row r="2086" spans="1:7" hidden="1" outlineLevel="1">
      <c r="A2086" s="24" t="s">
        <v>96</v>
      </c>
      <c r="B2086" s="55">
        <v>1767475</v>
      </c>
      <c r="C2086" s="55">
        <v>0</v>
      </c>
      <c r="D2086" s="55">
        <f t="shared" si="31"/>
        <v>1767475</v>
      </c>
      <c r="E2086" s="96"/>
      <c r="F2086" s="96"/>
      <c r="G2086" s="96"/>
    </row>
    <row r="2087" spans="1:7" hidden="1" outlineLevel="1">
      <c r="A2087" s="24" t="s">
        <v>427</v>
      </c>
      <c r="B2087" s="55">
        <v>11260295</v>
      </c>
      <c r="C2087" s="55">
        <v>0</v>
      </c>
      <c r="D2087" s="55">
        <f t="shared" si="31"/>
        <v>11260295</v>
      </c>
      <c r="E2087" s="96"/>
      <c r="F2087" s="96"/>
      <c r="G2087" s="96"/>
    </row>
    <row r="2088" spans="1:7" hidden="1" outlineLevel="1">
      <c r="A2088" s="24" t="s">
        <v>428</v>
      </c>
      <c r="B2088" s="55">
        <v>18634662</v>
      </c>
      <c r="C2088" s="55">
        <v>0</v>
      </c>
      <c r="D2088" s="55">
        <f t="shared" si="31"/>
        <v>18634662</v>
      </c>
      <c r="E2088" s="96"/>
      <c r="F2088" s="96"/>
      <c r="G2088" s="96"/>
    </row>
    <row r="2089" spans="1:7" hidden="1" outlineLevel="1">
      <c r="A2089" s="24" t="s">
        <v>429</v>
      </c>
      <c r="B2089" s="55">
        <v>3750355</v>
      </c>
      <c r="C2089" s="55">
        <v>-22450</v>
      </c>
      <c r="D2089" s="55">
        <f t="shared" si="31"/>
        <v>3727905</v>
      </c>
      <c r="E2089" s="96"/>
      <c r="F2089" s="96"/>
      <c r="G2089" s="96"/>
    </row>
    <row r="2090" spans="1:7" hidden="1" outlineLevel="1">
      <c r="A2090" s="24" t="s">
        <v>430</v>
      </c>
      <c r="B2090" s="55">
        <v>20454114</v>
      </c>
      <c r="C2090" s="55">
        <v>305804</v>
      </c>
      <c r="D2090" s="55">
        <f t="shared" si="31"/>
        <v>20759918</v>
      </c>
      <c r="E2090" s="96"/>
      <c r="F2090" s="96"/>
      <c r="G2090" s="96"/>
    </row>
    <row r="2091" spans="1:7" hidden="1" outlineLevel="1">
      <c r="A2091" s="24" t="s">
        <v>431</v>
      </c>
      <c r="B2091" s="55">
        <v>1714677</v>
      </c>
      <c r="C2091" s="55">
        <v>0</v>
      </c>
      <c r="D2091" s="55">
        <f t="shared" si="31"/>
        <v>1714677</v>
      </c>
      <c r="E2091" s="96"/>
      <c r="F2091" s="96"/>
      <c r="G2091" s="96"/>
    </row>
    <row r="2092" spans="1:7" hidden="1" outlineLevel="1">
      <c r="A2092" s="24" t="s">
        <v>432</v>
      </c>
      <c r="B2092" s="55">
        <v>31017145</v>
      </c>
      <c r="C2092" s="55">
        <v>20719</v>
      </c>
      <c r="D2092" s="55">
        <f t="shared" si="31"/>
        <v>31037864</v>
      </c>
      <c r="E2092" s="96"/>
      <c r="F2092" s="96"/>
      <c r="G2092" s="96"/>
    </row>
    <row r="2093" spans="1:7" hidden="1" outlineLevel="1">
      <c r="A2093" s="24" t="s">
        <v>433</v>
      </c>
      <c r="B2093" s="55">
        <v>103814854</v>
      </c>
      <c r="C2093" s="55">
        <v>0</v>
      </c>
      <c r="D2093" s="55">
        <f t="shared" si="31"/>
        <v>103814854</v>
      </c>
      <c r="E2093" s="96"/>
      <c r="F2093" s="96"/>
      <c r="G2093" s="96"/>
    </row>
    <row r="2094" spans="1:7" hidden="1" outlineLevel="1">
      <c r="A2094" s="24" t="s">
        <v>434</v>
      </c>
      <c r="B2094" s="55">
        <v>18637721</v>
      </c>
      <c r="C2094" s="55">
        <v>130888</v>
      </c>
      <c r="D2094" s="55">
        <f t="shared" si="31"/>
        <v>18768609</v>
      </c>
      <c r="E2094" s="96"/>
      <c r="F2094" s="96"/>
      <c r="G2094" s="96"/>
    </row>
    <row r="2095" spans="1:7" hidden="1" outlineLevel="1">
      <c r="A2095" s="24" t="s">
        <v>435</v>
      </c>
      <c r="B2095" s="55">
        <v>11399000</v>
      </c>
      <c r="C2095" s="55">
        <v>0</v>
      </c>
      <c r="D2095" s="55">
        <f t="shared" si="31"/>
        <v>11399000</v>
      </c>
      <c r="E2095" s="96"/>
      <c r="F2095" s="96"/>
      <c r="G2095" s="96"/>
    </row>
    <row r="2096" spans="1:7" hidden="1" outlineLevel="1">
      <c r="A2096" s="24" t="s">
        <v>436</v>
      </c>
      <c r="B2096" s="55">
        <v>4700952</v>
      </c>
      <c r="C2096" s="55">
        <v>0</v>
      </c>
      <c r="D2096" s="55">
        <f t="shared" si="31"/>
        <v>4700952</v>
      </c>
      <c r="E2096" s="96"/>
      <c r="F2096" s="96"/>
      <c r="G2096" s="96"/>
    </row>
    <row r="2097" spans="1:7" hidden="1" outlineLevel="1">
      <c r="A2097" s="24" t="s">
        <v>437</v>
      </c>
      <c r="B2097" s="55">
        <v>25839893</v>
      </c>
      <c r="C2097" s="55">
        <v>-4799</v>
      </c>
      <c r="D2097" s="55">
        <f t="shared" si="31"/>
        <v>25835094</v>
      </c>
      <c r="E2097" s="96"/>
      <c r="F2097" s="96"/>
      <c r="G2097" s="96"/>
    </row>
    <row r="2098" spans="1:7" hidden="1" outlineLevel="1">
      <c r="A2098" s="24" t="s">
        <v>438</v>
      </c>
      <c r="B2098" s="55">
        <v>4259254</v>
      </c>
      <c r="C2098" s="55">
        <v>0</v>
      </c>
      <c r="D2098" s="55">
        <f t="shared" si="31"/>
        <v>4259254</v>
      </c>
      <c r="E2098" s="96"/>
      <c r="F2098" s="96"/>
      <c r="G2098" s="96"/>
    </row>
    <row r="2099" spans="1:7" hidden="1" outlineLevel="1">
      <c r="A2099" s="24" t="s">
        <v>439</v>
      </c>
      <c r="B2099" s="55">
        <v>6842451</v>
      </c>
      <c r="C2099" s="55">
        <v>0</v>
      </c>
      <c r="D2099" s="55">
        <f t="shared" si="31"/>
        <v>6842451</v>
      </c>
      <c r="E2099" s="96"/>
      <c r="F2099" s="96"/>
      <c r="G2099" s="96"/>
    </row>
    <row r="2100" spans="1:7" hidden="1" outlineLevel="1">
      <c r="A2100" s="24" t="s">
        <v>440</v>
      </c>
      <c r="B2100" s="55">
        <v>2069334</v>
      </c>
      <c r="C2100" s="55">
        <v>0</v>
      </c>
      <c r="D2100" s="55">
        <f t="shared" si="31"/>
        <v>2069334</v>
      </c>
      <c r="E2100" s="96"/>
      <c r="F2100" s="96"/>
      <c r="G2100" s="96"/>
    </row>
    <row r="2101" spans="1:7" hidden="1" outlineLevel="1">
      <c r="A2101" s="24" t="s">
        <v>441</v>
      </c>
      <c r="B2101" s="55">
        <v>14373479</v>
      </c>
      <c r="C2101" s="55">
        <v>0</v>
      </c>
      <c r="D2101" s="55">
        <f t="shared" si="31"/>
        <v>14373479</v>
      </c>
      <c r="E2101" s="96"/>
      <c r="F2101" s="96"/>
      <c r="G2101" s="96"/>
    </row>
    <row r="2102" spans="1:7" hidden="1" outlineLevel="1">
      <c r="A2102" s="24" t="s">
        <v>442</v>
      </c>
      <c r="B2102" s="55">
        <v>198855065</v>
      </c>
      <c r="C2102" s="55">
        <v>370848</v>
      </c>
      <c r="D2102" s="55">
        <f t="shared" si="31"/>
        <v>199225913</v>
      </c>
      <c r="E2102" s="96"/>
      <c r="F2102" s="96"/>
      <c r="G2102" s="96"/>
    </row>
    <row r="2103" spans="1:7" hidden="1" outlineLevel="1">
      <c r="A2103" s="24" t="s">
        <v>443</v>
      </c>
      <c r="B2103" s="55">
        <v>7471226</v>
      </c>
      <c r="C2103" s="55">
        <v>0</v>
      </c>
      <c r="D2103" s="55">
        <f t="shared" ref="D2103:D2123" si="32">B2103+C2103</f>
        <v>7471226</v>
      </c>
      <c r="E2103" s="96"/>
      <c r="F2103" s="96"/>
      <c r="G2103" s="96"/>
    </row>
    <row r="2104" spans="1:7" hidden="1" outlineLevel="1">
      <c r="A2104" s="24" t="s">
        <v>444</v>
      </c>
      <c r="B2104" s="55">
        <v>21008236</v>
      </c>
      <c r="C2104" s="55">
        <v>1166</v>
      </c>
      <c r="D2104" s="55">
        <f t="shared" si="32"/>
        <v>21009402</v>
      </c>
      <c r="E2104" s="96"/>
      <c r="F2104" s="96"/>
      <c r="G2104" s="96"/>
    </row>
    <row r="2105" spans="1:7" hidden="1" outlineLevel="1">
      <c r="A2105" s="24" t="s">
        <v>445</v>
      </c>
      <c r="B2105" s="55">
        <v>16649931</v>
      </c>
      <c r="C2105" s="55">
        <v>-15438</v>
      </c>
      <c r="D2105" s="55">
        <f t="shared" si="32"/>
        <v>16634493</v>
      </c>
      <c r="E2105" s="96"/>
      <c r="F2105" s="96"/>
      <c r="G2105" s="96"/>
    </row>
    <row r="2106" spans="1:7" hidden="1" outlineLevel="1">
      <c r="A2106" s="24" t="s">
        <v>446</v>
      </c>
      <c r="B2106" s="55">
        <v>174889127</v>
      </c>
      <c r="C2106" s="55">
        <v>54848942</v>
      </c>
      <c r="D2106" s="55">
        <f t="shared" si="32"/>
        <v>229738069</v>
      </c>
      <c r="E2106" s="96"/>
      <c r="F2106" s="96"/>
      <c r="G2106" s="96"/>
    </row>
    <row r="2107" spans="1:7" hidden="1" outlineLevel="1">
      <c r="A2107" s="24" t="s">
        <v>447</v>
      </c>
      <c r="B2107" s="55">
        <v>4247575</v>
      </c>
      <c r="C2107" s="55">
        <v>-1486</v>
      </c>
      <c r="D2107" s="55">
        <f t="shared" si="32"/>
        <v>4246089</v>
      </c>
      <c r="E2107" s="96"/>
      <c r="F2107" s="96"/>
      <c r="G2107" s="96"/>
    </row>
    <row r="2108" spans="1:7" hidden="1" outlineLevel="1">
      <c r="A2108" s="24" t="s">
        <v>448</v>
      </c>
      <c r="B2108" s="55">
        <v>52587</v>
      </c>
      <c r="C2108" s="55">
        <v>0</v>
      </c>
      <c r="D2108" s="55">
        <f t="shared" si="32"/>
        <v>52587</v>
      </c>
      <c r="E2108" s="96"/>
      <c r="F2108" s="96"/>
      <c r="G2108" s="96"/>
    </row>
    <row r="2109" spans="1:7" hidden="1" outlineLevel="1">
      <c r="A2109" s="24" t="s">
        <v>449</v>
      </c>
      <c r="B2109" s="55">
        <v>10291942</v>
      </c>
      <c r="C2109" s="55">
        <v>105037</v>
      </c>
      <c r="D2109" s="55">
        <f t="shared" si="32"/>
        <v>10396979</v>
      </c>
      <c r="E2109" s="96"/>
      <c r="F2109" s="96"/>
      <c r="G2109" s="96"/>
    </row>
    <row r="2110" spans="1:7" hidden="1" outlineLevel="1">
      <c r="A2110" s="24" t="s">
        <v>450</v>
      </c>
      <c r="B2110" s="55">
        <v>18657332</v>
      </c>
      <c r="C2110" s="55">
        <v>41529</v>
      </c>
      <c r="D2110" s="55">
        <f t="shared" si="32"/>
        <v>18698861</v>
      </c>
      <c r="E2110" s="96"/>
      <c r="F2110" s="96"/>
      <c r="G2110" s="96"/>
    </row>
    <row r="2111" spans="1:7" hidden="1" outlineLevel="1">
      <c r="A2111" s="24" t="s">
        <v>451</v>
      </c>
      <c r="B2111" s="55">
        <v>32633193</v>
      </c>
      <c r="C2111" s="55">
        <v>0</v>
      </c>
      <c r="D2111" s="55">
        <f t="shared" si="32"/>
        <v>32633193</v>
      </c>
      <c r="E2111" s="96"/>
      <c r="F2111" s="96"/>
      <c r="G2111" s="96"/>
    </row>
    <row r="2112" spans="1:7" hidden="1" outlineLevel="1">
      <c r="A2112" s="24" t="s">
        <v>452</v>
      </c>
      <c r="B2112" s="55">
        <v>3474413</v>
      </c>
      <c r="C2112" s="55">
        <v>0</v>
      </c>
      <c r="D2112" s="55">
        <f t="shared" si="32"/>
        <v>3474413</v>
      </c>
      <c r="E2112" s="96"/>
      <c r="F2112" s="96"/>
      <c r="G2112" s="96"/>
    </row>
    <row r="2113" spans="1:7" hidden="1" outlineLevel="1">
      <c r="A2113" s="24" t="s">
        <v>453</v>
      </c>
      <c r="B2113" s="55">
        <v>9428978</v>
      </c>
      <c r="C2113" s="55">
        <v>0</v>
      </c>
      <c r="D2113" s="55">
        <f t="shared" si="32"/>
        <v>9428978</v>
      </c>
      <c r="E2113" s="96"/>
      <c r="F2113" s="96"/>
      <c r="G2113" s="96"/>
    </row>
    <row r="2114" spans="1:7" hidden="1" outlineLevel="1">
      <c r="A2114" s="24" t="s">
        <v>454</v>
      </c>
      <c r="B2114" s="55">
        <v>3002934</v>
      </c>
      <c r="C2114" s="55">
        <v>0</v>
      </c>
      <c r="D2114" s="55">
        <f t="shared" si="32"/>
        <v>3002934</v>
      </c>
      <c r="E2114" s="96"/>
      <c r="F2114" s="96"/>
      <c r="G2114" s="96"/>
    </row>
    <row r="2115" spans="1:7" hidden="1" outlineLevel="1">
      <c r="A2115" s="24" t="s">
        <v>455</v>
      </c>
      <c r="B2115" s="55">
        <v>9163496</v>
      </c>
      <c r="C2115" s="55">
        <v>54570</v>
      </c>
      <c r="D2115" s="55">
        <f t="shared" si="32"/>
        <v>9218066</v>
      </c>
      <c r="E2115" s="96"/>
      <c r="F2115" s="96"/>
      <c r="G2115" s="96"/>
    </row>
    <row r="2116" spans="1:7" hidden="1" outlineLevel="1">
      <c r="A2116" s="24" t="s">
        <v>456</v>
      </c>
      <c r="B2116" s="55">
        <v>13436991</v>
      </c>
      <c r="C2116" s="55">
        <v>0</v>
      </c>
      <c r="D2116" s="55">
        <f t="shared" si="32"/>
        <v>13436991</v>
      </c>
      <c r="E2116" s="96"/>
      <c r="F2116" s="96"/>
      <c r="G2116" s="96"/>
    </row>
    <row r="2117" spans="1:7" hidden="1" outlineLevel="1">
      <c r="A2117" s="24" t="s">
        <v>457</v>
      </c>
      <c r="B2117" s="55">
        <v>47180769</v>
      </c>
      <c r="C2117" s="55">
        <v>10674</v>
      </c>
      <c r="D2117" s="55">
        <f t="shared" si="32"/>
        <v>47191443</v>
      </c>
      <c r="E2117" s="96"/>
      <c r="F2117" s="96"/>
      <c r="G2117" s="96"/>
    </row>
    <row r="2118" spans="1:7" hidden="1" outlineLevel="1">
      <c r="A2118" s="24" t="s">
        <v>458</v>
      </c>
      <c r="B2118" s="55">
        <v>7037923</v>
      </c>
      <c r="C2118" s="55">
        <v>-724</v>
      </c>
      <c r="D2118" s="55">
        <f t="shared" si="32"/>
        <v>7037199</v>
      </c>
      <c r="E2118" s="96"/>
      <c r="F2118" s="96"/>
      <c r="G2118" s="96"/>
    </row>
    <row r="2119" spans="1:7" hidden="1" outlineLevel="1">
      <c r="A2119" s="24" t="s">
        <v>459</v>
      </c>
      <c r="B2119" s="55">
        <v>5892</v>
      </c>
      <c r="C2119" s="55">
        <v>0</v>
      </c>
      <c r="D2119" s="55">
        <f t="shared" si="32"/>
        <v>5892</v>
      </c>
      <c r="E2119" s="96"/>
      <c r="F2119" s="96"/>
      <c r="G2119" s="96"/>
    </row>
    <row r="2120" spans="1:7" hidden="1" outlineLevel="1">
      <c r="A2120" s="24" t="s">
        <v>460</v>
      </c>
      <c r="B2120" s="55">
        <v>19274572</v>
      </c>
      <c r="C2120" s="55">
        <v>0</v>
      </c>
      <c r="D2120" s="55">
        <f t="shared" si="32"/>
        <v>19274572</v>
      </c>
      <c r="E2120" s="96"/>
      <c r="F2120" s="96"/>
      <c r="G2120" s="96"/>
    </row>
    <row r="2121" spans="1:7" hidden="1" outlineLevel="1">
      <c r="A2121" s="24" t="s">
        <v>461</v>
      </c>
      <c r="B2121" s="55">
        <v>40692720</v>
      </c>
      <c r="C2121" s="55">
        <v>2019488</v>
      </c>
      <c r="D2121" s="55">
        <f t="shared" si="32"/>
        <v>42712208</v>
      </c>
      <c r="E2121" s="96"/>
      <c r="F2121" s="96"/>
      <c r="G2121" s="96"/>
    </row>
    <row r="2122" spans="1:7" hidden="1" outlineLevel="1">
      <c r="A2122" s="24" t="s">
        <v>462</v>
      </c>
      <c r="B2122" s="55">
        <v>54009826</v>
      </c>
      <c r="C2122" s="55">
        <v>0</v>
      </c>
      <c r="D2122" s="55">
        <f t="shared" si="32"/>
        <v>54009826</v>
      </c>
      <c r="E2122" s="96"/>
      <c r="F2122" s="96"/>
      <c r="G2122" s="96"/>
    </row>
    <row r="2123" spans="1:7" hidden="1" outlineLevel="1">
      <c r="A2123" s="24" t="s">
        <v>463</v>
      </c>
      <c r="B2123" s="55">
        <v>41806581</v>
      </c>
      <c r="C2123" s="55">
        <v>11363</v>
      </c>
      <c r="D2123" s="55">
        <f t="shared" si="32"/>
        <v>41817944</v>
      </c>
      <c r="E2123" s="96"/>
      <c r="F2123" s="96"/>
      <c r="G2123" s="96"/>
    </row>
    <row r="2124" spans="1:7" hidden="1" outlineLevel="1">
      <c r="A2124" s="24"/>
      <c r="B2124" s="55"/>
      <c r="C2124" s="55"/>
      <c r="D2124" s="55"/>
      <c r="E2124" s="96"/>
      <c r="F2124" s="96"/>
      <c r="G2124" s="96"/>
    </row>
    <row r="2125" spans="1:7" collapsed="1">
      <c r="A2125" s="24" t="str">
        <f>A380</f>
        <v>TenneT</v>
      </c>
      <c r="B2125" s="55">
        <f>'Anlage 1a'!$I9</f>
        <v>14574289124</v>
      </c>
      <c r="C2125" s="55">
        <f>'Anlage 1g'!$C477</f>
        <v>96072275</v>
      </c>
      <c r="D2125" s="55">
        <f t="shared" si="28"/>
        <v>14670361399</v>
      </c>
      <c r="E2125" s="96"/>
      <c r="F2125" s="96"/>
      <c r="G2125" s="96"/>
    </row>
    <row r="2126" spans="1:7" hidden="1">
      <c r="A2126" s="317" t="str">
        <f>CONCATENATE('Anlage 1a'!$A$9," (ÜNB)")</f>
        <v>TenneT (ÜNB)</v>
      </c>
      <c r="B2126" s="321">
        <f>SUM(B2127:B2488)</f>
        <v>14574289123.600014</v>
      </c>
      <c r="C2126" s="321">
        <f>SUM(C2127:C2488)</f>
        <v>96072274.340000018</v>
      </c>
      <c r="D2126" s="321">
        <f>SUM(D2127:D2488)</f>
        <v>14670361397.94001</v>
      </c>
      <c r="E2126" s="96"/>
      <c r="F2126" s="96"/>
      <c r="G2126" s="96"/>
    </row>
    <row r="2127" spans="1:7" hidden="1" outlineLevel="1">
      <c r="A2127" s="24" t="s">
        <v>464</v>
      </c>
      <c r="B2127" s="55">
        <v>5460403683.8400002</v>
      </c>
      <c r="C2127" s="55">
        <v>15702660</v>
      </c>
      <c r="D2127" s="55">
        <v>5476106343.8400002</v>
      </c>
      <c r="E2127" s="96"/>
      <c r="F2127" s="96"/>
      <c r="G2127" s="96"/>
    </row>
    <row r="2128" spans="1:7" hidden="1" outlineLevel="1">
      <c r="A2128" s="24" t="s">
        <v>465</v>
      </c>
      <c r="B2128" s="55">
        <v>143414082</v>
      </c>
      <c r="C2128" s="55">
        <v>0</v>
      </c>
      <c r="D2128" s="55">
        <v>143414082</v>
      </c>
      <c r="E2128" s="96"/>
      <c r="F2128" s="96"/>
      <c r="G2128" s="96"/>
    </row>
    <row r="2129" spans="1:7" hidden="1" outlineLevel="1">
      <c r="A2129" s="24" t="s">
        <v>466</v>
      </c>
      <c r="B2129" s="55">
        <v>1266254970.3800001</v>
      </c>
      <c r="C2129" s="55">
        <v>-3084800.83</v>
      </c>
      <c r="D2129" s="55">
        <v>1263170169.55</v>
      </c>
      <c r="E2129" s="96"/>
      <c r="F2129" s="96"/>
      <c r="G2129" s="96"/>
    </row>
    <row r="2130" spans="1:7" hidden="1" outlineLevel="1">
      <c r="A2130" s="24" t="s">
        <v>467</v>
      </c>
      <c r="B2130" s="55">
        <v>974540747</v>
      </c>
      <c r="C2130" s="55">
        <v>8804247</v>
      </c>
      <c r="D2130" s="55">
        <v>983344994</v>
      </c>
      <c r="E2130" s="96"/>
      <c r="F2130" s="96"/>
      <c r="G2130" s="96"/>
    </row>
    <row r="2131" spans="1:7" hidden="1" outlineLevel="1">
      <c r="A2131" s="24" t="s">
        <v>468</v>
      </c>
      <c r="B2131" s="55">
        <v>877259651</v>
      </c>
      <c r="C2131" s="55">
        <v>43541188</v>
      </c>
      <c r="D2131" s="55">
        <v>920800839</v>
      </c>
      <c r="E2131" s="96"/>
      <c r="F2131" s="96"/>
      <c r="G2131" s="96"/>
    </row>
    <row r="2132" spans="1:7" hidden="1" outlineLevel="1">
      <c r="A2132" s="24" t="s">
        <v>245</v>
      </c>
      <c r="B2132" s="55">
        <v>430938606</v>
      </c>
      <c r="C2132" s="55">
        <v>2626785</v>
      </c>
      <c r="D2132" s="55">
        <v>433565391</v>
      </c>
      <c r="E2132" s="96"/>
      <c r="F2132" s="96"/>
      <c r="G2132" s="96"/>
    </row>
    <row r="2133" spans="1:7" hidden="1" outlineLevel="1">
      <c r="A2133" s="24" t="s">
        <v>384</v>
      </c>
      <c r="B2133" s="55">
        <v>601615577.20000005</v>
      </c>
      <c r="C2133" s="55">
        <v>16029080</v>
      </c>
      <c r="D2133" s="55">
        <v>617644657.20000005</v>
      </c>
      <c r="E2133" s="96"/>
      <c r="F2133" s="96"/>
      <c r="G2133" s="96"/>
    </row>
    <row r="2134" spans="1:7" hidden="1" outlineLevel="1">
      <c r="A2134" s="24" t="s">
        <v>320</v>
      </c>
      <c r="B2134" s="55">
        <v>488756471.95999998</v>
      </c>
      <c r="C2134" s="55">
        <v>3555435.2</v>
      </c>
      <c r="D2134" s="55">
        <v>492311907.16000003</v>
      </c>
      <c r="E2134" s="96"/>
      <c r="F2134" s="96"/>
      <c r="G2134" s="96"/>
    </row>
    <row r="2135" spans="1:7" hidden="1" outlineLevel="1">
      <c r="A2135" s="24" t="s">
        <v>469</v>
      </c>
      <c r="B2135" s="55">
        <v>90809423.909999996</v>
      </c>
      <c r="C2135" s="55">
        <v>0</v>
      </c>
      <c r="D2135" s="55">
        <v>90809423.909999996</v>
      </c>
      <c r="E2135" s="96"/>
      <c r="F2135" s="96"/>
      <c r="G2135" s="96"/>
    </row>
    <row r="2136" spans="1:7" hidden="1" outlineLevel="1">
      <c r="A2136" s="24" t="s">
        <v>470</v>
      </c>
      <c r="B2136" s="55">
        <v>179326447</v>
      </c>
      <c r="C2136" s="55">
        <v>-5038205.8499999996</v>
      </c>
      <c r="D2136" s="55">
        <v>174288241.16</v>
      </c>
      <c r="E2136" s="96"/>
      <c r="F2136" s="96"/>
      <c r="G2136" s="96"/>
    </row>
    <row r="2137" spans="1:7" hidden="1" outlineLevel="1">
      <c r="A2137" s="24" t="s">
        <v>149</v>
      </c>
      <c r="B2137" s="55">
        <v>189527919.40000001</v>
      </c>
      <c r="C2137" s="55">
        <v>0</v>
      </c>
      <c r="D2137" s="55">
        <v>189527919.40000001</v>
      </c>
      <c r="E2137" s="96"/>
      <c r="F2137" s="96"/>
      <c r="G2137" s="96"/>
    </row>
    <row r="2138" spans="1:7" hidden="1" outlineLevel="1">
      <c r="A2138" s="24" t="s">
        <v>471</v>
      </c>
      <c r="B2138" s="55">
        <v>134554855</v>
      </c>
      <c r="C2138" s="55">
        <v>182445.55</v>
      </c>
      <c r="D2138" s="55">
        <v>134737300.55000001</v>
      </c>
      <c r="E2138" s="96"/>
      <c r="F2138" s="96"/>
      <c r="G2138" s="96"/>
    </row>
    <row r="2139" spans="1:7" hidden="1" outlineLevel="1">
      <c r="A2139" s="24" t="s">
        <v>472</v>
      </c>
      <c r="B2139" s="55">
        <v>80422977</v>
      </c>
      <c r="C2139" s="55">
        <v>0</v>
      </c>
      <c r="D2139" s="55">
        <v>80422977</v>
      </c>
      <c r="E2139" s="96"/>
      <c r="F2139" s="96"/>
      <c r="G2139" s="96"/>
    </row>
    <row r="2140" spans="1:7" hidden="1" outlineLevel="1">
      <c r="A2140" s="24" t="s">
        <v>473</v>
      </c>
      <c r="B2140" s="55">
        <v>151248758.93000001</v>
      </c>
      <c r="C2140" s="55">
        <v>738915.36</v>
      </c>
      <c r="D2140" s="55">
        <v>151987674.28</v>
      </c>
      <c r="E2140" s="96"/>
      <c r="F2140" s="96"/>
      <c r="G2140" s="96"/>
    </row>
    <row r="2141" spans="1:7" hidden="1" outlineLevel="1">
      <c r="A2141" s="24" t="s">
        <v>377</v>
      </c>
      <c r="B2141" s="55">
        <v>37881407</v>
      </c>
      <c r="C2141" s="55">
        <v>1477883.26</v>
      </c>
      <c r="D2141" s="55">
        <v>39359290.259999998</v>
      </c>
      <c r="E2141" s="96"/>
      <c r="F2141" s="96"/>
      <c r="G2141" s="96"/>
    </row>
    <row r="2142" spans="1:7" hidden="1" outlineLevel="1">
      <c r="A2142" s="24" t="s">
        <v>474</v>
      </c>
      <c r="B2142" s="55">
        <v>88672840</v>
      </c>
      <c r="C2142" s="55">
        <v>22919</v>
      </c>
      <c r="D2142" s="55">
        <v>88695759</v>
      </c>
      <c r="E2142" s="96"/>
      <c r="F2142" s="96"/>
      <c r="G2142" s="96"/>
    </row>
    <row r="2143" spans="1:7" hidden="1" outlineLevel="1">
      <c r="A2143" s="24" t="s">
        <v>475</v>
      </c>
      <c r="B2143" s="55">
        <v>36278588</v>
      </c>
      <c r="C2143" s="55">
        <v>0</v>
      </c>
      <c r="D2143" s="55">
        <v>36278588</v>
      </c>
      <c r="E2143" s="96"/>
      <c r="F2143" s="96"/>
      <c r="G2143" s="96"/>
    </row>
    <row r="2144" spans="1:7" hidden="1" outlineLevel="1">
      <c r="A2144" s="24" t="s">
        <v>476</v>
      </c>
      <c r="B2144" s="55">
        <v>87970622.739999995</v>
      </c>
      <c r="C2144" s="55">
        <v>485003.52000000002</v>
      </c>
      <c r="D2144" s="55">
        <v>88455626.260000005</v>
      </c>
      <c r="E2144" s="96"/>
      <c r="F2144" s="96"/>
      <c r="G2144" s="96"/>
    </row>
    <row r="2145" spans="1:7" hidden="1" outlineLevel="1">
      <c r="A2145" s="24" t="s">
        <v>477</v>
      </c>
      <c r="B2145" s="55">
        <v>40736661.909999996</v>
      </c>
      <c r="C2145" s="55">
        <v>0</v>
      </c>
      <c r="D2145" s="55">
        <v>40736661.909999996</v>
      </c>
      <c r="E2145" s="96"/>
      <c r="F2145" s="96"/>
      <c r="G2145" s="96"/>
    </row>
    <row r="2146" spans="1:7" hidden="1" outlineLevel="1">
      <c r="A2146" s="24" t="s">
        <v>478</v>
      </c>
      <c r="B2146" s="55">
        <v>59908592.420000002</v>
      </c>
      <c r="C2146" s="55">
        <v>0</v>
      </c>
      <c r="D2146" s="55">
        <v>59908592.420000002</v>
      </c>
      <c r="E2146" s="96"/>
      <c r="F2146" s="96"/>
      <c r="G2146" s="96"/>
    </row>
    <row r="2147" spans="1:7" hidden="1" outlineLevel="1">
      <c r="A2147" s="24" t="s">
        <v>479</v>
      </c>
      <c r="B2147" s="55">
        <v>68048347</v>
      </c>
      <c r="C2147" s="55">
        <v>26293</v>
      </c>
      <c r="D2147" s="55">
        <v>68074640</v>
      </c>
      <c r="E2147" s="96"/>
      <c r="F2147" s="96"/>
      <c r="G2147" s="96"/>
    </row>
    <row r="2148" spans="1:7" hidden="1" outlineLevel="1">
      <c r="A2148" s="24" t="s">
        <v>480</v>
      </c>
      <c r="B2148" s="55">
        <v>69116303.090000004</v>
      </c>
      <c r="C2148" s="55">
        <v>6731.05</v>
      </c>
      <c r="D2148" s="55">
        <v>69123034.140000001</v>
      </c>
      <c r="E2148" s="96"/>
      <c r="F2148" s="96"/>
      <c r="G2148" s="96"/>
    </row>
    <row r="2149" spans="1:7" hidden="1" outlineLevel="1">
      <c r="A2149" s="24" t="s">
        <v>481</v>
      </c>
      <c r="B2149" s="55">
        <v>53641688.109999999</v>
      </c>
      <c r="C2149" s="55">
        <v>-98907</v>
      </c>
      <c r="D2149" s="55">
        <v>53542781.109999999</v>
      </c>
      <c r="E2149" s="96"/>
      <c r="F2149" s="96"/>
      <c r="G2149" s="96"/>
    </row>
    <row r="2150" spans="1:7" hidden="1" outlineLevel="1">
      <c r="A2150" s="24" t="s">
        <v>482</v>
      </c>
      <c r="B2150" s="55">
        <v>46457741.789999999</v>
      </c>
      <c r="C2150" s="55">
        <v>-22557</v>
      </c>
      <c r="D2150" s="55">
        <v>46435184.789999999</v>
      </c>
      <c r="E2150" s="96"/>
      <c r="F2150" s="96"/>
      <c r="G2150" s="96"/>
    </row>
    <row r="2151" spans="1:7" hidden="1" outlineLevel="1">
      <c r="A2151" s="24" t="s">
        <v>483</v>
      </c>
      <c r="B2151" s="55">
        <v>63522264.560000002</v>
      </c>
      <c r="C2151" s="55">
        <v>0</v>
      </c>
      <c r="D2151" s="55">
        <v>63522264.560000002</v>
      </c>
      <c r="E2151" s="96"/>
      <c r="F2151" s="96"/>
      <c r="G2151" s="96"/>
    </row>
    <row r="2152" spans="1:7" hidden="1" outlineLevel="1">
      <c r="A2152" s="24" t="s">
        <v>484</v>
      </c>
      <c r="B2152" s="55">
        <v>53891976.399999999</v>
      </c>
      <c r="C2152" s="55">
        <v>0</v>
      </c>
      <c r="D2152" s="55">
        <v>53891976.399999999</v>
      </c>
      <c r="E2152" s="96"/>
      <c r="F2152" s="96"/>
      <c r="G2152" s="96"/>
    </row>
    <row r="2153" spans="1:7" hidden="1" outlineLevel="1">
      <c r="A2153" s="24" t="s">
        <v>485</v>
      </c>
      <c r="B2153" s="55">
        <v>54665906</v>
      </c>
      <c r="C2153" s="55">
        <v>25727</v>
      </c>
      <c r="D2153" s="55">
        <v>54691633</v>
      </c>
      <c r="E2153" s="96"/>
      <c r="F2153" s="96"/>
      <c r="G2153" s="96"/>
    </row>
    <row r="2154" spans="1:7" hidden="1" outlineLevel="1">
      <c r="A2154" s="24" t="s">
        <v>157</v>
      </c>
      <c r="B2154" s="55">
        <v>53667152.5</v>
      </c>
      <c r="C2154" s="55">
        <v>0</v>
      </c>
      <c r="D2154" s="55">
        <v>53667152.5</v>
      </c>
      <c r="E2154" s="96"/>
      <c r="F2154" s="96"/>
      <c r="G2154" s="96"/>
    </row>
    <row r="2155" spans="1:7" hidden="1" outlineLevel="1">
      <c r="A2155" s="24" t="s">
        <v>486</v>
      </c>
      <c r="B2155" s="55">
        <v>58628660</v>
      </c>
      <c r="C2155" s="55">
        <v>0</v>
      </c>
      <c r="D2155" s="55">
        <v>58628660</v>
      </c>
      <c r="E2155" s="96"/>
      <c r="F2155" s="96"/>
      <c r="G2155" s="96"/>
    </row>
    <row r="2156" spans="1:7" hidden="1" outlineLevel="1">
      <c r="A2156" s="24" t="s">
        <v>487</v>
      </c>
      <c r="B2156" s="55">
        <v>36490616.100000001</v>
      </c>
      <c r="C2156" s="55">
        <v>36492.32</v>
      </c>
      <c r="D2156" s="55">
        <v>36527108.420000002</v>
      </c>
      <c r="E2156" s="96"/>
      <c r="F2156" s="96"/>
      <c r="G2156" s="96"/>
    </row>
    <row r="2157" spans="1:7" hidden="1" outlineLevel="1">
      <c r="A2157" s="24" t="s">
        <v>488</v>
      </c>
      <c r="B2157" s="55">
        <v>39888185</v>
      </c>
      <c r="C2157" s="55">
        <v>460074</v>
      </c>
      <c r="D2157" s="55">
        <v>40348259</v>
      </c>
      <c r="E2157" s="96"/>
      <c r="F2157" s="96"/>
      <c r="G2157" s="96"/>
    </row>
    <row r="2158" spans="1:7" hidden="1" outlineLevel="1">
      <c r="A2158" s="24" t="s">
        <v>489</v>
      </c>
      <c r="B2158" s="55">
        <v>37572588.079999998</v>
      </c>
      <c r="C2158" s="55">
        <v>2598886</v>
      </c>
      <c r="D2158" s="55">
        <v>40171474.079999998</v>
      </c>
      <c r="E2158" s="96"/>
      <c r="F2158" s="96"/>
      <c r="G2158" s="96"/>
    </row>
    <row r="2159" spans="1:7" hidden="1" outlineLevel="1">
      <c r="A2159" s="24" t="s">
        <v>490</v>
      </c>
      <c r="B2159" s="55">
        <v>33881988.450000003</v>
      </c>
      <c r="C2159" s="55">
        <v>0</v>
      </c>
      <c r="D2159" s="55">
        <v>33881988.450000003</v>
      </c>
      <c r="E2159" s="96"/>
      <c r="F2159" s="96"/>
      <c r="G2159" s="96"/>
    </row>
    <row r="2160" spans="1:7" hidden="1" outlineLevel="1">
      <c r="A2160" s="24" t="s">
        <v>491</v>
      </c>
      <c r="B2160" s="55">
        <v>8578587</v>
      </c>
      <c r="C2160" s="55">
        <v>0</v>
      </c>
      <c r="D2160" s="55">
        <v>8578587</v>
      </c>
      <c r="E2160" s="96"/>
      <c r="F2160" s="96"/>
      <c r="G2160" s="96"/>
    </row>
    <row r="2161" spans="1:7" hidden="1" outlineLevel="1">
      <c r="A2161" s="24" t="s">
        <v>492</v>
      </c>
      <c r="B2161" s="55">
        <v>30494790</v>
      </c>
      <c r="C2161" s="55">
        <v>0</v>
      </c>
      <c r="D2161" s="55">
        <v>30494790</v>
      </c>
      <c r="E2161" s="96"/>
      <c r="F2161" s="96"/>
      <c r="G2161" s="96"/>
    </row>
    <row r="2162" spans="1:7" hidden="1" outlineLevel="1">
      <c r="A2162" s="24" t="s">
        <v>493</v>
      </c>
      <c r="B2162" s="55">
        <v>29261246</v>
      </c>
      <c r="C2162" s="55">
        <v>12864</v>
      </c>
      <c r="D2162" s="55">
        <v>29274110</v>
      </c>
      <c r="E2162" s="96"/>
      <c r="F2162" s="96"/>
      <c r="G2162" s="96"/>
    </row>
    <row r="2163" spans="1:7" hidden="1" outlineLevel="1">
      <c r="A2163" s="24" t="s">
        <v>494</v>
      </c>
      <c r="B2163" s="55">
        <v>23514244</v>
      </c>
      <c r="C2163" s="55">
        <v>-4141</v>
      </c>
      <c r="D2163" s="55">
        <v>23510103</v>
      </c>
      <c r="E2163" s="96"/>
      <c r="F2163" s="96"/>
      <c r="G2163" s="96"/>
    </row>
    <row r="2164" spans="1:7" hidden="1" outlineLevel="1">
      <c r="A2164" s="24" t="s">
        <v>495</v>
      </c>
      <c r="B2164" s="55">
        <v>25926673.640000001</v>
      </c>
      <c r="C2164" s="55">
        <v>0</v>
      </c>
      <c r="D2164" s="55">
        <v>25926673.640000001</v>
      </c>
      <c r="E2164" s="96"/>
      <c r="F2164" s="96"/>
      <c r="G2164" s="96"/>
    </row>
    <row r="2165" spans="1:7" hidden="1" outlineLevel="1">
      <c r="A2165" s="24" t="s">
        <v>496</v>
      </c>
      <c r="B2165" s="55">
        <v>41754878.899999999</v>
      </c>
      <c r="C2165" s="55">
        <v>265885.93</v>
      </c>
      <c r="D2165" s="55">
        <v>42020764.829999998</v>
      </c>
      <c r="E2165" s="96"/>
      <c r="F2165" s="96"/>
      <c r="G2165" s="96"/>
    </row>
    <row r="2166" spans="1:7" hidden="1" outlineLevel="1">
      <c r="A2166" s="24" t="s">
        <v>497</v>
      </c>
      <c r="B2166" s="55">
        <v>26979499</v>
      </c>
      <c r="C2166" s="55">
        <v>4909579.3600000003</v>
      </c>
      <c r="D2166" s="55">
        <v>31889078.359999999</v>
      </c>
      <c r="E2166" s="96"/>
      <c r="F2166" s="96"/>
      <c r="G2166" s="96"/>
    </row>
    <row r="2167" spans="1:7" hidden="1" outlineLevel="1">
      <c r="A2167" s="24" t="s">
        <v>498</v>
      </c>
      <c r="B2167" s="55">
        <v>21739726</v>
      </c>
      <c r="C2167" s="55">
        <v>12802</v>
      </c>
      <c r="D2167" s="55">
        <v>21752528</v>
      </c>
      <c r="E2167" s="96"/>
      <c r="F2167" s="96"/>
      <c r="G2167" s="96"/>
    </row>
    <row r="2168" spans="1:7" hidden="1" outlineLevel="1">
      <c r="A2168" s="24" t="s">
        <v>499</v>
      </c>
      <c r="B2168" s="55">
        <v>33617909</v>
      </c>
      <c r="C2168" s="55">
        <v>0</v>
      </c>
      <c r="D2168" s="55">
        <v>33617909</v>
      </c>
      <c r="E2168" s="96"/>
      <c r="F2168" s="96"/>
      <c r="G2168" s="96"/>
    </row>
    <row r="2169" spans="1:7" hidden="1" outlineLevel="1">
      <c r="A2169" s="24" t="s">
        <v>500</v>
      </c>
      <c r="B2169" s="55">
        <v>30069347.629999999</v>
      </c>
      <c r="C2169" s="55">
        <v>0</v>
      </c>
      <c r="D2169" s="55">
        <v>30069347.629999999</v>
      </c>
      <c r="E2169" s="96"/>
      <c r="F2169" s="96"/>
      <c r="G2169" s="96"/>
    </row>
    <row r="2170" spans="1:7" hidden="1" outlineLevel="1">
      <c r="A2170" s="24" t="s">
        <v>501</v>
      </c>
      <c r="B2170" s="55">
        <v>26596988</v>
      </c>
      <c r="C2170" s="55">
        <v>0</v>
      </c>
      <c r="D2170" s="55">
        <v>26596988</v>
      </c>
      <c r="E2170" s="96"/>
      <c r="F2170" s="96"/>
      <c r="G2170" s="96"/>
    </row>
    <row r="2171" spans="1:7" hidden="1" outlineLevel="1">
      <c r="A2171" s="24" t="s">
        <v>502</v>
      </c>
      <c r="B2171" s="55">
        <v>18329749</v>
      </c>
      <c r="C2171" s="55">
        <v>0</v>
      </c>
      <c r="D2171" s="55">
        <v>18329749</v>
      </c>
      <c r="E2171" s="96"/>
      <c r="F2171" s="96"/>
      <c r="G2171" s="96"/>
    </row>
    <row r="2172" spans="1:7" hidden="1" outlineLevel="1">
      <c r="A2172" s="24" t="s">
        <v>503</v>
      </c>
      <c r="B2172" s="55">
        <v>9949980</v>
      </c>
      <c r="C2172" s="55">
        <v>3490</v>
      </c>
      <c r="D2172" s="55">
        <v>9953470</v>
      </c>
      <c r="E2172" s="96"/>
      <c r="F2172" s="96"/>
      <c r="G2172" s="96"/>
    </row>
    <row r="2173" spans="1:7" hidden="1" outlineLevel="1">
      <c r="A2173" s="24" t="s">
        <v>504</v>
      </c>
      <c r="B2173" s="55">
        <v>34145923.770000003</v>
      </c>
      <c r="C2173" s="55">
        <v>0</v>
      </c>
      <c r="D2173" s="55">
        <v>34145923.770000003</v>
      </c>
      <c r="E2173" s="96"/>
      <c r="F2173" s="96"/>
      <c r="G2173" s="96"/>
    </row>
    <row r="2174" spans="1:7" hidden="1" outlineLevel="1">
      <c r="A2174" s="24" t="s">
        <v>505</v>
      </c>
      <c r="B2174" s="55">
        <v>33386277.460000001</v>
      </c>
      <c r="C2174" s="55">
        <v>0</v>
      </c>
      <c r="D2174" s="55">
        <v>33386277.460000001</v>
      </c>
      <c r="E2174" s="96"/>
      <c r="F2174" s="96"/>
      <c r="G2174" s="96"/>
    </row>
    <row r="2175" spans="1:7" hidden="1" outlineLevel="1">
      <c r="A2175" s="24" t="s">
        <v>506</v>
      </c>
      <c r="B2175" s="55">
        <v>18865022</v>
      </c>
      <c r="C2175" s="55">
        <v>58248</v>
      </c>
      <c r="D2175" s="55">
        <v>18923270</v>
      </c>
      <c r="E2175" s="96"/>
      <c r="F2175" s="96"/>
      <c r="G2175" s="96"/>
    </row>
    <row r="2176" spans="1:7" hidden="1" outlineLevel="1">
      <c r="A2176" s="24" t="s">
        <v>507</v>
      </c>
      <c r="B2176" s="55">
        <v>27766154.960000001</v>
      </c>
      <c r="C2176" s="55">
        <v>0</v>
      </c>
      <c r="D2176" s="55">
        <v>27766154.960000001</v>
      </c>
      <c r="E2176" s="96"/>
      <c r="F2176" s="96"/>
      <c r="G2176" s="96"/>
    </row>
    <row r="2177" spans="1:7" hidden="1" outlineLevel="1">
      <c r="A2177" s="24" t="s">
        <v>508</v>
      </c>
      <c r="B2177" s="55">
        <v>19000983.059999999</v>
      </c>
      <c r="C2177" s="55">
        <v>0</v>
      </c>
      <c r="D2177" s="55">
        <v>19000983.059999999</v>
      </c>
      <c r="E2177" s="96"/>
      <c r="F2177" s="96"/>
      <c r="G2177" s="96"/>
    </row>
    <row r="2178" spans="1:7" hidden="1" outlineLevel="1">
      <c r="A2178" s="24" t="s">
        <v>509</v>
      </c>
      <c r="B2178" s="55">
        <v>26675803.050000001</v>
      </c>
      <c r="C2178" s="55">
        <v>0</v>
      </c>
      <c r="D2178" s="55">
        <v>26675803.050000001</v>
      </c>
      <c r="E2178" s="96"/>
      <c r="F2178" s="96"/>
      <c r="G2178" s="96"/>
    </row>
    <row r="2179" spans="1:7" hidden="1" outlineLevel="1">
      <c r="A2179" s="24" t="s">
        <v>510</v>
      </c>
      <c r="B2179" s="55">
        <v>19312679.710000001</v>
      </c>
      <c r="C2179" s="55">
        <v>0</v>
      </c>
      <c r="D2179" s="55">
        <v>19312679.710000001</v>
      </c>
      <c r="E2179" s="96"/>
      <c r="F2179" s="96"/>
      <c r="G2179" s="96"/>
    </row>
    <row r="2180" spans="1:7" hidden="1" outlineLevel="1">
      <c r="A2180" s="24" t="s">
        <v>374</v>
      </c>
      <c r="B2180" s="55">
        <v>11082352.07</v>
      </c>
      <c r="C2180" s="55">
        <v>0</v>
      </c>
      <c r="D2180" s="55">
        <v>11082352.07</v>
      </c>
      <c r="E2180" s="96"/>
      <c r="F2180" s="96"/>
      <c r="G2180" s="96"/>
    </row>
    <row r="2181" spans="1:7" hidden="1" outlineLevel="1">
      <c r="A2181" s="24" t="s">
        <v>511</v>
      </c>
      <c r="B2181" s="55">
        <v>19514400.23</v>
      </c>
      <c r="C2181" s="55">
        <v>0</v>
      </c>
      <c r="D2181" s="55">
        <v>19514400.23</v>
      </c>
      <c r="E2181" s="96"/>
      <c r="F2181" s="96"/>
      <c r="G2181" s="96"/>
    </row>
    <row r="2182" spans="1:7" hidden="1" outlineLevel="1">
      <c r="A2182" s="24" t="s">
        <v>512</v>
      </c>
      <c r="B2182" s="55">
        <v>21978272.609999999</v>
      </c>
      <c r="C2182" s="55">
        <v>0</v>
      </c>
      <c r="D2182" s="55">
        <v>21978272.609999999</v>
      </c>
      <c r="E2182" s="96"/>
      <c r="F2182" s="96"/>
      <c r="G2182" s="96"/>
    </row>
    <row r="2183" spans="1:7" hidden="1" outlineLevel="1">
      <c r="A2183" s="24" t="s">
        <v>513</v>
      </c>
      <c r="B2183" s="55">
        <v>11662840</v>
      </c>
      <c r="C2183" s="55">
        <v>0</v>
      </c>
      <c r="D2183" s="55">
        <v>11662840</v>
      </c>
      <c r="E2183" s="96"/>
      <c r="F2183" s="96"/>
      <c r="G2183" s="96"/>
    </row>
    <row r="2184" spans="1:7" hidden="1" outlineLevel="1">
      <c r="A2184" s="24" t="s">
        <v>514</v>
      </c>
      <c r="B2184" s="55">
        <v>27706503.059999999</v>
      </c>
      <c r="C2184" s="55">
        <v>6757</v>
      </c>
      <c r="D2184" s="55">
        <v>27713260.059999999</v>
      </c>
      <c r="E2184" s="96"/>
      <c r="F2184" s="96"/>
      <c r="G2184" s="96"/>
    </row>
    <row r="2185" spans="1:7" hidden="1" outlineLevel="1">
      <c r="A2185" s="24" t="s">
        <v>515</v>
      </c>
      <c r="B2185" s="55">
        <v>29794631.609999999</v>
      </c>
      <c r="C2185" s="55">
        <v>0</v>
      </c>
      <c r="D2185" s="55">
        <v>29794631.609999999</v>
      </c>
      <c r="E2185" s="96"/>
      <c r="F2185" s="96"/>
      <c r="G2185" s="96"/>
    </row>
    <row r="2186" spans="1:7" hidden="1" outlineLevel="1">
      <c r="A2186" s="24" t="s">
        <v>516</v>
      </c>
      <c r="B2186" s="55">
        <v>23009062.43</v>
      </c>
      <c r="C2186" s="55">
        <v>154457.68</v>
      </c>
      <c r="D2186" s="55">
        <v>23163520.109999999</v>
      </c>
      <c r="E2186" s="96"/>
      <c r="F2186" s="96"/>
      <c r="G2186" s="96"/>
    </row>
    <row r="2187" spans="1:7" hidden="1" outlineLevel="1">
      <c r="A2187" s="24" t="s">
        <v>517</v>
      </c>
      <c r="B2187" s="55">
        <v>15992679.65</v>
      </c>
      <c r="C2187" s="55">
        <v>0</v>
      </c>
      <c r="D2187" s="55">
        <v>15992679.65</v>
      </c>
      <c r="E2187" s="96"/>
      <c r="F2187" s="96"/>
      <c r="G2187" s="96"/>
    </row>
    <row r="2188" spans="1:7" hidden="1" outlineLevel="1">
      <c r="A2188" s="24" t="s">
        <v>518</v>
      </c>
      <c r="B2188" s="55">
        <v>7664089.9500000002</v>
      </c>
      <c r="C2188" s="55">
        <v>0</v>
      </c>
      <c r="D2188" s="55">
        <v>7664089.9500000002</v>
      </c>
      <c r="E2188" s="96"/>
      <c r="F2188" s="96"/>
      <c r="G2188" s="96"/>
    </row>
    <row r="2189" spans="1:7" hidden="1" outlineLevel="1">
      <c r="A2189" s="24" t="s">
        <v>519</v>
      </c>
      <c r="B2189" s="55">
        <v>21424544.100000001</v>
      </c>
      <c r="C2189" s="55">
        <v>0</v>
      </c>
      <c r="D2189" s="55">
        <v>21424544.100000001</v>
      </c>
      <c r="E2189" s="96"/>
      <c r="F2189" s="96"/>
      <c r="G2189" s="96"/>
    </row>
    <row r="2190" spans="1:7" hidden="1" outlineLevel="1">
      <c r="A2190" s="24" t="s">
        <v>520</v>
      </c>
      <c r="B2190" s="55">
        <v>10636332.26</v>
      </c>
      <c r="C2190" s="55">
        <v>0</v>
      </c>
      <c r="D2190" s="55">
        <v>10636332.26</v>
      </c>
      <c r="E2190" s="96"/>
      <c r="F2190" s="96"/>
      <c r="G2190" s="96"/>
    </row>
    <row r="2191" spans="1:7" hidden="1" outlineLevel="1">
      <c r="A2191" s="24" t="s">
        <v>521</v>
      </c>
      <c r="B2191" s="55">
        <v>14484007</v>
      </c>
      <c r="C2191" s="55">
        <v>0</v>
      </c>
      <c r="D2191" s="55">
        <v>14484007</v>
      </c>
      <c r="E2191" s="96"/>
      <c r="F2191" s="96"/>
      <c r="G2191" s="96"/>
    </row>
    <row r="2192" spans="1:7" hidden="1" outlineLevel="1">
      <c r="A2192" s="24" t="s">
        <v>522</v>
      </c>
      <c r="B2192" s="55">
        <v>14862800</v>
      </c>
      <c r="C2192" s="55">
        <v>0</v>
      </c>
      <c r="D2192" s="55">
        <v>14862800</v>
      </c>
      <c r="E2192" s="96"/>
      <c r="F2192" s="96"/>
      <c r="G2192" s="96"/>
    </row>
    <row r="2193" spans="1:7" hidden="1" outlineLevel="1">
      <c r="A2193" s="24" t="s">
        <v>523</v>
      </c>
      <c r="B2193" s="55">
        <v>8463310</v>
      </c>
      <c r="C2193" s="55">
        <v>0</v>
      </c>
      <c r="D2193" s="55">
        <v>8463310</v>
      </c>
      <c r="E2193" s="96"/>
      <c r="F2193" s="96"/>
      <c r="G2193" s="96"/>
    </row>
    <row r="2194" spans="1:7" hidden="1" outlineLevel="1">
      <c r="A2194" s="24" t="s">
        <v>524</v>
      </c>
      <c r="B2194" s="55">
        <v>28073896.079999998</v>
      </c>
      <c r="C2194" s="55">
        <v>0</v>
      </c>
      <c r="D2194" s="55">
        <v>28073896.079999998</v>
      </c>
      <c r="E2194" s="96"/>
      <c r="F2194" s="96"/>
      <c r="G2194" s="96"/>
    </row>
    <row r="2195" spans="1:7" hidden="1" outlineLevel="1">
      <c r="A2195" s="24" t="s">
        <v>525</v>
      </c>
      <c r="B2195" s="55">
        <v>18450437</v>
      </c>
      <c r="C2195" s="55">
        <v>0</v>
      </c>
      <c r="D2195" s="55">
        <v>18450437</v>
      </c>
      <c r="E2195" s="96"/>
      <c r="F2195" s="96"/>
      <c r="G2195" s="96"/>
    </row>
    <row r="2196" spans="1:7" hidden="1" outlineLevel="1">
      <c r="A2196" s="24" t="s">
        <v>526</v>
      </c>
      <c r="B2196" s="55">
        <v>19231361.420000002</v>
      </c>
      <c r="C2196" s="55">
        <v>0</v>
      </c>
      <c r="D2196" s="55">
        <v>19231361.420000002</v>
      </c>
      <c r="E2196" s="96"/>
      <c r="F2196" s="96"/>
      <c r="G2196" s="96"/>
    </row>
    <row r="2197" spans="1:7" hidden="1" outlineLevel="1">
      <c r="A2197" s="24" t="s">
        <v>527</v>
      </c>
      <c r="B2197" s="55">
        <v>22732279</v>
      </c>
      <c r="C2197" s="55">
        <v>0</v>
      </c>
      <c r="D2197" s="55">
        <v>22732279</v>
      </c>
      <c r="E2197" s="96"/>
      <c r="F2197" s="96"/>
      <c r="G2197" s="96"/>
    </row>
    <row r="2198" spans="1:7" hidden="1" outlineLevel="1">
      <c r="A2198" s="24" t="s">
        <v>528</v>
      </c>
      <c r="B2198" s="55">
        <v>8255607</v>
      </c>
      <c r="C2198" s="55">
        <v>0</v>
      </c>
      <c r="D2198" s="55">
        <v>8255607</v>
      </c>
      <c r="E2198" s="96"/>
      <c r="F2198" s="96"/>
      <c r="G2198" s="96"/>
    </row>
    <row r="2199" spans="1:7" hidden="1" outlineLevel="1">
      <c r="A2199" s="24" t="s">
        <v>529</v>
      </c>
      <c r="B2199" s="55">
        <v>22990419.690000001</v>
      </c>
      <c r="C2199" s="55">
        <v>0</v>
      </c>
      <c r="D2199" s="55">
        <v>22990419.690000001</v>
      </c>
      <c r="E2199" s="96"/>
      <c r="F2199" s="96"/>
      <c r="G2199" s="96"/>
    </row>
    <row r="2200" spans="1:7" hidden="1" outlineLevel="1">
      <c r="A2200" s="24" t="s">
        <v>530</v>
      </c>
      <c r="B2200" s="55">
        <v>10588060.52</v>
      </c>
      <c r="C2200" s="55">
        <v>0</v>
      </c>
      <c r="D2200" s="55">
        <v>10588060.52</v>
      </c>
      <c r="E2200" s="96"/>
      <c r="F2200" s="96"/>
      <c r="G2200" s="96"/>
    </row>
    <row r="2201" spans="1:7" hidden="1" outlineLevel="1">
      <c r="A2201" s="24" t="s">
        <v>531</v>
      </c>
      <c r="B2201" s="55">
        <v>7434852</v>
      </c>
      <c r="C2201" s="55">
        <v>0</v>
      </c>
      <c r="D2201" s="55">
        <v>7434852</v>
      </c>
      <c r="E2201" s="96"/>
      <c r="F2201" s="96"/>
      <c r="G2201" s="96"/>
    </row>
    <row r="2202" spans="1:7" hidden="1" outlineLevel="1">
      <c r="A2202" s="24" t="s">
        <v>532</v>
      </c>
      <c r="B2202" s="55">
        <v>16622699.699999999</v>
      </c>
      <c r="C2202" s="55">
        <v>0</v>
      </c>
      <c r="D2202" s="55">
        <v>16622699.699999999</v>
      </c>
      <c r="E2202" s="96"/>
      <c r="F2202" s="96"/>
      <c r="G2202" s="96"/>
    </row>
    <row r="2203" spans="1:7" hidden="1" outlineLevel="1">
      <c r="A2203" s="24" t="s">
        <v>533</v>
      </c>
      <c r="B2203" s="55">
        <v>22505428</v>
      </c>
      <c r="C2203" s="55">
        <v>0</v>
      </c>
      <c r="D2203" s="55">
        <v>22505428</v>
      </c>
      <c r="E2203" s="96"/>
      <c r="F2203" s="96"/>
      <c r="G2203" s="96"/>
    </row>
    <row r="2204" spans="1:7" hidden="1" outlineLevel="1">
      <c r="A2204" s="24" t="s">
        <v>534</v>
      </c>
      <c r="B2204" s="55">
        <v>18605839</v>
      </c>
      <c r="C2204" s="55">
        <v>0</v>
      </c>
      <c r="D2204" s="55">
        <v>18605839</v>
      </c>
      <c r="E2204" s="96"/>
      <c r="F2204" s="96"/>
      <c r="G2204" s="96"/>
    </row>
    <row r="2205" spans="1:7" hidden="1" outlineLevel="1">
      <c r="A2205" s="24" t="s">
        <v>535</v>
      </c>
      <c r="B2205" s="55">
        <v>37457061.530000001</v>
      </c>
      <c r="C2205" s="55">
        <v>35573.93</v>
      </c>
      <c r="D2205" s="55">
        <v>37492635.460000001</v>
      </c>
      <c r="E2205" s="96"/>
      <c r="F2205" s="96"/>
      <c r="G2205" s="96"/>
    </row>
    <row r="2206" spans="1:7" hidden="1" outlineLevel="1">
      <c r="A2206" s="24" t="s">
        <v>536</v>
      </c>
      <c r="B2206" s="55">
        <v>18684864</v>
      </c>
      <c r="C2206" s="55">
        <v>0</v>
      </c>
      <c r="D2206" s="55">
        <v>18684864</v>
      </c>
      <c r="E2206" s="96"/>
      <c r="F2206" s="96"/>
      <c r="G2206" s="96"/>
    </row>
    <row r="2207" spans="1:7" hidden="1" outlineLevel="1">
      <c r="A2207" s="24" t="s">
        <v>537</v>
      </c>
      <c r="B2207" s="55">
        <v>20359285.370000001</v>
      </c>
      <c r="C2207" s="55">
        <v>166624.4</v>
      </c>
      <c r="D2207" s="55">
        <v>20525909.77</v>
      </c>
      <c r="E2207" s="96"/>
      <c r="F2207" s="96"/>
      <c r="G2207" s="96"/>
    </row>
    <row r="2208" spans="1:7" hidden="1" outlineLevel="1">
      <c r="A2208" s="24" t="s">
        <v>538</v>
      </c>
      <c r="B2208" s="55">
        <v>13281035</v>
      </c>
      <c r="C2208" s="55">
        <v>0</v>
      </c>
      <c r="D2208" s="55">
        <v>13281035</v>
      </c>
      <c r="E2208" s="96"/>
      <c r="F2208" s="96"/>
      <c r="G2208" s="96"/>
    </row>
    <row r="2209" spans="1:7" hidden="1" outlineLevel="1">
      <c r="A2209" s="24" t="s">
        <v>539</v>
      </c>
      <c r="B2209" s="55">
        <v>11321472.189999999</v>
      </c>
      <c r="C2209" s="55">
        <v>0</v>
      </c>
      <c r="D2209" s="55">
        <v>11321472.189999999</v>
      </c>
      <c r="E2209" s="96"/>
      <c r="F2209" s="96"/>
      <c r="G2209" s="96"/>
    </row>
    <row r="2210" spans="1:7" hidden="1" outlineLevel="1">
      <c r="A2210" s="24" t="s">
        <v>540</v>
      </c>
      <c r="B2210" s="55">
        <v>18748041</v>
      </c>
      <c r="C2210" s="55">
        <v>0</v>
      </c>
      <c r="D2210" s="55">
        <v>18748041</v>
      </c>
      <c r="E2210" s="96"/>
      <c r="F2210" s="96"/>
      <c r="G2210" s="96"/>
    </row>
    <row r="2211" spans="1:7" hidden="1" outlineLevel="1">
      <c r="A2211" s="24" t="s">
        <v>541</v>
      </c>
      <c r="B2211" s="55">
        <v>11231706</v>
      </c>
      <c r="C2211" s="55">
        <v>0</v>
      </c>
      <c r="D2211" s="55">
        <v>11231706</v>
      </c>
      <c r="E2211" s="96"/>
      <c r="F2211" s="96"/>
      <c r="G2211" s="96"/>
    </row>
    <row r="2212" spans="1:7" hidden="1" outlineLevel="1">
      <c r="A2212" s="24" t="s">
        <v>542</v>
      </c>
      <c r="B2212" s="55">
        <v>16880076.890000001</v>
      </c>
      <c r="C2212" s="55">
        <v>0</v>
      </c>
      <c r="D2212" s="55">
        <v>16880076.890000001</v>
      </c>
      <c r="E2212" s="96"/>
      <c r="F2212" s="96"/>
      <c r="G2212" s="96"/>
    </row>
    <row r="2213" spans="1:7" hidden="1" outlineLevel="1">
      <c r="A2213" s="24" t="s">
        <v>543</v>
      </c>
      <c r="B2213" s="55">
        <v>8496030.4199999999</v>
      </c>
      <c r="C2213" s="55">
        <v>0</v>
      </c>
      <c r="D2213" s="55">
        <v>8496030.4199999999</v>
      </c>
      <c r="E2213" s="96"/>
      <c r="F2213" s="96"/>
      <c r="G2213" s="96"/>
    </row>
    <row r="2214" spans="1:7" hidden="1" outlineLevel="1">
      <c r="A2214" s="24" t="s">
        <v>544</v>
      </c>
      <c r="B2214" s="55">
        <v>19878005</v>
      </c>
      <c r="C2214" s="55">
        <v>371169</v>
      </c>
      <c r="D2214" s="55">
        <v>20249174</v>
      </c>
      <c r="E2214" s="96"/>
      <c r="F2214" s="96"/>
      <c r="G2214" s="96"/>
    </row>
    <row r="2215" spans="1:7" hidden="1" outlineLevel="1">
      <c r="A2215" s="24" t="s">
        <v>545</v>
      </c>
      <c r="B2215" s="55">
        <v>12276566</v>
      </c>
      <c r="C2215" s="55">
        <v>0</v>
      </c>
      <c r="D2215" s="55">
        <v>12276566</v>
      </c>
      <c r="E2215" s="96"/>
      <c r="F2215" s="96"/>
      <c r="G2215" s="96"/>
    </row>
    <row r="2216" spans="1:7" hidden="1" outlineLevel="1">
      <c r="A2216" s="24" t="s">
        <v>546</v>
      </c>
      <c r="B2216" s="55">
        <v>5475607</v>
      </c>
      <c r="C2216" s="55">
        <v>580326</v>
      </c>
      <c r="D2216" s="55">
        <v>6055933</v>
      </c>
      <c r="E2216" s="96"/>
      <c r="F2216" s="96"/>
      <c r="G2216" s="96"/>
    </row>
    <row r="2217" spans="1:7" hidden="1" outlineLevel="1">
      <c r="A2217" s="24" t="s">
        <v>547</v>
      </c>
      <c r="B2217" s="55">
        <v>14909601.5</v>
      </c>
      <c r="C2217" s="55">
        <v>0</v>
      </c>
      <c r="D2217" s="55">
        <v>14909601.5</v>
      </c>
      <c r="E2217" s="96"/>
      <c r="F2217" s="96"/>
      <c r="G2217" s="96"/>
    </row>
    <row r="2218" spans="1:7" hidden="1" outlineLevel="1">
      <c r="A2218" s="24" t="s">
        <v>548</v>
      </c>
      <c r="B2218" s="55">
        <v>7161507</v>
      </c>
      <c r="C2218" s="55">
        <v>19361</v>
      </c>
      <c r="D2218" s="55">
        <v>7180868</v>
      </c>
      <c r="E2218" s="96"/>
      <c r="F2218" s="96"/>
      <c r="G2218" s="96"/>
    </row>
    <row r="2219" spans="1:7" hidden="1" outlineLevel="1">
      <c r="A2219" s="24" t="s">
        <v>549</v>
      </c>
      <c r="B2219" s="55">
        <v>15908734</v>
      </c>
      <c r="C2219" s="55">
        <v>89841</v>
      </c>
      <c r="D2219" s="55">
        <v>15998575</v>
      </c>
      <c r="E2219" s="96"/>
      <c r="F2219" s="96"/>
      <c r="G2219" s="96"/>
    </row>
    <row r="2220" spans="1:7" hidden="1" outlineLevel="1">
      <c r="A2220" s="24" t="s">
        <v>550</v>
      </c>
      <c r="B2220" s="55">
        <v>17913605.969999999</v>
      </c>
      <c r="C2220" s="55">
        <v>0</v>
      </c>
      <c r="D2220" s="55">
        <v>17913605.969999999</v>
      </c>
      <c r="E2220" s="96"/>
      <c r="F2220" s="96"/>
      <c r="G2220" s="96"/>
    </row>
    <row r="2221" spans="1:7" hidden="1" outlineLevel="1">
      <c r="A2221" s="24" t="s">
        <v>551</v>
      </c>
      <c r="B2221" s="55">
        <v>12037786</v>
      </c>
      <c r="C2221" s="55">
        <v>0</v>
      </c>
      <c r="D2221" s="55">
        <v>12037786</v>
      </c>
      <c r="E2221" s="96"/>
      <c r="F2221" s="96"/>
      <c r="G2221" s="96"/>
    </row>
    <row r="2222" spans="1:7" hidden="1" outlineLevel="1">
      <c r="A2222" s="24" t="s">
        <v>552</v>
      </c>
      <c r="B2222" s="55">
        <v>3821211</v>
      </c>
      <c r="C2222" s="55">
        <v>0</v>
      </c>
      <c r="D2222" s="55">
        <v>3821211</v>
      </c>
      <c r="E2222" s="96"/>
      <c r="F2222" s="96"/>
      <c r="G2222" s="96"/>
    </row>
    <row r="2223" spans="1:7" hidden="1" outlineLevel="1">
      <c r="A2223" s="24" t="s">
        <v>553</v>
      </c>
      <c r="B2223" s="55">
        <v>15163294.199999999</v>
      </c>
      <c r="C2223" s="55">
        <v>0</v>
      </c>
      <c r="D2223" s="55">
        <v>15163294.199999999</v>
      </c>
      <c r="E2223" s="96"/>
      <c r="F2223" s="96"/>
      <c r="G2223" s="96"/>
    </row>
    <row r="2224" spans="1:7" hidden="1" outlineLevel="1">
      <c r="A2224" s="24" t="s">
        <v>554</v>
      </c>
      <c r="B2224" s="55">
        <v>7760316</v>
      </c>
      <c r="C2224" s="55">
        <v>0</v>
      </c>
      <c r="D2224" s="55">
        <v>7760316</v>
      </c>
      <c r="E2224" s="96"/>
      <c r="F2224" s="96"/>
      <c r="G2224" s="96"/>
    </row>
    <row r="2225" spans="1:7" hidden="1" outlineLevel="1">
      <c r="A2225" s="24" t="s">
        <v>555</v>
      </c>
      <c r="B2225" s="55">
        <v>13280191</v>
      </c>
      <c r="C2225" s="55">
        <v>-2717</v>
      </c>
      <c r="D2225" s="55">
        <v>13277474</v>
      </c>
      <c r="E2225" s="96"/>
      <c r="F2225" s="96"/>
      <c r="G2225" s="96"/>
    </row>
    <row r="2226" spans="1:7" hidden="1" outlineLevel="1">
      <c r="A2226" s="24" t="s">
        <v>556</v>
      </c>
      <c r="B2226" s="55">
        <v>10496795.789999999</v>
      </c>
      <c r="C2226" s="55">
        <v>0</v>
      </c>
      <c r="D2226" s="55">
        <v>10496795.789999999</v>
      </c>
      <c r="E2226" s="96"/>
      <c r="F2226" s="96"/>
      <c r="G2226" s="96"/>
    </row>
    <row r="2227" spans="1:7" hidden="1" outlineLevel="1">
      <c r="A2227" s="24" t="s">
        <v>557</v>
      </c>
      <c r="B2227" s="55">
        <v>14554597.060000001</v>
      </c>
      <c r="C2227" s="55">
        <v>46136.2</v>
      </c>
      <c r="D2227" s="55">
        <v>14600733.26</v>
      </c>
      <c r="E2227" s="96"/>
      <c r="F2227" s="96"/>
      <c r="G2227" s="96"/>
    </row>
    <row r="2228" spans="1:7" hidden="1" outlineLevel="1">
      <c r="A2228" s="24" t="s">
        <v>558</v>
      </c>
      <c r="B2228" s="55">
        <v>13492762.119999999</v>
      </c>
      <c r="C2228" s="55">
        <v>-7980.47</v>
      </c>
      <c r="D2228" s="55">
        <v>13484781.65</v>
      </c>
      <c r="E2228" s="96"/>
      <c r="F2228" s="96"/>
      <c r="G2228" s="96"/>
    </row>
    <row r="2229" spans="1:7" hidden="1" outlineLevel="1">
      <c r="A2229" s="24" t="s">
        <v>559</v>
      </c>
      <c r="B2229" s="55">
        <v>7632563.7999999998</v>
      </c>
      <c r="C2229" s="55">
        <v>1725</v>
      </c>
      <c r="D2229" s="55">
        <v>7634288.7999999998</v>
      </c>
      <c r="E2229" s="96"/>
      <c r="F2229" s="96"/>
      <c r="G2229" s="96"/>
    </row>
    <row r="2230" spans="1:7" hidden="1" outlineLevel="1">
      <c r="A2230" s="24" t="s">
        <v>560</v>
      </c>
      <c r="B2230" s="55">
        <v>10234842.59</v>
      </c>
      <c r="C2230" s="55">
        <v>0</v>
      </c>
      <c r="D2230" s="55">
        <v>10234842.59</v>
      </c>
      <c r="E2230" s="96"/>
      <c r="F2230" s="96"/>
      <c r="G2230" s="96"/>
    </row>
    <row r="2231" spans="1:7" hidden="1" outlineLevel="1">
      <c r="A2231" s="24" t="s">
        <v>561</v>
      </c>
      <c r="B2231" s="55">
        <v>15720421</v>
      </c>
      <c r="C2231" s="55">
        <v>0</v>
      </c>
      <c r="D2231" s="55">
        <v>15720421</v>
      </c>
      <c r="E2231" s="96"/>
      <c r="F2231" s="96"/>
      <c r="G2231" s="96"/>
    </row>
    <row r="2232" spans="1:7" hidden="1" outlineLevel="1">
      <c r="A2232" s="24" t="s">
        <v>562</v>
      </c>
      <c r="B2232" s="55">
        <v>4569801</v>
      </c>
      <c r="C2232" s="55">
        <v>0</v>
      </c>
      <c r="D2232" s="55">
        <v>4569801</v>
      </c>
      <c r="E2232" s="96"/>
      <c r="F2232" s="96"/>
      <c r="G2232" s="96"/>
    </row>
    <row r="2233" spans="1:7" hidden="1" outlineLevel="1">
      <c r="A2233" s="24" t="s">
        <v>563</v>
      </c>
      <c r="B2233" s="55">
        <v>6092443.5300000003</v>
      </c>
      <c r="C2233" s="55">
        <v>0</v>
      </c>
      <c r="D2233" s="55">
        <v>6092443.5300000003</v>
      </c>
      <c r="E2233" s="96"/>
      <c r="F2233" s="96"/>
      <c r="G2233" s="96"/>
    </row>
    <row r="2234" spans="1:7" hidden="1" outlineLevel="1">
      <c r="A2234" s="24" t="s">
        <v>564</v>
      </c>
      <c r="B2234" s="55">
        <v>4846199</v>
      </c>
      <c r="C2234" s="55">
        <v>0</v>
      </c>
      <c r="D2234" s="55">
        <v>4846199</v>
      </c>
      <c r="E2234" s="96"/>
      <c r="F2234" s="96"/>
      <c r="G2234" s="96"/>
    </row>
    <row r="2235" spans="1:7" hidden="1" outlineLevel="1">
      <c r="A2235" s="24" t="s">
        <v>565</v>
      </c>
      <c r="B2235" s="55">
        <v>13675709</v>
      </c>
      <c r="C2235" s="55">
        <v>0</v>
      </c>
      <c r="D2235" s="55">
        <v>13675709</v>
      </c>
      <c r="E2235" s="96"/>
      <c r="F2235" s="96"/>
      <c r="G2235" s="96"/>
    </row>
    <row r="2236" spans="1:7" hidden="1" outlineLevel="1">
      <c r="A2236" s="24" t="s">
        <v>566</v>
      </c>
      <c r="B2236" s="55">
        <v>5372723.0199999996</v>
      </c>
      <c r="C2236" s="55">
        <v>0</v>
      </c>
      <c r="D2236" s="55">
        <v>5372723.0199999996</v>
      </c>
      <c r="E2236" s="96"/>
      <c r="F2236" s="96"/>
      <c r="G2236" s="96"/>
    </row>
    <row r="2237" spans="1:7" hidden="1" outlineLevel="1">
      <c r="A2237" s="24" t="s">
        <v>567</v>
      </c>
      <c r="B2237" s="55">
        <v>12491695</v>
      </c>
      <c r="C2237" s="55">
        <v>52217</v>
      </c>
      <c r="D2237" s="55">
        <v>12543912</v>
      </c>
      <c r="E2237" s="96"/>
      <c r="F2237" s="96"/>
      <c r="G2237" s="96"/>
    </row>
    <row r="2238" spans="1:7" hidden="1" outlineLevel="1">
      <c r="A2238" s="24" t="s">
        <v>568</v>
      </c>
      <c r="B2238" s="55">
        <v>13154145.48</v>
      </c>
      <c r="C2238" s="55">
        <v>0</v>
      </c>
      <c r="D2238" s="55">
        <v>13154145.48</v>
      </c>
      <c r="E2238" s="96"/>
      <c r="F2238" s="96"/>
      <c r="G2238" s="96"/>
    </row>
    <row r="2239" spans="1:7" hidden="1" outlineLevel="1">
      <c r="A2239" s="24" t="s">
        <v>569</v>
      </c>
      <c r="B2239" s="55">
        <v>6126124</v>
      </c>
      <c r="C2239" s="55">
        <v>0</v>
      </c>
      <c r="D2239" s="55">
        <v>6126124</v>
      </c>
      <c r="E2239" s="96"/>
      <c r="F2239" s="96"/>
      <c r="G2239" s="96"/>
    </row>
    <row r="2240" spans="1:7" hidden="1" outlineLevel="1">
      <c r="A2240" s="24" t="s">
        <v>570</v>
      </c>
      <c r="B2240" s="55">
        <v>9734763</v>
      </c>
      <c r="C2240" s="55">
        <v>0</v>
      </c>
      <c r="D2240" s="55">
        <v>9734763</v>
      </c>
      <c r="E2240" s="96"/>
      <c r="F2240" s="96"/>
      <c r="G2240" s="96"/>
    </row>
    <row r="2241" spans="1:7" hidden="1" outlineLevel="1">
      <c r="A2241" s="24" t="s">
        <v>571</v>
      </c>
      <c r="B2241" s="55">
        <v>11540303</v>
      </c>
      <c r="C2241" s="55">
        <v>0</v>
      </c>
      <c r="D2241" s="55">
        <v>11540303</v>
      </c>
      <c r="E2241" s="96"/>
      <c r="F2241" s="96"/>
      <c r="G2241" s="96"/>
    </row>
    <row r="2242" spans="1:7" hidden="1" outlineLevel="1">
      <c r="A2242" s="24" t="s">
        <v>572</v>
      </c>
      <c r="B2242" s="55">
        <v>4421762</v>
      </c>
      <c r="C2242" s="55">
        <v>0</v>
      </c>
      <c r="D2242" s="55">
        <v>4421762</v>
      </c>
      <c r="E2242" s="96"/>
      <c r="F2242" s="96"/>
      <c r="G2242" s="96"/>
    </row>
    <row r="2243" spans="1:7" hidden="1" outlineLevel="1">
      <c r="A2243" s="24" t="s">
        <v>573</v>
      </c>
      <c r="B2243" s="55">
        <v>10313681.24</v>
      </c>
      <c r="C2243" s="55">
        <v>0</v>
      </c>
      <c r="D2243" s="55">
        <v>10313681.24</v>
      </c>
      <c r="E2243" s="96"/>
      <c r="F2243" s="96"/>
      <c r="G2243" s="96"/>
    </row>
    <row r="2244" spans="1:7" hidden="1" outlineLevel="1">
      <c r="A2244" s="24" t="s">
        <v>574</v>
      </c>
      <c r="B2244" s="55">
        <v>15897859</v>
      </c>
      <c r="C2244" s="55">
        <v>0</v>
      </c>
      <c r="D2244" s="55">
        <v>15897859</v>
      </c>
      <c r="E2244" s="96"/>
      <c r="F2244" s="96"/>
      <c r="G2244" s="96"/>
    </row>
    <row r="2245" spans="1:7" hidden="1" outlineLevel="1">
      <c r="A2245" s="24" t="s">
        <v>575</v>
      </c>
      <c r="B2245" s="55">
        <v>11532793.09</v>
      </c>
      <c r="C2245" s="55">
        <v>0</v>
      </c>
      <c r="D2245" s="55">
        <v>11532793.09</v>
      </c>
      <c r="E2245" s="96"/>
      <c r="F2245" s="96"/>
      <c r="G2245" s="96"/>
    </row>
    <row r="2246" spans="1:7" hidden="1" outlineLevel="1">
      <c r="A2246" s="24" t="s">
        <v>576</v>
      </c>
      <c r="B2246" s="55">
        <v>12169654.48</v>
      </c>
      <c r="C2246" s="55">
        <v>395440.53</v>
      </c>
      <c r="D2246" s="55">
        <v>12565095.01</v>
      </c>
      <c r="E2246" s="96"/>
      <c r="F2246" s="96"/>
      <c r="G2246" s="96"/>
    </row>
    <row r="2247" spans="1:7" hidden="1" outlineLevel="1">
      <c r="A2247" s="24" t="s">
        <v>577</v>
      </c>
      <c r="B2247" s="55">
        <v>10105083</v>
      </c>
      <c r="C2247" s="55">
        <v>0</v>
      </c>
      <c r="D2247" s="55">
        <v>10105083</v>
      </c>
      <c r="E2247" s="96"/>
      <c r="F2247" s="96"/>
      <c r="G2247" s="96"/>
    </row>
    <row r="2248" spans="1:7" hidden="1" outlineLevel="1">
      <c r="A2248" s="24" t="s">
        <v>578</v>
      </c>
      <c r="B2248" s="55">
        <v>7791172</v>
      </c>
      <c r="C2248" s="55">
        <v>0</v>
      </c>
      <c r="D2248" s="55">
        <v>7791172</v>
      </c>
      <c r="E2248" s="96"/>
      <c r="F2248" s="96"/>
      <c r="G2248" s="96"/>
    </row>
    <row r="2249" spans="1:7" hidden="1" outlineLevel="1">
      <c r="A2249" s="24" t="s">
        <v>579</v>
      </c>
      <c r="B2249" s="55">
        <v>12049164.6</v>
      </c>
      <c r="C2249" s="55">
        <v>0</v>
      </c>
      <c r="D2249" s="55">
        <v>12049164.6</v>
      </c>
      <c r="E2249" s="96"/>
      <c r="F2249" s="96"/>
      <c r="G2249" s="96"/>
    </row>
    <row r="2250" spans="1:7" hidden="1" outlineLevel="1">
      <c r="A2250" s="24" t="s">
        <v>580</v>
      </c>
      <c r="B2250" s="55">
        <v>10310998</v>
      </c>
      <c r="C2250" s="55">
        <v>0</v>
      </c>
      <c r="D2250" s="55">
        <v>10310998</v>
      </c>
      <c r="E2250" s="96"/>
      <c r="F2250" s="96"/>
      <c r="G2250" s="96"/>
    </row>
    <row r="2251" spans="1:7" hidden="1" outlineLevel="1">
      <c r="A2251" s="24" t="s">
        <v>581</v>
      </c>
      <c r="B2251" s="55">
        <v>7374459</v>
      </c>
      <c r="C2251" s="55">
        <v>-850</v>
      </c>
      <c r="D2251" s="55">
        <v>7373609</v>
      </c>
      <c r="E2251" s="96"/>
      <c r="F2251" s="96"/>
      <c r="G2251" s="96"/>
    </row>
    <row r="2252" spans="1:7" hidden="1" outlineLevel="1">
      <c r="A2252" s="24" t="s">
        <v>582</v>
      </c>
      <c r="B2252" s="55">
        <v>6498496.9100000001</v>
      </c>
      <c r="C2252" s="55">
        <v>237.83</v>
      </c>
      <c r="D2252" s="55">
        <v>6498734.7400000002</v>
      </c>
      <c r="E2252" s="96"/>
      <c r="F2252" s="96"/>
      <c r="G2252" s="96"/>
    </row>
    <row r="2253" spans="1:7" hidden="1" outlineLevel="1">
      <c r="A2253" s="24" t="s">
        <v>583</v>
      </c>
      <c r="B2253" s="55">
        <v>8601973.9299999997</v>
      </c>
      <c r="C2253" s="55">
        <v>0</v>
      </c>
      <c r="D2253" s="55">
        <v>8601973.9299999997</v>
      </c>
      <c r="E2253" s="96"/>
      <c r="F2253" s="96"/>
      <c r="G2253" s="96"/>
    </row>
    <row r="2254" spans="1:7" hidden="1" outlineLevel="1">
      <c r="A2254" s="24" t="s">
        <v>584</v>
      </c>
      <c r="B2254" s="55">
        <v>8036756.5099999998</v>
      </c>
      <c r="C2254" s="55">
        <v>0</v>
      </c>
      <c r="D2254" s="55">
        <v>8036756.5099999998</v>
      </c>
      <c r="E2254" s="96"/>
      <c r="F2254" s="96"/>
      <c r="G2254" s="96"/>
    </row>
    <row r="2255" spans="1:7" hidden="1" outlineLevel="1">
      <c r="A2255" s="24" t="s">
        <v>585</v>
      </c>
      <c r="B2255" s="55">
        <v>13638669</v>
      </c>
      <c r="C2255" s="55">
        <v>0</v>
      </c>
      <c r="D2255" s="55">
        <v>13638669</v>
      </c>
      <c r="E2255" s="96"/>
      <c r="F2255" s="96"/>
      <c r="G2255" s="96"/>
    </row>
    <row r="2256" spans="1:7" hidden="1" outlineLevel="1">
      <c r="A2256" s="24" t="s">
        <v>586</v>
      </c>
      <c r="B2256" s="55">
        <v>11412711.23</v>
      </c>
      <c r="C2256" s="55">
        <v>0</v>
      </c>
      <c r="D2256" s="55">
        <v>11412711.23</v>
      </c>
      <c r="E2256" s="96"/>
      <c r="F2256" s="96"/>
      <c r="G2256" s="96"/>
    </row>
    <row r="2257" spans="1:7" hidden="1" outlineLevel="1">
      <c r="A2257" s="24" t="s">
        <v>587</v>
      </c>
      <c r="B2257" s="55">
        <v>9855635.4499999993</v>
      </c>
      <c r="C2257" s="55">
        <v>0</v>
      </c>
      <c r="D2257" s="55">
        <v>9855635.4499999993</v>
      </c>
      <c r="E2257" s="96"/>
      <c r="F2257" s="96"/>
      <c r="G2257" s="96"/>
    </row>
    <row r="2258" spans="1:7" hidden="1" outlineLevel="1">
      <c r="A2258" s="24" t="s">
        <v>588</v>
      </c>
      <c r="B2258" s="55">
        <v>8588135.3699999992</v>
      </c>
      <c r="C2258" s="55">
        <v>0</v>
      </c>
      <c r="D2258" s="55">
        <v>8588135.3699999992</v>
      </c>
      <c r="E2258" s="96"/>
      <c r="F2258" s="96"/>
      <c r="G2258" s="96"/>
    </row>
    <row r="2259" spans="1:7" hidden="1" outlineLevel="1">
      <c r="A2259" s="24" t="s">
        <v>589</v>
      </c>
      <c r="B2259" s="55">
        <v>9489971.5999999996</v>
      </c>
      <c r="C2259" s="55">
        <v>0</v>
      </c>
      <c r="D2259" s="55">
        <v>9489971.5999999996</v>
      </c>
      <c r="E2259" s="96"/>
      <c r="F2259" s="96"/>
      <c r="G2259" s="96"/>
    </row>
    <row r="2260" spans="1:7" hidden="1" outlineLevel="1">
      <c r="A2260" s="24" t="s">
        <v>590</v>
      </c>
      <c r="B2260" s="55">
        <v>12525874.27</v>
      </c>
      <c r="C2260" s="55">
        <v>0</v>
      </c>
      <c r="D2260" s="55">
        <v>12525874.27</v>
      </c>
      <c r="E2260" s="96"/>
      <c r="F2260" s="96"/>
      <c r="G2260" s="96"/>
    </row>
    <row r="2261" spans="1:7" hidden="1" outlineLevel="1">
      <c r="A2261" s="24" t="s">
        <v>591</v>
      </c>
      <c r="B2261" s="55">
        <v>5885181</v>
      </c>
      <c r="C2261" s="55">
        <v>0</v>
      </c>
      <c r="D2261" s="55">
        <v>5885181</v>
      </c>
      <c r="E2261" s="96"/>
      <c r="F2261" s="96"/>
      <c r="G2261" s="96"/>
    </row>
    <row r="2262" spans="1:7" hidden="1" outlineLevel="1">
      <c r="A2262" s="24" t="s">
        <v>592</v>
      </c>
      <c r="B2262" s="55">
        <v>4095407</v>
      </c>
      <c r="C2262" s="55">
        <v>-11305</v>
      </c>
      <c r="D2262" s="55">
        <v>4084102</v>
      </c>
      <c r="E2262" s="96"/>
      <c r="F2262" s="96"/>
      <c r="G2262" s="96"/>
    </row>
    <row r="2263" spans="1:7" hidden="1" outlineLevel="1">
      <c r="A2263" s="24" t="s">
        <v>593</v>
      </c>
      <c r="B2263" s="55">
        <v>8028143.5300000003</v>
      </c>
      <c r="C2263" s="55">
        <v>0</v>
      </c>
      <c r="D2263" s="55">
        <v>8028143.5300000003</v>
      </c>
      <c r="E2263" s="96"/>
      <c r="F2263" s="96"/>
      <c r="G2263" s="96"/>
    </row>
    <row r="2264" spans="1:7" hidden="1" outlineLevel="1">
      <c r="A2264" s="24" t="s">
        <v>594</v>
      </c>
      <c r="B2264" s="55">
        <v>7616982.3300000001</v>
      </c>
      <c r="C2264" s="55">
        <v>18854</v>
      </c>
      <c r="D2264" s="55">
        <v>7635836.3300000001</v>
      </c>
      <c r="E2264" s="96"/>
      <c r="F2264" s="96"/>
      <c r="G2264" s="96"/>
    </row>
    <row r="2265" spans="1:7" hidden="1" outlineLevel="1">
      <c r="A2265" s="24" t="s">
        <v>595</v>
      </c>
      <c r="B2265" s="55">
        <v>3347305</v>
      </c>
      <c r="C2265" s="55">
        <v>0</v>
      </c>
      <c r="D2265" s="55">
        <v>3347305</v>
      </c>
      <c r="E2265" s="96"/>
      <c r="F2265" s="96"/>
      <c r="G2265" s="96"/>
    </row>
    <row r="2266" spans="1:7" hidden="1" outlineLevel="1">
      <c r="A2266" s="24" t="s">
        <v>596</v>
      </c>
      <c r="B2266" s="55">
        <v>9757934</v>
      </c>
      <c r="C2266" s="55">
        <v>0</v>
      </c>
      <c r="D2266" s="55">
        <v>9757934</v>
      </c>
      <c r="E2266" s="96"/>
      <c r="F2266" s="96"/>
      <c r="G2266" s="96"/>
    </row>
    <row r="2267" spans="1:7" hidden="1" outlineLevel="1">
      <c r="A2267" s="24" t="s">
        <v>597</v>
      </c>
      <c r="B2267" s="55">
        <v>7209818</v>
      </c>
      <c r="C2267" s="55">
        <v>0</v>
      </c>
      <c r="D2267" s="55">
        <v>7209818</v>
      </c>
      <c r="E2267" s="96"/>
      <c r="F2267" s="96"/>
      <c r="G2267" s="96"/>
    </row>
    <row r="2268" spans="1:7" hidden="1" outlineLevel="1">
      <c r="A2268" s="24" t="s">
        <v>598</v>
      </c>
      <c r="B2268" s="55">
        <v>8844073</v>
      </c>
      <c r="C2268" s="55">
        <v>0</v>
      </c>
      <c r="D2268" s="55">
        <v>8844073</v>
      </c>
      <c r="E2268" s="96"/>
      <c r="F2268" s="96"/>
      <c r="G2268" s="96"/>
    </row>
    <row r="2269" spans="1:7" hidden="1" outlineLevel="1">
      <c r="A2269" s="24" t="s">
        <v>599</v>
      </c>
      <c r="B2269" s="55">
        <v>12308726.390000001</v>
      </c>
      <c r="C2269" s="55">
        <v>0</v>
      </c>
      <c r="D2269" s="55">
        <v>12308726.390000001</v>
      </c>
      <c r="E2269" s="96"/>
      <c r="F2269" s="96"/>
      <c r="G2269" s="96"/>
    </row>
    <row r="2270" spans="1:7" hidden="1" outlineLevel="1">
      <c r="A2270" s="24" t="s">
        <v>600</v>
      </c>
      <c r="B2270" s="55">
        <v>11031089.41</v>
      </c>
      <c r="C2270" s="55">
        <v>0</v>
      </c>
      <c r="D2270" s="55">
        <v>11031089.41</v>
      </c>
      <c r="E2270" s="96"/>
      <c r="F2270" s="96"/>
      <c r="G2270" s="96"/>
    </row>
    <row r="2271" spans="1:7" hidden="1" outlineLevel="1">
      <c r="A2271" s="24" t="s">
        <v>601</v>
      </c>
      <c r="B2271" s="55">
        <v>7162098.1500000004</v>
      </c>
      <c r="C2271" s="55">
        <v>18530</v>
      </c>
      <c r="D2271" s="55">
        <v>7180628.1500000004</v>
      </c>
      <c r="E2271" s="96"/>
      <c r="F2271" s="96"/>
      <c r="G2271" s="96"/>
    </row>
    <row r="2272" spans="1:7" hidden="1" outlineLevel="1">
      <c r="A2272" s="24" t="s">
        <v>602</v>
      </c>
      <c r="B2272" s="55">
        <v>2778227</v>
      </c>
      <c r="C2272" s="55">
        <v>0</v>
      </c>
      <c r="D2272" s="55">
        <v>2778227</v>
      </c>
      <c r="E2272" s="96"/>
      <c r="F2272" s="96"/>
      <c r="G2272" s="96"/>
    </row>
    <row r="2273" spans="1:7" hidden="1" outlineLevel="1">
      <c r="A2273" s="24" t="s">
        <v>603</v>
      </c>
      <c r="B2273" s="55">
        <v>13571650.73</v>
      </c>
      <c r="C2273" s="55">
        <v>0</v>
      </c>
      <c r="D2273" s="55">
        <v>13571650.73</v>
      </c>
      <c r="E2273" s="96"/>
      <c r="F2273" s="96"/>
      <c r="G2273" s="96"/>
    </row>
    <row r="2274" spans="1:7" hidden="1" outlineLevel="1">
      <c r="A2274" s="24" t="s">
        <v>604</v>
      </c>
      <c r="B2274" s="55">
        <v>6500080.5899999999</v>
      </c>
      <c r="C2274" s="55">
        <v>0</v>
      </c>
      <c r="D2274" s="55">
        <v>6500080.5899999999</v>
      </c>
      <c r="E2274" s="96"/>
      <c r="F2274" s="96"/>
      <c r="G2274" s="96"/>
    </row>
    <row r="2275" spans="1:7" hidden="1" outlineLevel="1">
      <c r="A2275" s="24" t="s">
        <v>605</v>
      </c>
      <c r="B2275" s="55">
        <v>4044082.78</v>
      </c>
      <c r="C2275" s="55">
        <v>0</v>
      </c>
      <c r="D2275" s="55">
        <v>4044082.78</v>
      </c>
      <c r="E2275" s="96"/>
      <c r="F2275" s="96"/>
      <c r="G2275" s="96"/>
    </row>
    <row r="2276" spans="1:7" hidden="1" outlineLevel="1">
      <c r="A2276" s="24" t="s">
        <v>606</v>
      </c>
      <c r="B2276" s="55">
        <v>9912268.3599999994</v>
      </c>
      <c r="C2276" s="55">
        <v>32414</v>
      </c>
      <c r="D2276" s="55">
        <v>9944682.3599999994</v>
      </c>
      <c r="E2276" s="96"/>
      <c r="F2276" s="96"/>
      <c r="G2276" s="96"/>
    </row>
    <row r="2277" spans="1:7" hidden="1" outlineLevel="1">
      <c r="A2277" s="24" t="s">
        <v>607</v>
      </c>
      <c r="B2277" s="55">
        <v>9454645.7400000002</v>
      </c>
      <c r="C2277" s="55">
        <v>0</v>
      </c>
      <c r="D2277" s="55">
        <v>9454645.7400000002</v>
      </c>
      <c r="E2277" s="96"/>
      <c r="F2277" s="96"/>
      <c r="G2277" s="96"/>
    </row>
    <row r="2278" spans="1:7" hidden="1" outlineLevel="1">
      <c r="A2278" s="24" t="s">
        <v>608</v>
      </c>
      <c r="B2278" s="55">
        <v>10466848.470000001</v>
      </c>
      <c r="C2278" s="55">
        <v>0</v>
      </c>
      <c r="D2278" s="55">
        <v>10466848.470000001</v>
      </c>
      <c r="E2278" s="96"/>
      <c r="F2278" s="96"/>
      <c r="G2278" s="96"/>
    </row>
    <row r="2279" spans="1:7" hidden="1" outlineLevel="1">
      <c r="A2279" s="24" t="s">
        <v>609</v>
      </c>
      <c r="B2279" s="55">
        <v>9964008</v>
      </c>
      <c r="C2279" s="55">
        <v>0</v>
      </c>
      <c r="D2279" s="55">
        <v>9964008</v>
      </c>
      <c r="E2279" s="96"/>
      <c r="F2279" s="96"/>
      <c r="G2279" s="96"/>
    </row>
    <row r="2280" spans="1:7" hidden="1" outlineLevel="1">
      <c r="A2280" s="24" t="s">
        <v>610</v>
      </c>
      <c r="B2280" s="55">
        <v>8813428.3200000003</v>
      </c>
      <c r="C2280" s="55">
        <v>1327</v>
      </c>
      <c r="D2280" s="55">
        <v>8814755.3200000003</v>
      </c>
      <c r="E2280" s="96"/>
      <c r="F2280" s="96"/>
      <c r="G2280" s="96"/>
    </row>
    <row r="2281" spans="1:7" hidden="1" outlineLevel="1">
      <c r="A2281" s="24" t="s">
        <v>611</v>
      </c>
      <c r="B2281" s="55">
        <v>6474846</v>
      </c>
      <c r="C2281" s="55">
        <v>0</v>
      </c>
      <c r="D2281" s="55">
        <v>6474846</v>
      </c>
      <c r="E2281" s="96"/>
      <c r="F2281" s="96"/>
      <c r="G2281" s="96"/>
    </row>
    <row r="2282" spans="1:7" hidden="1" outlineLevel="1">
      <c r="A2282" s="24" t="s">
        <v>612</v>
      </c>
      <c r="B2282" s="55">
        <v>6991310.0800000001</v>
      </c>
      <c r="C2282" s="55">
        <v>0</v>
      </c>
      <c r="D2282" s="55">
        <v>6991310.0800000001</v>
      </c>
      <c r="E2282" s="96"/>
      <c r="F2282" s="96"/>
      <c r="G2282" s="96"/>
    </row>
    <row r="2283" spans="1:7" hidden="1" outlineLevel="1">
      <c r="A2283" s="24" t="s">
        <v>349</v>
      </c>
      <c r="B2283" s="55">
        <v>7872701</v>
      </c>
      <c r="C2283" s="55">
        <v>0</v>
      </c>
      <c r="D2283" s="55">
        <v>7872701</v>
      </c>
      <c r="E2283" s="96"/>
      <c r="F2283" s="96"/>
      <c r="G2283" s="96"/>
    </row>
    <row r="2284" spans="1:7" hidden="1" outlineLevel="1">
      <c r="A2284" s="24" t="s">
        <v>613</v>
      </c>
      <c r="B2284" s="55">
        <v>4120785.37</v>
      </c>
      <c r="C2284" s="55">
        <v>0</v>
      </c>
      <c r="D2284" s="55">
        <v>4120785.37</v>
      </c>
      <c r="E2284" s="96"/>
      <c r="F2284" s="96"/>
      <c r="G2284" s="96"/>
    </row>
    <row r="2285" spans="1:7" hidden="1" outlineLevel="1">
      <c r="A2285" s="24" t="s">
        <v>614</v>
      </c>
      <c r="B2285" s="55">
        <v>7315854.04</v>
      </c>
      <c r="C2285" s="55">
        <v>0</v>
      </c>
      <c r="D2285" s="55">
        <v>7315854.04</v>
      </c>
      <c r="E2285" s="96"/>
      <c r="F2285" s="96"/>
      <c r="G2285" s="96"/>
    </row>
    <row r="2286" spans="1:7" hidden="1" outlineLevel="1">
      <c r="A2286" s="24" t="s">
        <v>615</v>
      </c>
      <c r="B2286" s="55">
        <v>8046394.3899999997</v>
      </c>
      <c r="C2286" s="55">
        <v>0</v>
      </c>
      <c r="D2286" s="55">
        <v>8046394.3899999997</v>
      </c>
      <c r="E2286" s="96"/>
      <c r="F2286" s="96"/>
      <c r="G2286" s="96"/>
    </row>
    <row r="2287" spans="1:7" hidden="1" outlineLevel="1">
      <c r="A2287" s="24" t="s">
        <v>616</v>
      </c>
      <c r="B2287" s="55">
        <v>3627527</v>
      </c>
      <c r="C2287" s="55">
        <v>0</v>
      </c>
      <c r="D2287" s="55">
        <v>3627527</v>
      </c>
      <c r="E2287" s="96"/>
      <c r="F2287" s="96"/>
      <c r="G2287" s="96"/>
    </row>
    <row r="2288" spans="1:7" hidden="1" outlineLevel="1">
      <c r="A2288" s="24" t="s">
        <v>617</v>
      </c>
      <c r="B2288" s="55">
        <v>9263754</v>
      </c>
      <c r="C2288" s="55">
        <v>0</v>
      </c>
      <c r="D2288" s="55">
        <v>9263754</v>
      </c>
      <c r="E2288" s="96"/>
      <c r="F2288" s="96"/>
      <c r="G2288" s="96"/>
    </row>
    <row r="2289" spans="1:7" hidden="1" outlineLevel="1">
      <c r="A2289" s="24" t="s">
        <v>618</v>
      </c>
      <c r="B2289" s="55">
        <v>7372135</v>
      </c>
      <c r="C2289" s="55">
        <v>0</v>
      </c>
      <c r="D2289" s="55">
        <v>7372135</v>
      </c>
      <c r="E2289" s="96"/>
      <c r="F2289" s="96"/>
      <c r="G2289" s="96"/>
    </row>
    <row r="2290" spans="1:7" hidden="1" outlineLevel="1">
      <c r="A2290" s="24" t="s">
        <v>619</v>
      </c>
      <c r="B2290" s="55">
        <v>6951505.0999999996</v>
      </c>
      <c r="C2290" s="55">
        <v>110920.35</v>
      </c>
      <c r="D2290" s="55">
        <v>7062425.4500000002</v>
      </c>
      <c r="E2290" s="96"/>
      <c r="F2290" s="96"/>
      <c r="G2290" s="96"/>
    </row>
    <row r="2291" spans="1:7" hidden="1" outlineLevel="1">
      <c r="A2291" s="24" t="s">
        <v>620</v>
      </c>
      <c r="B2291" s="55">
        <v>5376786</v>
      </c>
      <c r="C2291" s="55">
        <v>0</v>
      </c>
      <c r="D2291" s="55">
        <v>5376786</v>
      </c>
      <c r="E2291" s="96"/>
      <c r="F2291" s="96"/>
      <c r="G2291" s="96"/>
    </row>
    <row r="2292" spans="1:7" hidden="1" outlineLevel="1">
      <c r="A2292" s="24" t="s">
        <v>621</v>
      </c>
      <c r="B2292" s="55">
        <v>6770430.3499999996</v>
      </c>
      <c r="C2292" s="55">
        <v>-1455</v>
      </c>
      <c r="D2292" s="55">
        <v>6768975.3499999996</v>
      </c>
      <c r="E2292" s="96"/>
      <c r="F2292" s="96"/>
      <c r="G2292" s="96"/>
    </row>
    <row r="2293" spans="1:7" hidden="1" outlineLevel="1">
      <c r="A2293" s="24" t="s">
        <v>622</v>
      </c>
      <c r="B2293" s="55">
        <v>2324111</v>
      </c>
      <c r="C2293" s="55">
        <v>0</v>
      </c>
      <c r="D2293" s="55">
        <v>2324111</v>
      </c>
      <c r="E2293" s="96"/>
      <c r="F2293" s="96"/>
      <c r="G2293" s="96"/>
    </row>
    <row r="2294" spans="1:7" hidden="1" outlineLevel="1">
      <c r="A2294" s="24" t="s">
        <v>623</v>
      </c>
      <c r="B2294" s="55">
        <v>6403904.7800000003</v>
      </c>
      <c r="C2294" s="55">
        <v>0</v>
      </c>
      <c r="D2294" s="55">
        <v>6403904.7800000003</v>
      </c>
      <c r="E2294" s="96"/>
      <c r="F2294" s="96"/>
      <c r="G2294" s="96"/>
    </row>
    <row r="2295" spans="1:7" hidden="1" outlineLevel="1">
      <c r="A2295" s="24" t="s">
        <v>624</v>
      </c>
      <c r="B2295" s="55">
        <v>6650728.4199999999</v>
      </c>
      <c r="C2295" s="55">
        <v>0</v>
      </c>
      <c r="D2295" s="55">
        <v>6650728.4199999999</v>
      </c>
      <c r="E2295" s="96"/>
      <c r="F2295" s="96"/>
      <c r="G2295" s="96"/>
    </row>
    <row r="2296" spans="1:7" hidden="1" outlineLevel="1">
      <c r="A2296" s="24" t="s">
        <v>625</v>
      </c>
      <c r="B2296" s="55">
        <v>10422838</v>
      </c>
      <c r="C2296" s="55">
        <v>462283.33</v>
      </c>
      <c r="D2296" s="55">
        <v>10885121.33</v>
      </c>
      <c r="E2296" s="96"/>
      <c r="F2296" s="96"/>
      <c r="G2296" s="96"/>
    </row>
    <row r="2297" spans="1:7" hidden="1" outlineLevel="1">
      <c r="A2297" s="24" t="s">
        <v>626</v>
      </c>
      <c r="B2297" s="55">
        <v>4909713.7300000004</v>
      </c>
      <c r="C2297" s="55">
        <v>0</v>
      </c>
      <c r="D2297" s="55">
        <v>4909713.7300000004</v>
      </c>
      <c r="E2297" s="96"/>
      <c r="F2297" s="96"/>
      <c r="G2297" s="96"/>
    </row>
    <row r="2298" spans="1:7" hidden="1" outlineLevel="1">
      <c r="A2298" s="24" t="s">
        <v>627</v>
      </c>
      <c r="B2298" s="55">
        <v>7300748</v>
      </c>
      <c r="C2298" s="55">
        <v>0</v>
      </c>
      <c r="D2298" s="55">
        <v>7300748</v>
      </c>
      <c r="E2298" s="96"/>
      <c r="F2298" s="96"/>
      <c r="G2298" s="96"/>
    </row>
    <row r="2299" spans="1:7" hidden="1" outlineLevel="1">
      <c r="A2299" s="24" t="s">
        <v>628</v>
      </c>
      <c r="B2299" s="55">
        <v>8428926</v>
      </c>
      <c r="C2299" s="55">
        <v>0</v>
      </c>
      <c r="D2299" s="55">
        <v>8428926</v>
      </c>
      <c r="E2299" s="96"/>
      <c r="F2299" s="96"/>
      <c r="G2299" s="96"/>
    </row>
    <row r="2300" spans="1:7" hidden="1" outlineLevel="1">
      <c r="A2300" s="24" t="s">
        <v>629</v>
      </c>
      <c r="B2300" s="55">
        <v>7352974.8899999997</v>
      </c>
      <c r="C2300" s="55">
        <v>0</v>
      </c>
      <c r="D2300" s="55">
        <v>7352974.8899999997</v>
      </c>
      <c r="E2300" s="96"/>
      <c r="F2300" s="96"/>
      <c r="G2300" s="96"/>
    </row>
    <row r="2301" spans="1:7" hidden="1" outlineLevel="1">
      <c r="A2301" s="24" t="s">
        <v>630</v>
      </c>
      <c r="B2301" s="55">
        <v>3268069.39</v>
      </c>
      <c r="C2301" s="55">
        <v>0</v>
      </c>
      <c r="D2301" s="55">
        <v>3268069.39</v>
      </c>
      <c r="E2301" s="96"/>
      <c r="F2301" s="96"/>
      <c r="G2301" s="96"/>
    </row>
    <row r="2302" spans="1:7" hidden="1" outlineLevel="1">
      <c r="A2302" s="24" t="s">
        <v>631</v>
      </c>
      <c r="B2302" s="55">
        <v>7584285.4699999997</v>
      </c>
      <c r="C2302" s="55">
        <v>0</v>
      </c>
      <c r="D2302" s="55">
        <v>7584285.4699999997</v>
      </c>
      <c r="E2302" s="96"/>
      <c r="F2302" s="96"/>
      <c r="G2302" s="96"/>
    </row>
    <row r="2303" spans="1:7" hidden="1" outlineLevel="1">
      <c r="A2303" s="24" t="s">
        <v>632</v>
      </c>
      <c r="B2303" s="55">
        <v>8930206</v>
      </c>
      <c r="C2303" s="55">
        <v>0</v>
      </c>
      <c r="D2303" s="55">
        <v>8930206</v>
      </c>
      <c r="E2303" s="96"/>
      <c r="F2303" s="96"/>
      <c r="G2303" s="96"/>
    </row>
    <row r="2304" spans="1:7" hidden="1" outlineLevel="1">
      <c r="A2304" s="24" t="s">
        <v>633</v>
      </c>
      <c r="B2304" s="55">
        <v>2226647</v>
      </c>
      <c r="C2304" s="55">
        <v>0</v>
      </c>
      <c r="D2304" s="55">
        <v>2226647</v>
      </c>
      <c r="E2304" s="96"/>
      <c r="F2304" s="96"/>
      <c r="G2304" s="96"/>
    </row>
    <row r="2305" spans="1:7" hidden="1" outlineLevel="1">
      <c r="A2305" s="24" t="s">
        <v>634</v>
      </c>
      <c r="B2305" s="55">
        <v>7401926</v>
      </c>
      <c r="C2305" s="55">
        <v>0</v>
      </c>
      <c r="D2305" s="55">
        <v>7401926</v>
      </c>
      <c r="E2305" s="96"/>
      <c r="F2305" s="96"/>
      <c r="G2305" s="96"/>
    </row>
    <row r="2306" spans="1:7" hidden="1" outlineLevel="1">
      <c r="A2306" s="24" t="s">
        <v>635</v>
      </c>
      <c r="B2306" s="55">
        <v>6687722.4699999997</v>
      </c>
      <c r="C2306" s="55">
        <v>0</v>
      </c>
      <c r="D2306" s="55">
        <v>6687722.4699999997</v>
      </c>
      <c r="E2306" s="96"/>
      <c r="F2306" s="96"/>
      <c r="G2306" s="96"/>
    </row>
    <row r="2307" spans="1:7" hidden="1" outlineLevel="1">
      <c r="A2307" s="24" t="s">
        <v>636</v>
      </c>
      <c r="B2307" s="55">
        <v>5191835.16</v>
      </c>
      <c r="C2307" s="55">
        <v>0</v>
      </c>
      <c r="D2307" s="55">
        <v>5191835.16</v>
      </c>
      <c r="E2307" s="96"/>
      <c r="F2307" s="96"/>
      <c r="G2307" s="96"/>
    </row>
    <row r="2308" spans="1:7" hidden="1" outlineLevel="1">
      <c r="A2308" s="24" t="s">
        <v>637</v>
      </c>
      <c r="B2308" s="55">
        <v>4821898.78</v>
      </c>
      <c r="C2308" s="55">
        <v>0</v>
      </c>
      <c r="D2308" s="55">
        <v>4821898.78</v>
      </c>
      <c r="E2308" s="96"/>
      <c r="F2308" s="96"/>
      <c r="G2308" s="96"/>
    </row>
    <row r="2309" spans="1:7" hidden="1" outlineLevel="1">
      <c r="A2309" s="24" t="s">
        <v>638</v>
      </c>
      <c r="B2309" s="55">
        <v>6339113</v>
      </c>
      <c r="C2309" s="55">
        <v>609</v>
      </c>
      <c r="D2309" s="55">
        <v>6339722</v>
      </c>
      <c r="E2309" s="96"/>
      <c r="F2309" s="96"/>
      <c r="G2309" s="96"/>
    </row>
    <row r="2310" spans="1:7" hidden="1" outlineLevel="1">
      <c r="A2310" s="24" t="s">
        <v>639</v>
      </c>
      <c r="B2310" s="55">
        <v>7086782</v>
      </c>
      <c r="C2310" s="55">
        <v>235</v>
      </c>
      <c r="D2310" s="55">
        <v>7087017</v>
      </c>
      <c r="E2310" s="96"/>
      <c r="F2310" s="96"/>
      <c r="G2310" s="96"/>
    </row>
    <row r="2311" spans="1:7" hidden="1" outlineLevel="1">
      <c r="A2311" s="24" t="s">
        <v>640</v>
      </c>
      <c r="B2311" s="55">
        <v>7550653</v>
      </c>
      <c r="C2311" s="55">
        <v>0</v>
      </c>
      <c r="D2311" s="55">
        <v>7550653</v>
      </c>
      <c r="E2311" s="96"/>
      <c r="F2311" s="96"/>
      <c r="G2311" s="96"/>
    </row>
    <row r="2312" spans="1:7" hidden="1" outlineLevel="1">
      <c r="A2312" s="24" t="s">
        <v>641</v>
      </c>
      <c r="B2312" s="55">
        <v>8565081.6500000004</v>
      </c>
      <c r="C2312" s="55">
        <v>0</v>
      </c>
      <c r="D2312" s="55">
        <v>8565081.6500000004</v>
      </c>
      <c r="E2312" s="96"/>
      <c r="F2312" s="96"/>
      <c r="G2312" s="96"/>
    </row>
    <row r="2313" spans="1:7" hidden="1" outlineLevel="1">
      <c r="A2313" s="24" t="s">
        <v>642</v>
      </c>
      <c r="B2313" s="55">
        <v>7157633</v>
      </c>
      <c r="C2313" s="55">
        <v>0</v>
      </c>
      <c r="D2313" s="55">
        <v>7157633</v>
      </c>
      <c r="E2313" s="96"/>
      <c r="F2313" s="96"/>
      <c r="G2313" s="96"/>
    </row>
    <row r="2314" spans="1:7" hidden="1" outlineLevel="1">
      <c r="A2314" s="24" t="s">
        <v>643</v>
      </c>
      <c r="B2314" s="55">
        <v>3911261.11</v>
      </c>
      <c r="C2314" s="55">
        <v>0</v>
      </c>
      <c r="D2314" s="55">
        <v>3911261.11</v>
      </c>
      <c r="E2314" s="96"/>
      <c r="F2314" s="96"/>
      <c r="G2314" s="96"/>
    </row>
    <row r="2315" spans="1:7" hidden="1" outlineLevel="1">
      <c r="A2315" s="24" t="s">
        <v>644</v>
      </c>
      <c r="B2315" s="55">
        <v>7775176.9299999997</v>
      </c>
      <c r="C2315" s="55">
        <v>0</v>
      </c>
      <c r="D2315" s="55">
        <v>7775176.9299999997</v>
      </c>
      <c r="E2315" s="96"/>
      <c r="F2315" s="96"/>
      <c r="G2315" s="96"/>
    </row>
    <row r="2316" spans="1:7" hidden="1" outlineLevel="1">
      <c r="A2316" s="24" t="s">
        <v>645</v>
      </c>
      <c r="B2316" s="55">
        <v>6364928.7400000002</v>
      </c>
      <c r="C2316" s="55">
        <v>0</v>
      </c>
      <c r="D2316" s="55">
        <v>6364928.7400000002</v>
      </c>
      <c r="E2316" s="96"/>
      <c r="F2316" s="96"/>
      <c r="G2316" s="96"/>
    </row>
    <row r="2317" spans="1:7" hidden="1" outlineLevel="1">
      <c r="A2317" s="24" t="s">
        <v>646</v>
      </c>
      <c r="B2317" s="55">
        <v>5053519</v>
      </c>
      <c r="C2317" s="55">
        <v>0</v>
      </c>
      <c r="D2317" s="55">
        <v>5053519</v>
      </c>
      <c r="E2317" s="96"/>
      <c r="F2317" s="96"/>
      <c r="G2317" s="96"/>
    </row>
    <row r="2318" spans="1:7" hidden="1" outlineLevel="1">
      <c r="A2318" s="24" t="s">
        <v>647</v>
      </c>
      <c r="B2318" s="55">
        <v>6510830</v>
      </c>
      <c r="C2318" s="55">
        <v>0</v>
      </c>
      <c r="D2318" s="55">
        <v>6510830</v>
      </c>
      <c r="E2318" s="96"/>
      <c r="F2318" s="96"/>
      <c r="G2318" s="96"/>
    </row>
    <row r="2319" spans="1:7" hidden="1" outlineLevel="1">
      <c r="A2319" s="24" t="s">
        <v>648</v>
      </c>
      <c r="B2319" s="55">
        <v>5352304.33</v>
      </c>
      <c r="C2319" s="55">
        <v>0</v>
      </c>
      <c r="D2319" s="55">
        <v>5352304.33</v>
      </c>
      <c r="E2319" s="96"/>
      <c r="F2319" s="96"/>
      <c r="G2319" s="96"/>
    </row>
    <row r="2320" spans="1:7" hidden="1" outlineLevel="1">
      <c r="A2320" s="24" t="s">
        <v>649</v>
      </c>
      <c r="B2320" s="55">
        <v>4850590</v>
      </c>
      <c r="C2320" s="55">
        <v>0</v>
      </c>
      <c r="D2320" s="55">
        <v>4850590</v>
      </c>
      <c r="E2320" s="96"/>
      <c r="F2320" s="96"/>
      <c r="G2320" s="96"/>
    </row>
    <row r="2321" spans="1:7" hidden="1" outlineLevel="1">
      <c r="A2321" s="24" t="s">
        <v>650</v>
      </c>
      <c r="B2321" s="55">
        <v>4173659.68</v>
      </c>
      <c r="C2321" s="55">
        <v>0</v>
      </c>
      <c r="D2321" s="55">
        <v>4173659.68</v>
      </c>
      <c r="E2321" s="96"/>
      <c r="F2321" s="96"/>
      <c r="G2321" s="96"/>
    </row>
    <row r="2322" spans="1:7" hidden="1" outlineLevel="1">
      <c r="A2322" s="24" t="s">
        <v>651</v>
      </c>
      <c r="B2322" s="55">
        <v>7439468.8399999999</v>
      </c>
      <c r="C2322" s="55">
        <v>0</v>
      </c>
      <c r="D2322" s="55">
        <v>7439468.8399999999</v>
      </c>
      <c r="E2322" s="96"/>
      <c r="F2322" s="96"/>
      <c r="G2322" s="96"/>
    </row>
    <row r="2323" spans="1:7" hidden="1" outlineLevel="1">
      <c r="A2323" s="24" t="s">
        <v>652</v>
      </c>
      <c r="B2323" s="55">
        <v>6851364.2800000003</v>
      </c>
      <c r="C2323" s="55">
        <v>0</v>
      </c>
      <c r="D2323" s="55">
        <v>6851364.2800000003</v>
      </c>
      <c r="E2323" s="96"/>
      <c r="F2323" s="96"/>
      <c r="G2323" s="96"/>
    </row>
    <row r="2324" spans="1:7" hidden="1" outlineLevel="1">
      <c r="A2324" s="24" t="s">
        <v>653</v>
      </c>
      <c r="B2324" s="55">
        <v>7570110.4500000002</v>
      </c>
      <c r="C2324" s="55">
        <v>0</v>
      </c>
      <c r="D2324" s="55">
        <v>7570110.4500000002</v>
      </c>
      <c r="E2324" s="96"/>
      <c r="F2324" s="96"/>
      <c r="G2324" s="96"/>
    </row>
    <row r="2325" spans="1:7" hidden="1" outlineLevel="1">
      <c r="A2325" s="24" t="s">
        <v>654</v>
      </c>
      <c r="B2325" s="55">
        <v>6088040.1200000001</v>
      </c>
      <c r="C2325" s="55">
        <v>0</v>
      </c>
      <c r="D2325" s="55">
        <v>6088040.1200000001</v>
      </c>
      <c r="E2325" s="96"/>
      <c r="F2325" s="96"/>
      <c r="G2325" s="96"/>
    </row>
    <row r="2326" spans="1:7" hidden="1" outlineLevel="1">
      <c r="A2326" s="24" t="s">
        <v>655</v>
      </c>
      <c r="B2326" s="55">
        <v>5456557.9800000004</v>
      </c>
      <c r="C2326" s="55">
        <v>0</v>
      </c>
      <c r="D2326" s="55">
        <v>5456557.9800000004</v>
      </c>
      <c r="E2326" s="96"/>
      <c r="F2326" s="96"/>
      <c r="G2326" s="96"/>
    </row>
    <row r="2327" spans="1:7" hidden="1" outlineLevel="1">
      <c r="A2327" s="24" t="s">
        <v>656</v>
      </c>
      <c r="B2327" s="55">
        <v>7476159</v>
      </c>
      <c r="C2327" s="55">
        <v>0</v>
      </c>
      <c r="D2327" s="55">
        <v>7476159</v>
      </c>
      <c r="E2327" s="96"/>
      <c r="F2327" s="96"/>
      <c r="G2327" s="96"/>
    </row>
    <row r="2328" spans="1:7" hidden="1" outlineLevel="1">
      <c r="A2328" s="24" t="s">
        <v>657</v>
      </c>
      <c r="B2328" s="55">
        <v>5371886.6799999997</v>
      </c>
      <c r="C2328" s="55">
        <v>0</v>
      </c>
      <c r="D2328" s="55">
        <v>5371886.6799999997</v>
      </c>
      <c r="E2328" s="96"/>
      <c r="F2328" s="96"/>
      <c r="G2328" s="96"/>
    </row>
    <row r="2329" spans="1:7" hidden="1" outlineLevel="1">
      <c r="A2329" s="24" t="s">
        <v>658</v>
      </c>
      <c r="B2329" s="55">
        <v>7571189.7000000002</v>
      </c>
      <c r="C2329" s="55">
        <v>-9066</v>
      </c>
      <c r="D2329" s="55">
        <v>7562123.7000000002</v>
      </c>
      <c r="E2329" s="96"/>
      <c r="F2329" s="96"/>
      <c r="G2329" s="96"/>
    </row>
    <row r="2330" spans="1:7" hidden="1" outlineLevel="1">
      <c r="A2330" s="24" t="s">
        <v>659</v>
      </c>
      <c r="B2330" s="55">
        <v>6569121.2800000003</v>
      </c>
      <c r="C2330" s="55">
        <v>0</v>
      </c>
      <c r="D2330" s="55">
        <v>6569121.2800000003</v>
      </c>
      <c r="E2330" s="96"/>
      <c r="F2330" s="96"/>
      <c r="G2330" s="96"/>
    </row>
    <row r="2331" spans="1:7" hidden="1" outlineLevel="1">
      <c r="A2331" s="24" t="s">
        <v>660</v>
      </c>
      <c r="B2331" s="55">
        <v>6033306.29</v>
      </c>
      <c r="C2331" s="55">
        <v>0</v>
      </c>
      <c r="D2331" s="55">
        <v>6033306.29</v>
      </c>
      <c r="E2331" s="96"/>
      <c r="F2331" s="96"/>
      <c r="G2331" s="96"/>
    </row>
    <row r="2332" spans="1:7" hidden="1" outlineLevel="1">
      <c r="A2332" s="24" t="s">
        <v>661</v>
      </c>
      <c r="B2332" s="55">
        <v>5919573</v>
      </c>
      <c r="C2332" s="55">
        <v>0</v>
      </c>
      <c r="D2332" s="55">
        <v>5919573</v>
      </c>
      <c r="E2332" s="96"/>
      <c r="F2332" s="96"/>
      <c r="G2332" s="96"/>
    </row>
    <row r="2333" spans="1:7" hidden="1" outlineLevel="1">
      <c r="A2333" s="24" t="s">
        <v>662</v>
      </c>
      <c r="B2333" s="55">
        <v>5752649.9400000004</v>
      </c>
      <c r="C2333" s="55">
        <v>0</v>
      </c>
      <c r="D2333" s="55">
        <v>5752649.9400000004</v>
      </c>
      <c r="E2333" s="96"/>
      <c r="F2333" s="96"/>
      <c r="G2333" s="96"/>
    </row>
    <row r="2334" spans="1:7" hidden="1" outlineLevel="1">
      <c r="A2334" s="24" t="s">
        <v>663</v>
      </c>
      <c r="B2334" s="55">
        <v>2032932</v>
      </c>
      <c r="C2334" s="55">
        <v>0</v>
      </c>
      <c r="D2334" s="55">
        <v>2032932</v>
      </c>
      <c r="E2334" s="96"/>
      <c r="F2334" s="96"/>
      <c r="G2334" s="96"/>
    </row>
    <row r="2335" spans="1:7" hidden="1" outlineLevel="1">
      <c r="A2335" s="24" t="s">
        <v>664</v>
      </c>
      <c r="B2335" s="55">
        <v>5942788.1500000004</v>
      </c>
      <c r="C2335" s="55">
        <v>0</v>
      </c>
      <c r="D2335" s="55">
        <v>5942788.1500000004</v>
      </c>
      <c r="E2335" s="96"/>
      <c r="F2335" s="96"/>
      <c r="G2335" s="96"/>
    </row>
    <row r="2336" spans="1:7" hidden="1" outlineLevel="1">
      <c r="A2336" s="24" t="s">
        <v>665</v>
      </c>
      <c r="B2336" s="55">
        <v>6343170.6900000004</v>
      </c>
      <c r="C2336" s="55">
        <v>0</v>
      </c>
      <c r="D2336" s="55">
        <v>6343170.6900000004</v>
      </c>
      <c r="E2336" s="96"/>
      <c r="F2336" s="96"/>
      <c r="G2336" s="96"/>
    </row>
    <row r="2337" spans="1:9" hidden="1" outlineLevel="1">
      <c r="A2337" s="24" t="s">
        <v>666</v>
      </c>
      <c r="B2337" s="55">
        <v>5561509.9500000002</v>
      </c>
      <c r="C2337" s="55">
        <v>0</v>
      </c>
      <c r="D2337" s="55">
        <v>5561509.9500000002</v>
      </c>
      <c r="E2337" s="96"/>
      <c r="F2337" s="96"/>
      <c r="G2337" s="96"/>
    </row>
    <row r="2338" spans="1:9" hidden="1" outlineLevel="1">
      <c r="A2338" s="24" t="s">
        <v>667</v>
      </c>
      <c r="B2338" s="55">
        <v>5549683</v>
      </c>
      <c r="C2338" s="55">
        <v>0</v>
      </c>
      <c r="D2338" s="55">
        <v>5549683</v>
      </c>
      <c r="E2338" s="96"/>
      <c r="F2338" s="96"/>
      <c r="G2338" s="96"/>
      <c r="I2338" s="96"/>
    </row>
    <row r="2339" spans="1:9" hidden="1" outlineLevel="1">
      <c r="A2339" s="24" t="s">
        <v>668</v>
      </c>
      <c r="B2339" s="55">
        <v>5317071</v>
      </c>
      <c r="C2339" s="55">
        <v>0</v>
      </c>
      <c r="D2339" s="55">
        <v>5317071</v>
      </c>
      <c r="E2339" s="96"/>
      <c r="F2339" s="96"/>
      <c r="G2339" s="96"/>
      <c r="I2339" s="96"/>
    </row>
    <row r="2340" spans="1:9" hidden="1" outlineLevel="1">
      <c r="A2340" s="24" t="s">
        <v>669</v>
      </c>
      <c r="B2340" s="55">
        <v>6703870.3300000001</v>
      </c>
      <c r="C2340" s="55">
        <v>0</v>
      </c>
      <c r="D2340" s="55">
        <v>6703870.3300000001</v>
      </c>
      <c r="E2340" s="96"/>
      <c r="F2340" s="96"/>
      <c r="G2340" s="96"/>
      <c r="I2340" s="96"/>
    </row>
    <row r="2341" spans="1:9" hidden="1" outlineLevel="1">
      <c r="A2341" s="24" t="s">
        <v>670</v>
      </c>
      <c r="B2341" s="55">
        <v>4961583.63</v>
      </c>
      <c r="C2341" s="55">
        <v>0</v>
      </c>
      <c r="D2341" s="55">
        <v>4961583.63</v>
      </c>
      <c r="E2341" s="96"/>
      <c r="F2341" s="96"/>
      <c r="G2341" s="96"/>
      <c r="I2341" s="96"/>
    </row>
    <row r="2342" spans="1:9" hidden="1" outlineLevel="1">
      <c r="A2342" s="24" t="s">
        <v>213</v>
      </c>
      <c r="B2342" s="55">
        <v>2889517</v>
      </c>
      <c r="C2342" s="55">
        <v>36514</v>
      </c>
      <c r="D2342" s="55">
        <v>2926031</v>
      </c>
      <c r="E2342" s="96"/>
      <c r="F2342" s="96"/>
      <c r="G2342" s="96"/>
      <c r="I2342" s="96"/>
    </row>
    <row r="2343" spans="1:9" hidden="1" outlineLevel="1">
      <c r="A2343" s="24" t="s">
        <v>671</v>
      </c>
      <c r="B2343" s="55">
        <v>5256034.8099999996</v>
      </c>
      <c r="C2343" s="55">
        <v>0</v>
      </c>
      <c r="D2343" s="55">
        <v>5256034.8099999996</v>
      </c>
      <c r="E2343" s="96"/>
      <c r="F2343" s="96"/>
      <c r="G2343" s="96"/>
      <c r="I2343" s="96"/>
    </row>
    <row r="2344" spans="1:9" hidden="1" outlineLevel="1">
      <c r="A2344" s="24" t="s">
        <v>672</v>
      </c>
      <c r="B2344" s="55">
        <v>4111563</v>
      </c>
      <c r="C2344" s="55">
        <v>0</v>
      </c>
      <c r="D2344" s="55">
        <v>4111563</v>
      </c>
      <c r="E2344" s="96"/>
      <c r="F2344" s="96"/>
      <c r="G2344" s="96"/>
      <c r="I2344" s="96"/>
    </row>
    <row r="2345" spans="1:9" hidden="1" outlineLevel="1">
      <c r="A2345" s="24" t="s">
        <v>673</v>
      </c>
      <c r="B2345" s="55">
        <v>6476711</v>
      </c>
      <c r="C2345" s="55">
        <v>0</v>
      </c>
      <c r="D2345" s="55">
        <v>6476711</v>
      </c>
      <c r="E2345" s="96"/>
      <c r="F2345" s="96"/>
      <c r="G2345" s="96"/>
      <c r="I2345" s="96"/>
    </row>
    <row r="2346" spans="1:9" hidden="1" outlineLevel="1">
      <c r="A2346" s="24" t="s">
        <v>674</v>
      </c>
      <c r="B2346" s="55">
        <v>6469398.5300000003</v>
      </c>
      <c r="C2346" s="55">
        <v>0</v>
      </c>
      <c r="D2346" s="55">
        <v>6469398.5300000003</v>
      </c>
      <c r="E2346" s="96"/>
      <c r="F2346" s="96"/>
      <c r="G2346" s="96"/>
      <c r="I2346" s="96"/>
    </row>
    <row r="2347" spans="1:9" hidden="1" outlineLevel="1">
      <c r="A2347" s="24" t="s">
        <v>675</v>
      </c>
      <c r="B2347" s="55">
        <v>5265794.3</v>
      </c>
      <c r="C2347" s="55">
        <v>0</v>
      </c>
      <c r="D2347" s="55">
        <v>5265794.3</v>
      </c>
      <c r="E2347" s="96"/>
      <c r="F2347" s="96"/>
      <c r="G2347" s="96"/>
      <c r="I2347" s="96"/>
    </row>
    <row r="2348" spans="1:9" hidden="1" outlineLevel="1">
      <c r="A2348" s="24" t="s">
        <v>676</v>
      </c>
      <c r="B2348" s="55">
        <v>2828624.71</v>
      </c>
      <c r="C2348" s="55">
        <v>0</v>
      </c>
      <c r="D2348" s="55">
        <v>2828624.71</v>
      </c>
      <c r="E2348" s="96"/>
      <c r="F2348" s="96"/>
      <c r="G2348" s="96"/>
      <c r="I2348" s="96"/>
    </row>
    <row r="2349" spans="1:9" hidden="1" outlineLevel="1">
      <c r="A2349" s="24" t="s">
        <v>677</v>
      </c>
      <c r="B2349" s="55">
        <v>3413133.47</v>
      </c>
      <c r="C2349" s="55">
        <v>0</v>
      </c>
      <c r="D2349" s="55">
        <v>3413133.47</v>
      </c>
      <c r="E2349" s="96"/>
      <c r="F2349" s="96"/>
      <c r="G2349" s="96"/>
      <c r="I2349" s="96"/>
    </row>
    <row r="2350" spans="1:9" hidden="1" outlineLevel="1">
      <c r="A2350" s="24" t="s">
        <v>678</v>
      </c>
      <c r="B2350" s="55">
        <v>6820683.2999999998</v>
      </c>
      <c r="C2350" s="55">
        <v>2789</v>
      </c>
      <c r="D2350" s="55">
        <v>6823472.2999999998</v>
      </c>
      <c r="E2350" s="96"/>
      <c r="F2350" s="96"/>
      <c r="G2350" s="96"/>
      <c r="I2350" s="96"/>
    </row>
    <row r="2351" spans="1:9" hidden="1" outlineLevel="1">
      <c r="A2351" s="24" t="s">
        <v>679</v>
      </c>
      <c r="B2351" s="55">
        <v>1950997</v>
      </c>
      <c r="C2351" s="55">
        <v>0</v>
      </c>
      <c r="D2351" s="55">
        <v>1950997</v>
      </c>
      <c r="E2351" s="96"/>
      <c r="F2351" s="96"/>
      <c r="G2351" s="96"/>
      <c r="I2351" s="96"/>
    </row>
    <row r="2352" spans="1:9" hidden="1" outlineLevel="1">
      <c r="A2352" s="24" t="s">
        <v>680</v>
      </c>
      <c r="B2352" s="55">
        <v>3229474</v>
      </c>
      <c r="C2352" s="55">
        <v>0</v>
      </c>
      <c r="D2352" s="55">
        <v>3229474</v>
      </c>
      <c r="E2352" s="96"/>
      <c r="F2352" s="96"/>
      <c r="G2352" s="96"/>
      <c r="I2352" s="96"/>
    </row>
    <row r="2353" spans="1:9" hidden="1" outlineLevel="1">
      <c r="A2353" s="24" t="s">
        <v>681</v>
      </c>
      <c r="B2353" s="55">
        <v>3564846</v>
      </c>
      <c r="C2353" s="55">
        <v>-5760.26</v>
      </c>
      <c r="D2353" s="55">
        <v>3559085.74</v>
      </c>
      <c r="E2353" s="96"/>
      <c r="F2353" s="96"/>
      <c r="G2353" s="96"/>
      <c r="I2353" s="96"/>
    </row>
    <row r="2354" spans="1:9" hidden="1" outlineLevel="1">
      <c r="A2354" s="24" t="s">
        <v>682</v>
      </c>
      <c r="B2354" s="55">
        <v>5824758.5300000003</v>
      </c>
      <c r="C2354" s="55">
        <v>0</v>
      </c>
      <c r="D2354" s="55">
        <v>5824758.5300000003</v>
      </c>
      <c r="E2354" s="96"/>
      <c r="F2354" s="96"/>
      <c r="G2354" s="96"/>
      <c r="I2354" s="96"/>
    </row>
    <row r="2355" spans="1:9" hidden="1" outlineLevel="1">
      <c r="A2355" s="24" t="s">
        <v>683</v>
      </c>
      <c r="B2355" s="55">
        <v>4757679</v>
      </c>
      <c r="C2355" s="55">
        <v>0</v>
      </c>
      <c r="D2355" s="55">
        <v>4757679</v>
      </c>
      <c r="E2355" s="96"/>
      <c r="F2355" s="96"/>
      <c r="G2355" s="96"/>
      <c r="I2355" s="96"/>
    </row>
    <row r="2356" spans="1:9" hidden="1" outlineLevel="1">
      <c r="A2356" s="24" t="s">
        <v>684</v>
      </c>
      <c r="B2356" s="55">
        <v>4094848</v>
      </c>
      <c r="C2356" s="55">
        <v>0</v>
      </c>
      <c r="D2356" s="55">
        <v>4094848</v>
      </c>
      <c r="E2356" s="96"/>
      <c r="F2356" s="96"/>
      <c r="G2356" s="96"/>
      <c r="I2356" s="96"/>
    </row>
    <row r="2357" spans="1:9" hidden="1" outlineLevel="1">
      <c r="A2357" s="24" t="s">
        <v>685</v>
      </c>
      <c r="B2357" s="55">
        <v>3830784</v>
      </c>
      <c r="C2357" s="55">
        <v>0</v>
      </c>
      <c r="D2357" s="55">
        <v>3830784</v>
      </c>
      <c r="E2357" s="96"/>
      <c r="F2357" s="96"/>
      <c r="G2357" s="96"/>
      <c r="I2357" s="96"/>
    </row>
    <row r="2358" spans="1:9" hidden="1" outlineLevel="1">
      <c r="A2358" s="24" t="s">
        <v>686</v>
      </c>
      <c r="B2358" s="55">
        <v>4111701</v>
      </c>
      <c r="C2358" s="55">
        <v>0</v>
      </c>
      <c r="D2358" s="55">
        <v>4111701</v>
      </c>
      <c r="E2358" s="96"/>
      <c r="F2358" s="96"/>
      <c r="G2358" s="96"/>
      <c r="I2358" s="96"/>
    </row>
    <row r="2359" spans="1:9" hidden="1" outlineLevel="1">
      <c r="A2359" s="24" t="s">
        <v>687</v>
      </c>
      <c r="B2359" s="55">
        <v>2105618</v>
      </c>
      <c r="C2359" s="55">
        <v>0</v>
      </c>
      <c r="D2359" s="55">
        <v>2105618</v>
      </c>
      <c r="E2359" s="96"/>
      <c r="F2359" s="96"/>
      <c r="G2359" s="96"/>
      <c r="I2359" s="96"/>
    </row>
    <row r="2360" spans="1:9" hidden="1" outlineLevel="1">
      <c r="A2360" s="24" t="s">
        <v>230</v>
      </c>
      <c r="B2360" s="55">
        <v>690365</v>
      </c>
      <c r="C2360" s="55">
        <v>0</v>
      </c>
      <c r="D2360" s="55">
        <v>690365</v>
      </c>
      <c r="E2360" s="96"/>
      <c r="F2360" s="96"/>
      <c r="G2360" s="96"/>
      <c r="I2360" s="96"/>
    </row>
    <row r="2361" spans="1:9" hidden="1" outlineLevel="1">
      <c r="A2361" s="24" t="s">
        <v>688</v>
      </c>
      <c r="B2361" s="55">
        <v>4974543.82</v>
      </c>
      <c r="C2361" s="55">
        <v>0</v>
      </c>
      <c r="D2361" s="55">
        <v>4974543.82</v>
      </c>
      <c r="E2361" s="96"/>
      <c r="F2361" s="96"/>
      <c r="G2361" s="96"/>
      <c r="I2361" s="96"/>
    </row>
    <row r="2362" spans="1:9" hidden="1" outlineLevel="1">
      <c r="A2362" s="24" t="s">
        <v>689</v>
      </c>
      <c r="B2362" s="55">
        <v>4679602</v>
      </c>
      <c r="C2362" s="55">
        <v>0</v>
      </c>
      <c r="D2362" s="55">
        <v>4679602</v>
      </c>
      <c r="E2362" s="96"/>
      <c r="F2362" s="96"/>
      <c r="G2362" s="96"/>
      <c r="I2362" s="96"/>
    </row>
    <row r="2363" spans="1:9" hidden="1" outlineLevel="1">
      <c r="A2363" s="24" t="s">
        <v>690</v>
      </c>
      <c r="B2363" s="55">
        <v>4385141.3099999996</v>
      </c>
      <c r="C2363" s="55">
        <v>0</v>
      </c>
      <c r="D2363" s="55">
        <v>4385141.3099999996</v>
      </c>
      <c r="E2363" s="96"/>
      <c r="F2363" s="96"/>
      <c r="G2363" s="96"/>
      <c r="I2363" s="96"/>
    </row>
    <row r="2364" spans="1:9" hidden="1" outlineLevel="1">
      <c r="A2364" s="24" t="s">
        <v>691</v>
      </c>
      <c r="B2364" s="55">
        <v>2292149.75</v>
      </c>
      <c r="C2364" s="55">
        <v>0</v>
      </c>
      <c r="D2364" s="55">
        <v>2292149.75</v>
      </c>
      <c r="E2364" s="96"/>
      <c r="F2364" s="96"/>
      <c r="G2364" s="96"/>
      <c r="I2364" s="96"/>
    </row>
    <row r="2365" spans="1:9" hidden="1" outlineLevel="1">
      <c r="A2365" s="24" t="s">
        <v>692</v>
      </c>
      <c r="B2365" s="55">
        <v>2146628</v>
      </c>
      <c r="C2365" s="55">
        <v>0</v>
      </c>
      <c r="D2365" s="55">
        <v>2146628</v>
      </c>
      <c r="E2365" s="96"/>
      <c r="F2365" s="96"/>
      <c r="G2365" s="96"/>
      <c r="I2365" s="96"/>
    </row>
    <row r="2366" spans="1:9" hidden="1" outlineLevel="1">
      <c r="A2366" s="24" t="s">
        <v>693</v>
      </c>
      <c r="B2366" s="55">
        <v>3430647.87</v>
      </c>
      <c r="C2366" s="55">
        <v>0</v>
      </c>
      <c r="D2366" s="55">
        <v>3430647.87</v>
      </c>
      <c r="E2366" s="96"/>
      <c r="F2366" s="96"/>
      <c r="G2366" s="96"/>
      <c r="I2366" s="96"/>
    </row>
    <row r="2367" spans="1:9" hidden="1" outlineLevel="1">
      <c r="A2367" s="24" t="s">
        <v>694</v>
      </c>
      <c r="B2367" s="55">
        <v>4098270.29</v>
      </c>
      <c r="C2367" s="55">
        <v>0</v>
      </c>
      <c r="D2367" s="55">
        <v>4098270.29</v>
      </c>
      <c r="E2367" s="96"/>
      <c r="F2367" s="96"/>
      <c r="G2367" s="96"/>
      <c r="I2367" s="96"/>
    </row>
    <row r="2368" spans="1:9" hidden="1" outlineLevel="1">
      <c r="A2368" s="24" t="s">
        <v>695</v>
      </c>
      <c r="B2368" s="55">
        <v>4331049.2</v>
      </c>
      <c r="C2368" s="55">
        <v>947</v>
      </c>
      <c r="D2368" s="55">
        <v>4331996.2</v>
      </c>
      <c r="E2368" s="96"/>
      <c r="F2368" s="96"/>
      <c r="G2368" s="96"/>
      <c r="I2368" s="96"/>
    </row>
    <row r="2369" spans="1:9" hidden="1" outlineLevel="1">
      <c r="A2369" s="24" t="s">
        <v>696</v>
      </c>
      <c r="B2369" s="55">
        <v>2467815</v>
      </c>
      <c r="C2369" s="55">
        <v>0</v>
      </c>
      <c r="D2369" s="55">
        <v>2467815</v>
      </c>
      <c r="E2369" s="96"/>
      <c r="F2369" s="96"/>
      <c r="G2369" s="96"/>
      <c r="I2369" s="96"/>
    </row>
    <row r="2370" spans="1:9" hidden="1" outlineLevel="1">
      <c r="A2370" s="24" t="s">
        <v>697</v>
      </c>
      <c r="B2370" s="55">
        <v>3149427</v>
      </c>
      <c r="C2370" s="55">
        <v>0</v>
      </c>
      <c r="D2370" s="55">
        <v>3149427</v>
      </c>
      <c r="E2370" s="96"/>
      <c r="F2370" s="96"/>
      <c r="G2370" s="96"/>
      <c r="I2370" s="96"/>
    </row>
    <row r="2371" spans="1:9" hidden="1" outlineLevel="1">
      <c r="A2371" s="24" t="s">
        <v>698</v>
      </c>
      <c r="B2371" s="55">
        <v>3097261</v>
      </c>
      <c r="C2371" s="55">
        <v>0</v>
      </c>
      <c r="D2371" s="55">
        <v>3097261</v>
      </c>
      <c r="E2371" s="96"/>
      <c r="F2371" s="96"/>
      <c r="G2371" s="96"/>
      <c r="I2371" s="96"/>
    </row>
    <row r="2372" spans="1:9" hidden="1" outlineLevel="1">
      <c r="A2372" s="24" t="s">
        <v>699</v>
      </c>
      <c r="B2372" s="55">
        <v>4775512</v>
      </c>
      <c r="C2372" s="55">
        <v>0</v>
      </c>
      <c r="D2372" s="55">
        <v>4775512</v>
      </c>
      <c r="E2372" s="96"/>
      <c r="F2372" s="96"/>
      <c r="G2372" s="96"/>
      <c r="I2372" s="96"/>
    </row>
    <row r="2373" spans="1:9" hidden="1" outlineLevel="1">
      <c r="A2373" s="24" t="s">
        <v>700</v>
      </c>
      <c r="B2373" s="55">
        <v>2328932</v>
      </c>
      <c r="C2373" s="55">
        <v>0</v>
      </c>
      <c r="D2373" s="55">
        <v>2328932</v>
      </c>
      <c r="E2373" s="96"/>
      <c r="F2373" s="96"/>
      <c r="G2373" s="96"/>
      <c r="I2373" s="96"/>
    </row>
    <row r="2374" spans="1:9" hidden="1" outlineLevel="1">
      <c r="A2374" s="24" t="s">
        <v>701</v>
      </c>
      <c r="B2374" s="55">
        <v>2835311.86</v>
      </c>
      <c r="C2374" s="55">
        <v>0</v>
      </c>
      <c r="D2374" s="55">
        <v>2835311.86</v>
      </c>
      <c r="E2374" s="96"/>
      <c r="F2374" s="96"/>
      <c r="G2374" s="96"/>
      <c r="I2374" s="96"/>
    </row>
    <row r="2375" spans="1:9" hidden="1" outlineLevel="1">
      <c r="A2375" s="24" t="s">
        <v>702</v>
      </c>
      <c r="B2375" s="55">
        <v>3468747</v>
      </c>
      <c r="C2375" s="55">
        <v>0</v>
      </c>
      <c r="D2375" s="55">
        <v>3468747</v>
      </c>
      <c r="E2375" s="96"/>
      <c r="F2375" s="96"/>
      <c r="G2375" s="96"/>
      <c r="I2375" s="96"/>
    </row>
    <row r="2376" spans="1:9" hidden="1" outlineLevel="1">
      <c r="A2376" s="24" t="s">
        <v>703</v>
      </c>
      <c r="B2376" s="55">
        <v>4993107</v>
      </c>
      <c r="C2376" s="55">
        <v>0</v>
      </c>
      <c r="D2376" s="55">
        <v>4993107</v>
      </c>
      <c r="E2376" s="96"/>
      <c r="F2376" s="96"/>
      <c r="G2376" s="96"/>
      <c r="I2376" s="96"/>
    </row>
    <row r="2377" spans="1:9" hidden="1" outlineLevel="1">
      <c r="A2377" s="24" t="s">
        <v>704</v>
      </c>
      <c r="B2377" s="55">
        <v>3574108.6</v>
      </c>
      <c r="C2377" s="55">
        <v>0</v>
      </c>
      <c r="D2377" s="55">
        <v>3574108.6</v>
      </c>
      <c r="E2377" s="96"/>
      <c r="F2377" s="96"/>
      <c r="G2377" s="96"/>
      <c r="I2377" s="96"/>
    </row>
    <row r="2378" spans="1:9" hidden="1" outlineLevel="1">
      <c r="A2378" s="24" t="s">
        <v>705</v>
      </c>
      <c r="B2378" s="55">
        <v>0</v>
      </c>
      <c r="C2378" s="55">
        <v>0</v>
      </c>
      <c r="D2378" s="55">
        <v>0</v>
      </c>
      <c r="E2378" s="96"/>
      <c r="F2378" s="96"/>
      <c r="G2378" s="96"/>
      <c r="I2378" s="96"/>
    </row>
    <row r="2379" spans="1:9" hidden="1" outlineLevel="1">
      <c r="A2379" s="24" t="s">
        <v>706</v>
      </c>
      <c r="B2379" s="55">
        <v>4659376.7</v>
      </c>
      <c r="C2379" s="55">
        <v>0</v>
      </c>
      <c r="D2379" s="55">
        <v>4659376.7</v>
      </c>
      <c r="E2379" s="96"/>
      <c r="F2379" s="96"/>
      <c r="G2379" s="96"/>
      <c r="I2379" s="96"/>
    </row>
    <row r="2380" spans="1:9" hidden="1" outlineLevel="1">
      <c r="A2380" s="24" t="s">
        <v>707</v>
      </c>
      <c r="B2380" s="55">
        <v>2697327</v>
      </c>
      <c r="C2380" s="55">
        <v>0</v>
      </c>
      <c r="D2380" s="55">
        <v>2697327</v>
      </c>
      <c r="E2380" s="96"/>
      <c r="F2380" s="96"/>
      <c r="G2380" s="96"/>
      <c r="I2380" s="96"/>
    </row>
    <row r="2381" spans="1:9" hidden="1" outlineLevel="1">
      <c r="A2381" s="24" t="s">
        <v>708</v>
      </c>
      <c r="B2381" s="55">
        <v>5194718.2</v>
      </c>
      <c r="C2381" s="55">
        <v>0</v>
      </c>
      <c r="D2381" s="55">
        <v>5194718.2</v>
      </c>
      <c r="E2381" s="96"/>
      <c r="F2381" s="96"/>
      <c r="G2381" s="96"/>
      <c r="I2381" s="96"/>
    </row>
    <row r="2382" spans="1:9" hidden="1" outlineLevel="1">
      <c r="A2382" s="24" t="s">
        <v>709</v>
      </c>
      <c r="B2382" s="55">
        <v>3556949</v>
      </c>
      <c r="C2382" s="55">
        <v>0</v>
      </c>
      <c r="D2382" s="55">
        <v>3556949</v>
      </c>
      <c r="E2382" s="96"/>
      <c r="F2382" s="96"/>
      <c r="G2382" s="96"/>
      <c r="I2382" s="96"/>
    </row>
    <row r="2383" spans="1:9" hidden="1" outlineLevel="1">
      <c r="A2383" s="24" t="s">
        <v>710</v>
      </c>
      <c r="B2383" s="55">
        <v>4147898</v>
      </c>
      <c r="C2383" s="55">
        <v>-7477</v>
      </c>
      <c r="D2383" s="55">
        <v>4140421</v>
      </c>
      <c r="E2383" s="96"/>
      <c r="F2383" s="96"/>
      <c r="G2383" s="96"/>
      <c r="I2383" s="96"/>
    </row>
    <row r="2384" spans="1:9" hidden="1" outlineLevel="1">
      <c r="A2384" s="24" t="s">
        <v>711</v>
      </c>
      <c r="B2384" s="55">
        <v>4628207.63</v>
      </c>
      <c r="C2384" s="55">
        <v>0</v>
      </c>
      <c r="D2384" s="55">
        <v>4628207.63</v>
      </c>
      <c r="E2384" s="96"/>
      <c r="F2384" s="96"/>
      <c r="G2384" s="96"/>
      <c r="I2384" s="96"/>
    </row>
    <row r="2385" spans="1:9" hidden="1" outlineLevel="1">
      <c r="A2385" s="24" t="s">
        <v>712</v>
      </c>
      <c r="B2385" s="55">
        <v>3267874.15</v>
      </c>
      <c r="C2385" s="55">
        <v>0</v>
      </c>
      <c r="D2385" s="55">
        <v>3267874.15</v>
      </c>
      <c r="E2385" s="96"/>
      <c r="F2385" s="96"/>
      <c r="G2385" s="96"/>
      <c r="I2385" s="96"/>
    </row>
    <row r="2386" spans="1:9" hidden="1" outlineLevel="1">
      <c r="A2386" s="24" t="s">
        <v>713</v>
      </c>
      <c r="B2386" s="55">
        <v>3918711</v>
      </c>
      <c r="C2386" s="55">
        <v>0</v>
      </c>
      <c r="D2386" s="55">
        <v>3918711</v>
      </c>
      <c r="E2386" s="96"/>
      <c r="F2386" s="96"/>
      <c r="G2386" s="96"/>
      <c r="I2386" s="96"/>
    </row>
    <row r="2387" spans="1:9" hidden="1" outlineLevel="1">
      <c r="A2387" s="24" t="s">
        <v>254</v>
      </c>
      <c r="B2387" s="55">
        <v>2968954.47</v>
      </c>
      <c r="C2387" s="55">
        <v>0</v>
      </c>
      <c r="D2387" s="55">
        <v>2968954.47</v>
      </c>
      <c r="E2387" s="96"/>
      <c r="F2387" s="96"/>
      <c r="G2387" s="96"/>
      <c r="I2387" s="96"/>
    </row>
    <row r="2388" spans="1:9" hidden="1" outlineLevel="1">
      <c r="A2388" s="24" t="s">
        <v>714</v>
      </c>
      <c r="B2388" s="55">
        <v>973223</v>
      </c>
      <c r="C2388" s="55">
        <v>0</v>
      </c>
      <c r="D2388" s="55">
        <v>973223</v>
      </c>
      <c r="E2388" s="96"/>
      <c r="F2388" s="96"/>
      <c r="G2388" s="96"/>
      <c r="I2388" s="96"/>
    </row>
    <row r="2389" spans="1:9" hidden="1" outlineLevel="1">
      <c r="A2389" s="24" t="s">
        <v>715</v>
      </c>
      <c r="B2389" s="55">
        <v>4233845.2</v>
      </c>
      <c r="C2389" s="55">
        <v>0</v>
      </c>
      <c r="D2389" s="55">
        <v>4233845.2</v>
      </c>
      <c r="E2389" s="96"/>
      <c r="F2389" s="96"/>
      <c r="G2389" s="96"/>
      <c r="I2389" s="96"/>
    </row>
    <row r="2390" spans="1:9" hidden="1" outlineLevel="1">
      <c r="A2390" s="24" t="s">
        <v>716</v>
      </c>
      <c r="B2390" s="55">
        <v>3253334</v>
      </c>
      <c r="C2390" s="55">
        <v>0</v>
      </c>
      <c r="D2390" s="55">
        <v>3253334</v>
      </c>
      <c r="E2390" s="96"/>
      <c r="F2390" s="96"/>
      <c r="G2390" s="96"/>
      <c r="I2390" s="96"/>
    </row>
    <row r="2391" spans="1:9" hidden="1" outlineLevel="1">
      <c r="A2391" s="24" t="s">
        <v>717</v>
      </c>
      <c r="B2391" s="55">
        <v>3235004</v>
      </c>
      <c r="C2391" s="55">
        <v>0</v>
      </c>
      <c r="D2391" s="55">
        <v>3235004</v>
      </c>
      <c r="E2391" s="96"/>
      <c r="F2391" s="96"/>
      <c r="G2391" s="96"/>
      <c r="I2391" s="96"/>
    </row>
    <row r="2392" spans="1:9" hidden="1" outlineLevel="1">
      <c r="A2392" s="24" t="s">
        <v>718</v>
      </c>
      <c r="B2392" s="55">
        <v>2778336</v>
      </c>
      <c r="C2392" s="55">
        <v>3049</v>
      </c>
      <c r="D2392" s="55">
        <v>2781385</v>
      </c>
      <c r="E2392" s="96"/>
      <c r="F2392" s="96"/>
      <c r="G2392" s="96"/>
      <c r="I2392" s="96"/>
    </row>
    <row r="2393" spans="1:9" hidden="1" outlineLevel="1">
      <c r="A2393" s="24" t="s">
        <v>719</v>
      </c>
      <c r="B2393" s="55">
        <v>2740735</v>
      </c>
      <c r="C2393" s="55">
        <v>0</v>
      </c>
      <c r="D2393" s="55">
        <v>2740735</v>
      </c>
      <c r="E2393" s="96"/>
      <c r="F2393" s="96"/>
      <c r="G2393" s="96"/>
      <c r="I2393" s="96"/>
    </row>
    <row r="2394" spans="1:9" hidden="1" outlineLevel="1">
      <c r="A2394" s="24" t="s">
        <v>720</v>
      </c>
      <c r="B2394" s="55">
        <v>2721350.03</v>
      </c>
      <c r="C2394" s="55">
        <v>0</v>
      </c>
      <c r="D2394" s="55">
        <v>2721350.03</v>
      </c>
      <c r="E2394" s="96"/>
      <c r="F2394" s="96"/>
      <c r="G2394" s="96"/>
      <c r="I2394" s="96"/>
    </row>
    <row r="2395" spans="1:9" hidden="1" outlineLevel="1">
      <c r="A2395" s="24" t="s">
        <v>721</v>
      </c>
      <c r="B2395" s="55">
        <v>2966457</v>
      </c>
      <c r="C2395" s="55">
        <v>0</v>
      </c>
      <c r="D2395" s="55">
        <v>2966457</v>
      </c>
      <c r="E2395" s="96"/>
      <c r="F2395" s="96"/>
      <c r="G2395" s="96"/>
      <c r="I2395" s="96"/>
    </row>
    <row r="2396" spans="1:9" hidden="1" outlineLevel="1">
      <c r="A2396" s="24" t="s">
        <v>389</v>
      </c>
      <c r="B2396" s="55">
        <v>2591266.0099999998</v>
      </c>
      <c r="C2396" s="55">
        <v>-3453.45</v>
      </c>
      <c r="D2396" s="55">
        <v>2587812.56</v>
      </c>
      <c r="E2396" s="96"/>
      <c r="F2396" s="96"/>
      <c r="G2396" s="96"/>
      <c r="I2396" s="96"/>
    </row>
    <row r="2397" spans="1:9" hidden="1" outlineLevel="1">
      <c r="A2397" s="24" t="s">
        <v>722</v>
      </c>
      <c r="B2397" s="55">
        <v>2169728</v>
      </c>
      <c r="C2397" s="55">
        <v>0</v>
      </c>
      <c r="D2397" s="55">
        <v>2169728</v>
      </c>
      <c r="E2397" s="96"/>
      <c r="F2397" s="96"/>
      <c r="G2397" s="96"/>
      <c r="I2397" s="96"/>
    </row>
    <row r="2398" spans="1:9" hidden="1" outlineLevel="1">
      <c r="A2398" s="24" t="s">
        <v>723</v>
      </c>
      <c r="B2398" s="55">
        <v>5597942.4000000004</v>
      </c>
      <c r="C2398" s="55">
        <v>0</v>
      </c>
      <c r="D2398" s="55">
        <v>5597942.4000000004</v>
      </c>
      <c r="E2398" s="96"/>
      <c r="F2398" s="96"/>
      <c r="G2398" s="96"/>
      <c r="I2398" s="96"/>
    </row>
    <row r="2399" spans="1:9" hidden="1" outlineLevel="1">
      <c r="A2399" s="24" t="s">
        <v>724</v>
      </c>
      <c r="B2399" s="55">
        <v>2106804.5</v>
      </c>
      <c r="C2399" s="55">
        <v>0</v>
      </c>
      <c r="D2399" s="55">
        <v>2106804.5</v>
      </c>
      <c r="E2399" s="96"/>
      <c r="F2399" s="96"/>
      <c r="G2399" s="96"/>
      <c r="I2399" s="96"/>
    </row>
    <row r="2400" spans="1:9" hidden="1" outlineLevel="1">
      <c r="A2400" s="24" t="s">
        <v>367</v>
      </c>
      <c r="B2400" s="55">
        <v>2392187</v>
      </c>
      <c r="C2400" s="55">
        <v>-1027</v>
      </c>
      <c r="D2400" s="55">
        <v>2391160</v>
      </c>
      <c r="E2400" s="96"/>
      <c r="F2400" s="96"/>
      <c r="G2400" s="96"/>
      <c r="I2400" s="96"/>
    </row>
    <row r="2401" spans="1:9" hidden="1" outlineLevel="1">
      <c r="A2401" s="24" t="s">
        <v>725</v>
      </c>
      <c r="B2401" s="55">
        <v>2530112</v>
      </c>
      <c r="C2401" s="55">
        <v>0</v>
      </c>
      <c r="D2401" s="55">
        <v>2530112</v>
      </c>
      <c r="E2401" s="96"/>
      <c r="F2401" s="96"/>
      <c r="G2401" s="96"/>
      <c r="I2401" s="96"/>
    </row>
    <row r="2402" spans="1:9" hidden="1" outlineLevel="1">
      <c r="A2402" s="24" t="s">
        <v>726</v>
      </c>
      <c r="B2402" s="55">
        <v>2611671</v>
      </c>
      <c r="C2402" s="55">
        <v>0</v>
      </c>
      <c r="D2402" s="55">
        <v>2611671</v>
      </c>
      <c r="E2402" s="96"/>
      <c r="F2402" s="96"/>
      <c r="G2402" s="96"/>
      <c r="I2402" s="96"/>
    </row>
    <row r="2403" spans="1:9" hidden="1" outlineLevel="1">
      <c r="A2403" s="24" t="s">
        <v>727</v>
      </c>
      <c r="B2403" s="55">
        <v>2760423.04</v>
      </c>
      <c r="C2403" s="55">
        <v>0</v>
      </c>
      <c r="D2403" s="55">
        <v>2760423.04</v>
      </c>
      <c r="E2403" s="96"/>
      <c r="F2403" s="96"/>
      <c r="G2403" s="96"/>
      <c r="I2403" s="96"/>
    </row>
    <row r="2404" spans="1:9" hidden="1" outlineLevel="1">
      <c r="A2404" s="24" t="s">
        <v>728</v>
      </c>
      <c r="B2404" s="55">
        <v>2585295.2000000002</v>
      </c>
      <c r="C2404" s="55">
        <v>-270</v>
      </c>
      <c r="D2404" s="55">
        <v>2585025.2000000002</v>
      </c>
      <c r="E2404" s="96"/>
      <c r="F2404" s="96"/>
      <c r="G2404" s="96"/>
      <c r="I2404" s="96"/>
    </row>
    <row r="2405" spans="1:9" hidden="1" outlineLevel="1">
      <c r="A2405" s="24" t="s">
        <v>729</v>
      </c>
      <c r="B2405" s="55">
        <v>2646702</v>
      </c>
      <c r="C2405" s="55">
        <v>0</v>
      </c>
      <c r="D2405" s="55">
        <v>2646702</v>
      </c>
      <c r="E2405" s="96"/>
      <c r="F2405" s="96"/>
      <c r="G2405" s="96"/>
      <c r="I2405" s="96"/>
    </row>
    <row r="2406" spans="1:9" hidden="1" outlineLevel="1">
      <c r="A2406" s="24" t="s">
        <v>730</v>
      </c>
      <c r="B2406" s="55">
        <v>2766517</v>
      </c>
      <c r="C2406" s="55">
        <v>0</v>
      </c>
      <c r="D2406" s="55">
        <v>2766517</v>
      </c>
      <c r="E2406" s="96"/>
      <c r="F2406" s="96"/>
      <c r="G2406" s="96"/>
      <c r="I2406" s="96"/>
    </row>
    <row r="2407" spans="1:9" hidden="1" outlineLevel="1">
      <c r="A2407" s="24" t="s">
        <v>731</v>
      </c>
      <c r="B2407" s="55">
        <v>2685604</v>
      </c>
      <c r="C2407" s="55">
        <v>0</v>
      </c>
      <c r="D2407" s="55">
        <v>2685604</v>
      </c>
      <c r="E2407" s="96"/>
      <c r="F2407" s="96"/>
      <c r="G2407" s="96"/>
      <c r="I2407" s="96"/>
    </row>
    <row r="2408" spans="1:9" hidden="1" outlineLevel="1">
      <c r="A2408" s="24" t="s">
        <v>732</v>
      </c>
      <c r="B2408" s="55">
        <v>267993</v>
      </c>
      <c r="C2408" s="55">
        <v>0</v>
      </c>
      <c r="D2408" s="55">
        <v>267993</v>
      </c>
      <c r="E2408" s="96"/>
      <c r="F2408" s="96"/>
      <c r="G2408" s="96"/>
      <c r="I2408" s="96"/>
    </row>
    <row r="2409" spans="1:9" hidden="1" outlineLevel="1">
      <c r="A2409" s="24" t="s">
        <v>733</v>
      </c>
      <c r="B2409" s="55">
        <v>2702169</v>
      </c>
      <c r="C2409" s="55">
        <v>0</v>
      </c>
      <c r="D2409" s="55">
        <v>2702169</v>
      </c>
      <c r="E2409" s="96"/>
      <c r="F2409" s="96"/>
      <c r="G2409" s="96"/>
      <c r="I2409" s="96"/>
    </row>
    <row r="2410" spans="1:9" hidden="1" outlineLevel="1">
      <c r="A2410" s="24" t="s">
        <v>734</v>
      </c>
      <c r="B2410" s="55">
        <v>2319129.36</v>
      </c>
      <c r="C2410" s="55">
        <v>0</v>
      </c>
      <c r="D2410" s="55">
        <v>2319129.36</v>
      </c>
      <c r="E2410" s="96"/>
      <c r="F2410" s="96"/>
      <c r="G2410" s="96"/>
      <c r="I2410" s="96"/>
    </row>
    <row r="2411" spans="1:9" hidden="1" outlineLevel="1">
      <c r="A2411" s="24" t="s">
        <v>735</v>
      </c>
      <c r="B2411" s="55">
        <v>2267298</v>
      </c>
      <c r="C2411" s="55">
        <v>0</v>
      </c>
      <c r="D2411" s="55">
        <v>2267298</v>
      </c>
      <c r="E2411" s="96"/>
      <c r="F2411" s="96"/>
      <c r="G2411" s="96"/>
      <c r="I2411" s="96"/>
    </row>
    <row r="2412" spans="1:9" hidden="1" outlineLevel="1">
      <c r="A2412" s="24" t="s">
        <v>736</v>
      </c>
      <c r="B2412" s="55">
        <v>3031989.02</v>
      </c>
      <c r="C2412" s="55">
        <v>0</v>
      </c>
      <c r="D2412" s="55">
        <v>3031989.02</v>
      </c>
      <c r="E2412" s="96"/>
      <c r="F2412" s="96"/>
      <c r="G2412" s="96"/>
      <c r="I2412" s="96"/>
    </row>
    <row r="2413" spans="1:9" hidden="1" outlineLevel="1">
      <c r="A2413" s="24" t="s">
        <v>737</v>
      </c>
      <c r="B2413" s="55">
        <v>2819002</v>
      </c>
      <c r="C2413" s="55">
        <v>0</v>
      </c>
      <c r="D2413" s="55">
        <v>2819002</v>
      </c>
      <c r="E2413" s="96"/>
      <c r="F2413" s="96"/>
      <c r="G2413" s="96"/>
      <c r="I2413" s="96"/>
    </row>
    <row r="2414" spans="1:9" hidden="1" outlineLevel="1">
      <c r="A2414" s="24" t="s">
        <v>738</v>
      </c>
      <c r="B2414" s="55">
        <v>2076243.72</v>
      </c>
      <c r="C2414" s="55">
        <v>0</v>
      </c>
      <c r="D2414" s="55">
        <v>2076243.72</v>
      </c>
      <c r="E2414" s="96"/>
      <c r="F2414" s="96"/>
      <c r="G2414" s="96"/>
      <c r="I2414" s="96"/>
    </row>
    <row r="2415" spans="1:9" hidden="1" outlineLevel="1">
      <c r="A2415" s="24" t="s">
        <v>739</v>
      </c>
      <c r="B2415" s="55">
        <v>2813814</v>
      </c>
      <c r="C2415" s="55">
        <v>5170</v>
      </c>
      <c r="D2415" s="55">
        <v>2818984</v>
      </c>
      <c r="E2415" s="96"/>
      <c r="F2415" s="96"/>
      <c r="G2415" s="96"/>
      <c r="I2415" s="96"/>
    </row>
    <row r="2416" spans="1:9" hidden="1" outlineLevel="1">
      <c r="A2416" s="24" t="s">
        <v>740</v>
      </c>
      <c r="B2416" s="55">
        <v>2431646</v>
      </c>
      <c r="C2416" s="55">
        <v>0</v>
      </c>
      <c r="D2416" s="55">
        <v>2431646</v>
      </c>
      <c r="E2416" s="96"/>
      <c r="F2416" s="96"/>
      <c r="G2416" s="96"/>
      <c r="I2416" s="96"/>
    </row>
    <row r="2417" spans="1:9" hidden="1" outlineLevel="1">
      <c r="A2417" s="24" t="s">
        <v>741</v>
      </c>
      <c r="B2417" s="55">
        <v>2001914</v>
      </c>
      <c r="C2417" s="55">
        <v>0</v>
      </c>
      <c r="D2417" s="55">
        <v>2001914</v>
      </c>
      <c r="E2417" s="96"/>
      <c r="F2417" s="96"/>
      <c r="G2417" s="96"/>
      <c r="I2417" s="96"/>
    </row>
    <row r="2418" spans="1:9" hidden="1" outlineLevel="1">
      <c r="A2418" s="24" t="s">
        <v>742</v>
      </c>
      <c r="B2418" s="55">
        <v>3145290.78</v>
      </c>
      <c r="C2418" s="55">
        <v>0</v>
      </c>
      <c r="D2418" s="55">
        <v>3145290.78</v>
      </c>
      <c r="E2418" s="96"/>
      <c r="F2418" s="96"/>
      <c r="G2418" s="96"/>
      <c r="I2418" s="96"/>
    </row>
    <row r="2419" spans="1:9" hidden="1" outlineLevel="1">
      <c r="A2419" s="24" t="s">
        <v>743</v>
      </c>
      <c r="B2419" s="55">
        <v>2234545</v>
      </c>
      <c r="C2419" s="55">
        <v>0</v>
      </c>
      <c r="D2419" s="55">
        <v>2234545</v>
      </c>
      <c r="E2419" s="96"/>
      <c r="F2419" s="96"/>
      <c r="G2419" s="96"/>
      <c r="I2419" s="96"/>
    </row>
    <row r="2420" spans="1:9" hidden="1" outlineLevel="1">
      <c r="A2420" s="24" t="s">
        <v>744</v>
      </c>
      <c r="B2420" s="55">
        <v>2124240.79</v>
      </c>
      <c r="C2420" s="55">
        <v>0</v>
      </c>
      <c r="D2420" s="55">
        <v>2124240.79</v>
      </c>
      <c r="E2420" s="96"/>
      <c r="F2420" s="96"/>
      <c r="G2420" s="96"/>
      <c r="I2420" s="96"/>
    </row>
    <row r="2421" spans="1:9" hidden="1" outlineLevel="1">
      <c r="A2421" s="24" t="s">
        <v>745</v>
      </c>
      <c r="B2421" s="55">
        <v>2025496</v>
      </c>
      <c r="C2421" s="55">
        <v>35303</v>
      </c>
      <c r="D2421" s="55">
        <v>2060799</v>
      </c>
      <c r="E2421" s="96"/>
      <c r="F2421" s="96"/>
      <c r="G2421" s="96"/>
      <c r="I2421" s="96"/>
    </row>
    <row r="2422" spans="1:9" hidden="1" outlineLevel="1">
      <c r="A2422" s="24" t="s">
        <v>746</v>
      </c>
      <c r="B2422" s="55">
        <v>2317548.84</v>
      </c>
      <c r="C2422" s="55">
        <v>0</v>
      </c>
      <c r="D2422" s="55">
        <v>2317548.84</v>
      </c>
      <c r="E2422" s="96"/>
      <c r="F2422" s="96"/>
      <c r="G2422" s="96"/>
      <c r="I2422" s="96"/>
    </row>
    <row r="2423" spans="1:9" hidden="1" outlineLevel="1">
      <c r="A2423" s="24" t="s">
        <v>747</v>
      </c>
      <c r="B2423" s="55">
        <v>2175072.94</v>
      </c>
      <c r="C2423" s="55">
        <v>0</v>
      </c>
      <c r="D2423" s="55">
        <v>2175072.94</v>
      </c>
      <c r="E2423" s="96"/>
      <c r="F2423" s="96"/>
      <c r="G2423" s="96"/>
      <c r="I2423" s="96"/>
    </row>
    <row r="2424" spans="1:9" hidden="1" outlineLevel="1">
      <c r="A2424" s="24" t="s">
        <v>748</v>
      </c>
      <c r="B2424" s="55">
        <v>1735869</v>
      </c>
      <c r="C2424" s="55">
        <v>0</v>
      </c>
      <c r="D2424" s="55">
        <v>1735869</v>
      </c>
      <c r="E2424" s="96"/>
      <c r="F2424" s="96"/>
      <c r="G2424" s="96"/>
      <c r="I2424" s="96"/>
    </row>
    <row r="2425" spans="1:9" hidden="1" outlineLevel="1">
      <c r="A2425" s="24" t="s">
        <v>749</v>
      </c>
      <c r="B2425" s="55">
        <v>1888352.84</v>
      </c>
      <c r="C2425" s="55">
        <v>0</v>
      </c>
      <c r="D2425" s="55">
        <v>1888352.84</v>
      </c>
      <c r="E2425" s="96"/>
      <c r="F2425" s="96"/>
      <c r="G2425" s="96"/>
      <c r="I2425" s="96"/>
    </row>
    <row r="2426" spans="1:9" hidden="1" outlineLevel="1">
      <c r="A2426" s="24" t="s">
        <v>750</v>
      </c>
      <c r="B2426" s="55">
        <v>1697223</v>
      </c>
      <c r="C2426" s="55">
        <v>0</v>
      </c>
      <c r="D2426" s="55">
        <v>1697223</v>
      </c>
      <c r="E2426" s="96"/>
      <c r="F2426" s="96"/>
      <c r="G2426" s="96"/>
      <c r="I2426" s="96"/>
    </row>
    <row r="2427" spans="1:9" hidden="1" outlineLevel="1">
      <c r="A2427" s="24" t="s">
        <v>751</v>
      </c>
      <c r="B2427" s="55">
        <v>1908192.77</v>
      </c>
      <c r="C2427" s="55">
        <v>0</v>
      </c>
      <c r="D2427" s="55">
        <v>1908192.77</v>
      </c>
      <c r="E2427" s="96"/>
      <c r="F2427" s="96"/>
      <c r="G2427" s="96"/>
      <c r="I2427" s="96"/>
    </row>
    <row r="2428" spans="1:9" hidden="1" outlineLevel="1">
      <c r="A2428" s="24" t="s">
        <v>752</v>
      </c>
      <c r="B2428" s="55">
        <v>1897755</v>
      </c>
      <c r="C2428" s="55">
        <v>0</v>
      </c>
      <c r="D2428" s="55">
        <v>1897755</v>
      </c>
      <c r="E2428" s="96"/>
      <c r="F2428" s="96"/>
      <c r="G2428" s="96"/>
      <c r="I2428" s="96"/>
    </row>
    <row r="2429" spans="1:9" hidden="1" outlineLevel="1">
      <c r="A2429" s="24" t="s">
        <v>753</v>
      </c>
      <c r="B2429" s="55">
        <v>1885600.02</v>
      </c>
      <c r="C2429" s="55">
        <v>0</v>
      </c>
      <c r="D2429" s="55">
        <v>1885600.02</v>
      </c>
      <c r="E2429" s="96"/>
      <c r="F2429" s="96"/>
      <c r="G2429" s="96"/>
      <c r="I2429" s="96"/>
    </row>
    <row r="2430" spans="1:9" hidden="1" outlineLevel="1">
      <c r="A2430" s="24" t="s">
        <v>754</v>
      </c>
      <c r="B2430" s="55">
        <v>1978896.3</v>
      </c>
      <c r="C2430" s="55">
        <v>0</v>
      </c>
      <c r="D2430" s="55">
        <v>1978896.3</v>
      </c>
      <c r="E2430" s="96"/>
      <c r="F2430" s="96"/>
      <c r="G2430" s="96"/>
      <c r="I2430" s="96"/>
    </row>
    <row r="2431" spans="1:9" hidden="1" outlineLevel="1">
      <c r="A2431" s="24" t="s">
        <v>755</v>
      </c>
      <c r="B2431" s="55">
        <v>2587586</v>
      </c>
      <c r="C2431" s="55">
        <v>0</v>
      </c>
      <c r="D2431" s="55">
        <v>2587586</v>
      </c>
      <c r="E2431" s="96"/>
      <c r="F2431" s="96"/>
      <c r="G2431" s="96"/>
      <c r="I2431" s="96"/>
    </row>
    <row r="2432" spans="1:9" hidden="1" outlineLevel="1">
      <c r="A2432" s="24" t="s">
        <v>756</v>
      </c>
      <c r="B2432" s="55">
        <v>2186308</v>
      </c>
      <c r="C2432" s="55">
        <v>0</v>
      </c>
      <c r="D2432" s="55">
        <v>2186308</v>
      </c>
      <c r="E2432" s="96"/>
      <c r="F2432" s="96"/>
      <c r="G2432" s="96"/>
      <c r="I2432" s="96"/>
    </row>
    <row r="2433" spans="1:9" hidden="1" outlineLevel="1">
      <c r="A2433" s="24" t="s">
        <v>757</v>
      </c>
      <c r="B2433" s="55">
        <v>1605753</v>
      </c>
      <c r="C2433" s="55">
        <v>0</v>
      </c>
      <c r="D2433" s="55">
        <v>1605753</v>
      </c>
      <c r="E2433" s="96"/>
      <c r="F2433" s="96"/>
      <c r="G2433" s="96"/>
      <c r="I2433" s="96"/>
    </row>
    <row r="2434" spans="1:9" hidden="1" outlineLevel="1">
      <c r="A2434" s="24" t="s">
        <v>758</v>
      </c>
      <c r="B2434" s="55">
        <v>2659699</v>
      </c>
      <c r="C2434" s="55">
        <v>0</v>
      </c>
      <c r="D2434" s="55">
        <v>2659699</v>
      </c>
      <c r="E2434" s="96"/>
      <c r="F2434" s="96"/>
      <c r="G2434" s="96"/>
      <c r="I2434" s="96"/>
    </row>
    <row r="2435" spans="1:9" hidden="1" outlineLevel="1">
      <c r="A2435" s="24" t="s">
        <v>759</v>
      </c>
      <c r="B2435" s="55">
        <v>2271111</v>
      </c>
      <c r="C2435" s="55">
        <v>0</v>
      </c>
      <c r="D2435" s="55">
        <v>2271111</v>
      </c>
      <c r="E2435" s="96"/>
      <c r="F2435" s="96"/>
      <c r="G2435" s="96"/>
      <c r="I2435" s="96"/>
    </row>
    <row r="2436" spans="1:9" hidden="1" outlineLevel="1">
      <c r="A2436" s="24" t="s">
        <v>760</v>
      </c>
      <c r="B2436" s="55">
        <v>1660225.83</v>
      </c>
      <c r="C2436" s="55">
        <v>0</v>
      </c>
      <c r="D2436" s="55">
        <v>1660225.83</v>
      </c>
      <c r="E2436" s="96"/>
      <c r="F2436" s="96"/>
      <c r="G2436" s="96"/>
      <c r="I2436" s="96"/>
    </row>
    <row r="2437" spans="1:9" hidden="1" outlineLevel="1">
      <c r="A2437" s="24" t="s">
        <v>761</v>
      </c>
      <c r="B2437" s="55">
        <v>1173505</v>
      </c>
      <c r="C2437" s="55">
        <v>0</v>
      </c>
      <c r="D2437" s="55">
        <v>1173505</v>
      </c>
      <c r="E2437" s="96"/>
      <c r="F2437" s="96"/>
      <c r="G2437" s="96"/>
      <c r="I2437" s="96"/>
    </row>
    <row r="2438" spans="1:9" hidden="1" outlineLevel="1">
      <c r="A2438" s="24" t="s">
        <v>762</v>
      </c>
      <c r="B2438" s="55">
        <v>2196471</v>
      </c>
      <c r="C2438" s="55">
        <v>0</v>
      </c>
      <c r="D2438" s="55">
        <v>2196471</v>
      </c>
      <c r="E2438" s="96"/>
      <c r="F2438" s="96"/>
      <c r="G2438" s="96"/>
      <c r="I2438" s="96"/>
    </row>
    <row r="2439" spans="1:9" hidden="1" outlineLevel="1">
      <c r="A2439" s="24" t="s">
        <v>763</v>
      </c>
      <c r="B2439" s="55">
        <v>1690057</v>
      </c>
      <c r="C2439" s="55">
        <v>0</v>
      </c>
      <c r="D2439" s="55">
        <v>1690057</v>
      </c>
      <c r="E2439" s="96"/>
      <c r="F2439" s="96"/>
      <c r="G2439" s="96"/>
      <c r="I2439" s="96"/>
    </row>
    <row r="2440" spans="1:9" hidden="1" outlineLevel="1">
      <c r="A2440" s="24" t="s">
        <v>764</v>
      </c>
      <c r="B2440" s="55">
        <v>1755061</v>
      </c>
      <c r="C2440" s="55">
        <v>0</v>
      </c>
      <c r="D2440" s="55">
        <v>1755061</v>
      </c>
      <c r="E2440" s="96"/>
      <c r="F2440" s="96"/>
      <c r="G2440" s="96"/>
      <c r="I2440" s="96"/>
    </row>
    <row r="2441" spans="1:9" hidden="1" outlineLevel="1">
      <c r="A2441" s="24" t="s">
        <v>765</v>
      </c>
      <c r="B2441" s="55">
        <v>2192308</v>
      </c>
      <c r="C2441" s="55">
        <v>0</v>
      </c>
      <c r="D2441" s="55">
        <v>2192308</v>
      </c>
      <c r="E2441" s="96"/>
      <c r="F2441" s="96"/>
      <c r="G2441" s="96"/>
      <c r="I2441" s="96"/>
    </row>
    <row r="2442" spans="1:9" hidden="1" outlineLevel="1">
      <c r="A2442" s="24" t="s">
        <v>766</v>
      </c>
      <c r="B2442" s="55">
        <v>1836125</v>
      </c>
      <c r="C2442" s="55">
        <v>0</v>
      </c>
      <c r="D2442" s="55">
        <v>1836125</v>
      </c>
      <c r="E2442" s="96"/>
      <c r="F2442" s="96"/>
      <c r="G2442" s="96"/>
      <c r="I2442" s="96"/>
    </row>
    <row r="2443" spans="1:9" hidden="1" outlineLevel="1">
      <c r="A2443" s="24" t="s">
        <v>767</v>
      </c>
      <c r="B2443" s="55">
        <v>1307759</v>
      </c>
      <c r="C2443" s="55">
        <v>0</v>
      </c>
      <c r="D2443" s="55">
        <v>1307759</v>
      </c>
      <c r="E2443" s="96"/>
      <c r="F2443" s="96"/>
      <c r="G2443" s="96"/>
      <c r="I2443" s="96"/>
    </row>
    <row r="2444" spans="1:9" hidden="1" outlineLevel="1">
      <c r="A2444" s="24" t="s">
        <v>768</v>
      </c>
      <c r="B2444" s="55">
        <v>1862277</v>
      </c>
      <c r="C2444" s="55">
        <v>113800</v>
      </c>
      <c r="D2444" s="55">
        <v>1976077</v>
      </c>
      <c r="E2444" s="96"/>
      <c r="F2444" s="96"/>
      <c r="G2444" s="96"/>
      <c r="I2444" s="96"/>
    </row>
    <row r="2445" spans="1:9" hidden="1" outlineLevel="1">
      <c r="A2445" s="24" t="s">
        <v>769</v>
      </c>
      <c r="B2445" s="55">
        <v>1076065.0900000001</v>
      </c>
      <c r="C2445" s="55">
        <v>0</v>
      </c>
      <c r="D2445" s="55">
        <v>1076065.0900000001</v>
      </c>
      <c r="E2445" s="96"/>
      <c r="F2445" s="96"/>
      <c r="G2445" s="96"/>
      <c r="I2445" s="96"/>
    </row>
    <row r="2446" spans="1:9" hidden="1" outlineLevel="1">
      <c r="A2446" s="24" t="s">
        <v>770</v>
      </c>
      <c r="B2446" s="55">
        <v>1556304</v>
      </c>
      <c r="C2446" s="55">
        <v>0</v>
      </c>
      <c r="D2446" s="55">
        <v>1556304</v>
      </c>
      <c r="E2446" s="96"/>
      <c r="F2446" s="96"/>
      <c r="G2446" s="96"/>
      <c r="I2446" s="96"/>
    </row>
    <row r="2447" spans="1:9" hidden="1" outlineLevel="1">
      <c r="A2447" s="24" t="s">
        <v>771</v>
      </c>
      <c r="B2447" s="55">
        <v>1681753.19</v>
      </c>
      <c r="C2447" s="55">
        <v>0</v>
      </c>
      <c r="D2447" s="55">
        <v>1681753.19</v>
      </c>
      <c r="E2447" s="96"/>
      <c r="F2447" s="96"/>
      <c r="G2447" s="96"/>
      <c r="I2447" s="96"/>
    </row>
    <row r="2448" spans="1:9" hidden="1" outlineLevel="1">
      <c r="A2448" s="24" t="s">
        <v>772</v>
      </c>
      <c r="B2448" s="55">
        <v>1726410</v>
      </c>
      <c r="C2448" s="55">
        <v>0</v>
      </c>
      <c r="D2448" s="55">
        <v>1726410</v>
      </c>
      <c r="E2448" s="96"/>
      <c r="F2448" s="96"/>
      <c r="G2448" s="96"/>
      <c r="I2448" s="96"/>
    </row>
    <row r="2449" spans="1:9" hidden="1" outlineLevel="1">
      <c r="A2449" s="24" t="s">
        <v>773</v>
      </c>
      <c r="B2449" s="55">
        <v>1236298.8899999999</v>
      </c>
      <c r="C2449" s="55">
        <v>0</v>
      </c>
      <c r="D2449" s="55">
        <v>1236298.8899999999</v>
      </c>
      <c r="E2449" s="96"/>
      <c r="F2449" s="96"/>
      <c r="G2449" s="96"/>
      <c r="I2449" s="96"/>
    </row>
    <row r="2450" spans="1:9" hidden="1" outlineLevel="1">
      <c r="A2450" s="24" t="s">
        <v>774</v>
      </c>
      <c r="B2450" s="55">
        <v>1385065</v>
      </c>
      <c r="C2450" s="55">
        <v>0</v>
      </c>
      <c r="D2450" s="55">
        <v>1385065</v>
      </c>
      <c r="E2450" s="96"/>
      <c r="F2450" s="96"/>
      <c r="G2450" s="96"/>
      <c r="I2450" s="96"/>
    </row>
    <row r="2451" spans="1:9" hidden="1" outlineLevel="1">
      <c r="A2451" s="24" t="s">
        <v>775</v>
      </c>
      <c r="B2451" s="55">
        <v>1831415</v>
      </c>
      <c r="C2451" s="55">
        <v>0</v>
      </c>
      <c r="D2451" s="55">
        <v>1831415</v>
      </c>
      <c r="E2451" s="96"/>
      <c r="F2451" s="96"/>
      <c r="G2451" s="96"/>
      <c r="I2451" s="96"/>
    </row>
    <row r="2452" spans="1:9" hidden="1" outlineLevel="1">
      <c r="A2452" s="24" t="s">
        <v>776</v>
      </c>
      <c r="B2452" s="55">
        <v>1663487</v>
      </c>
      <c r="C2452" s="55">
        <v>0</v>
      </c>
      <c r="D2452" s="55">
        <v>1663487</v>
      </c>
      <c r="E2452" s="96"/>
      <c r="F2452" s="96"/>
      <c r="G2452" s="96"/>
      <c r="I2452" s="96"/>
    </row>
    <row r="2453" spans="1:9" hidden="1" outlineLevel="1">
      <c r="A2453" s="24" t="s">
        <v>777</v>
      </c>
      <c r="B2453" s="55">
        <v>1787349</v>
      </c>
      <c r="C2453" s="55">
        <v>0</v>
      </c>
      <c r="D2453" s="55">
        <v>1787349</v>
      </c>
      <c r="E2453" s="96"/>
      <c r="F2453" s="96"/>
      <c r="G2453" s="96"/>
      <c r="I2453" s="96"/>
    </row>
    <row r="2454" spans="1:9" hidden="1" outlineLevel="1">
      <c r="A2454" s="24" t="s">
        <v>778</v>
      </c>
      <c r="B2454" s="55">
        <v>1646884</v>
      </c>
      <c r="C2454" s="55">
        <v>0</v>
      </c>
      <c r="D2454" s="55">
        <v>1646884</v>
      </c>
      <c r="E2454" s="96"/>
      <c r="F2454" s="96"/>
      <c r="G2454" s="96"/>
      <c r="I2454" s="96"/>
    </row>
    <row r="2455" spans="1:9" hidden="1" outlineLevel="1">
      <c r="A2455" s="24" t="s">
        <v>779</v>
      </c>
      <c r="B2455" s="55">
        <v>1515031</v>
      </c>
      <c r="C2455" s="55">
        <v>0</v>
      </c>
      <c r="D2455" s="55">
        <v>1515031</v>
      </c>
      <c r="E2455" s="96"/>
      <c r="F2455" s="96"/>
      <c r="G2455" s="96"/>
      <c r="I2455" s="96"/>
    </row>
    <row r="2456" spans="1:9" hidden="1" outlineLevel="1">
      <c r="A2456" s="24" t="s">
        <v>780</v>
      </c>
      <c r="B2456" s="55">
        <v>1546345.16</v>
      </c>
      <c r="C2456" s="55">
        <v>0</v>
      </c>
      <c r="D2456" s="55">
        <v>1546345.16</v>
      </c>
      <c r="E2456" s="96"/>
      <c r="F2456" s="96"/>
      <c r="G2456" s="96"/>
      <c r="I2456" s="96"/>
    </row>
    <row r="2457" spans="1:9" hidden="1" outlineLevel="1">
      <c r="A2457" s="24" t="s">
        <v>781</v>
      </c>
      <c r="B2457" s="55">
        <v>1164424</v>
      </c>
      <c r="C2457" s="55">
        <v>0</v>
      </c>
      <c r="D2457" s="55">
        <v>1164424</v>
      </c>
      <c r="E2457" s="96"/>
      <c r="F2457" s="96"/>
      <c r="G2457" s="96"/>
      <c r="I2457" s="96"/>
    </row>
    <row r="2458" spans="1:9" hidden="1" outlineLevel="1">
      <c r="A2458" s="24" t="s">
        <v>782</v>
      </c>
      <c r="B2458" s="55">
        <v>1216254</v>
      </c>
      <c r="C2458" s="55">
        <v>0</v>
      </c>
      <c r="D2458" s="55">
        <v>1216254</v>
      </c>
      <c r="E2458" s="96"/>
      <c r="F2458" s="96"/>
      <c r="G2458" s="96"/>
      <c r="I2458" s="96"/>
    </row>
    <row r="2459" spans="1:9" hidden="1" outlineLevel="1">
      <c r="A2459" s="24" t="s">
        <v>783</v>
      </c>
      <c r="B2459" s="55">
        <v>1719609</v>
      </c>
      <c r="C2459" s="55">
        <v>7624</v>
      </c>
      <c r="D2459" s="55">
        <v>1727233</v>
      </c>
      <c r="E2459" s="96"/>
      <c r="F2459" s="96"/>
      <c r="G2459" s="96"/>
      <c r="I2459" s="96"/>
    </row>
    <row r="2460" spans="1:9" hidden="1" outlineLevel="1">
      <c r="A2460" s="24" t="s">
        <v>784</v>
      </c>
      <c r="B2460" s="55">
        <v>1311249.55</v>
      </c>
      <c r="C2460" s="55">
        <v>0</v>
      </c>
      <c r="D2460" s="55">
        <v>1311249.55</v>
      </c>
      <c r="E2460" s="96"/>
      <c r="F2460" s="96"/>
      <c r="G2460" s="96"/>
      <c r="I2460" s="96"/>
    </row>
    <row r="2461" spans="1:9" hidden="1" outlineLevel="1">
      <c r="A2461" s="24" t="s">
        <v>785</v>
      </c>
      <c r="B2461" s="55">
        <v>1117852.8999999999</v>
      </c>
      <c r="C2461" s="55">
        <v>0</v>
      </c>
      <c r="D2461" s="55">
        <v>1117852.8999999999</v>
      </c>
      <c r="E2461" s="96"/>
      <c r="F2461" s="96"/>
      <c r="G2461" s="96"/>
      <c r="I2461" s="96"/>
    </row>
    <row r="2462" spans="1:9" hidden="1" outlineLevel="1">
      <c r="A2462" s="24" t="s">
        <v>96</v>
      </c>
      <c r="B2462" s="55">
        <v>768505.91</v>
      </c>
      <c r="C2462" s="55">
        <v>0</v>
      </c>
      <c r="D2462" s="55">
        <v>768505.91</v>
      </c>
      <c r="E2462" s="96"/>
      <c r="F2462" s="96"/>
      <c r="G2462" s="96"/>
      <c r="I2462" s="96"/>
    </row>
    <row r="2463" spans="1:9" hidden="1" outlineLevel="1">
      <c r="A2463" s="24" t="s">
        <v>786</v>
      </c>
      <c r="B2463" s="55">
        <v>1310493</v>
      </c>
      <c r="C2463" s="55">
        <v>0</v>
      </c>
      <c r="D2463" s="55">
        <v>1310493</v>
      </c>
      <c r="E2463" s="96"/>
      <c r="F2463" s="96"/>
      <c r="G2463" s="96"/>
      <c r="I2463" s="96"/>
    </row>
    <row r="2464" spans="1:9" hidden="1" outlineLevel="1">
      <c r="A2464" s="24" t="s">
        <v>787</v>
      </c>
      <c r="B2464" s="55">
        <v>1059525</v>
      </c>
      <c r="C2464" s="55">
        <v>0</v>
      </c>
      <c r="D2464" s="55">
        <v>1059525</v>
      </c>
      <c r="E2464" s="96"/>
      <c r="F2464" s="96"/>
      <c r="G2464" s="96"/>
      <c r="I2464" s="96"/>
    </row>
    <row r="2465" spans="1:9" hidden="1" outlineLevel="1">
      <c r="A2465" s="24" t="s">
        <v>788</v>
      </c>
      <c r="B2465" s="55">
        <v>1144103</v>
      </c>
      <c r="C2465" s="55">
        <v>0</v>
      </c>
      <c r="D2465" s="55">
        <v>1144103</v>
      </c>
      <c r="E2465" s="96"/>
      <c r="F2465" s="96"/>
      <c r="G2465" s="96"/>
      <c r="I2465" s="96"/>
    </row>
    <row r="2466" spans="1:9" hidden="1" outlineLevel="1">
      <c r="A2466" s="24" t="s">
        <v>789</v>
      </c>
      <c r="B2466" s="55">
        <v>1228536</v>
      </c>
      <c r="C2466" s="55">
        <v>0</v>
      </c>
      <c r="D2466" s="55">
        <v>1228536</v>
      </c>
      <c r="E2466" s="96"/>
      <c r="F2466" s="96"/>
      <c r="G2466" s="96"/>
      <c r="I2466" s="96"/>
    </row>
    <row r="2467" spans="1:9" hidden="1" outlineLevel="1">
      <c r="A2467" s="24" t="s">
        <v>790</v>
      </c>
      <c r="B2467" s="55">
        <v>1247544.42</v>
      </c>
      <c r="C2467" s="55">
        <v>12356.4</v>
      </c>
      <c r="D2467" s="55">
        <v>1259900.82</v>
      </c>
    </row>
    <row r="2468" spans="1:9" hidden="1" outlineLevel="1">
      <c r="A2468" s="24" t="s">
        <v>791</v>
      </c>
      <c r="B2468" s="55">
        <v>1055760.5</v>
      </c>
      <c r="C2468" s="55">
        <v>0</v>
      </c>
      <c r="D2468" s="55">
        <v>1055760.5</v>
      </c>
    </row>
    <row r="2469" spans="1:9" hidden="1" outlineLevel="1">
      <c r="A2469" s="24" t="s">
        <v>792</v>
      </c>
      <c r="B2469" s="55">
        <v>962152</v>
      </c>
      <c r="C2469" s="55">
        <v>0</v>
      </c>
      <c r="D2469" s="55">
        <v>962152</v>
      </c>
      <c r="H2469" s="96"/>
    </row>
    <row r="2470" spans="1:9" hidden="1" outlineLevel="1">
      <c r="A2470" s="24" t="s">
        <v>793</v>
      </c>
      <c r="B2470" s="55">
        <v>732697</v>
      </c>
      <c r="C2470" s="55">
        <v>0</v>
      </c>
      <c r="D2470" s="55">
        <v>732697</v>
      </c>
      <c r="E2470" s="59"/>
      <c r="F2470" s="59"/>
      <c r="G2470" s="59"/>
    </row>
    <row r="2471" spans="1:9" hidden="1" outlineLevel="1">
      <c r="A2471" s="24" t="s">
        <v>794</v>
      </c>
      <c r="B2471" s="55">
        <v>924721.58</v>
      </c>
      <c r="C2471" s="55">
        <v>0</v>
      </c>
      <c r="D2471" s="55">
        <v>924721.58</v>
      </c>
    </row>
    <row r="2472" spans="1:9" hidden="1" outlineLevel="1">
      <c r="A2472" s="24" t="s">
        <v>795</v>
      </c>
      <c r="B2472" s="55">
        <v>700240</v>
      </c>
      <c r="C2472" s="55">
        <v>0</v>
      </c>
      <c r="D2472" s="55">
        <v>700240</v>
      </c>
    </row>
    <row r="2473" spans="1:9" hidden="1" outlineLevel="1">
      <c r="A2473" s="24" t="s">
        <v>796</v>
      </c>
      <c r="B2473" s="55">
        <v>743089.3</v>
      </c>
      <c r="C2473" s="55">
        <v>0</v>
      </c>
      <c r="D2473" s="55">
        <v>743089.3</v>
      </c>
    </row>
    <row r="2474" spans="1:9" hidden="1" outlineLevel="1">
      <c r="A2474" s="24" t="s">
        <v>797</v>
      </c>
      <c r="B2474" s="55">
        <v>454228.17</v>
      </c>
      <c r="C2474" s="55">
        <v>0</v>
      </c>
      <c r="D2474" s="55">
        <v>454228.17</v>
      </c>
    </row>
    <row r="2475" spans="1:9" hidden="1" outlineLevel="1">
      <c r="A2475" s="24" t="s">
        <v>798</v>
      </c>
      <c r="B2475" s="55">
        <v>710414</v>
      </c>
      <c r="C2475" s="55">
        <v>0</v>
      </c>
      <c r="D2475" s="55">
        <v>710414</v>
      </c>
    </row>
    <row r="2476" spans="1:9" hidden="1" outlineLevel="1">
      <c r="A2476" s="24" t="s">
        <v>799</v>
      </c>
      <c r="B2476" s="55">
        <v>580585</v>
      </c>
      <c r="C2476" s="55">
        <v>6021</v>
      </c>
      <c r="D2476" s="55">
        <v>586606</v>
      </c>
    </row>
    <row r="2477" spans="1:9" hidden="1" outlineLevel="1">
      <c r="A2477" s="24" t="s">
        <v>800</v>
      </c>
      <c r="B2477" s="55">
        <v>752616.68</v>
      </c>
      <c r="C2477" s="55">
        <v>0</v>
      </c>
      <c r="D2477" s="55">
        <v>752616.68</v>
      </c>
    </row>
    <row r="2478" spans="1:9" hidden="1" outlineLevel="1">
      <c r="A2478" s="24" t="s">
        <v>801</v>
      </c>
      <c r="B2478" s="55">
        <v>644992.43999999994</v>
      </c>
      <c r="C2478" s="55">
        <v>0</v>
      </c>
      <c r="D2478" s="55">
        <v>644992.43999999994</v>
      </c>
    </row>
    <row r="2479" spans="1:9" hidden="1" outlineLevel="1">
      <c r="A2479" s="24" t="s">
        <v>802</v>
      </c>
      <c r="B2479" s="55">
        <v>471186</v>
      </c>
      <c r="C2479" s="55">
        <v>0</v>
      </c>
      <c r="D2479" s="55">
        <v>471186</v>
      </c>
    </row>
    <row r="2480" spans="1:9" hidden="1" outlineLevel="1">
      <c r="A2480" s="24" t="s">
        <v>803</v>
      </c>
      <c r="B2480" s="55">
        <v>468984</v>
      </c>
      <c r="C2480" s="55">
        <v>0</v>
      </c>
      <c r="D2480" s="55">
        <v>468984</v>
      </c>
    </row>
    <row r="2481" spans="1:4" hidden="1" outlineLevel="1">
      <c r="A2481" s="24" t="s">
        <v>804</v>
      </c>
      <c r="B2481" s="55">
        <v>619046</v>
      </c>
      <c r="C2481" s="55">
        <v>0</v>
      </c>
      <c r="D2481" s="55">
        <v>619046</v>
      </c>
    </row>
    <row r="2482" spans="1:4" hidden="1" outlineLevel="1">
      <c r="A2482" s="24" t="s">
        <v>805</v>
      </c>
      <c r="B2482" s="55">
        <v>598685</v>
      </c>
      <c r="C2482" s="55">
        <v>0</v>
      </c>
      <c r="D2482" s="55">
        <v>598685</v>
      </c>
    </row>
    <row r="2483" spans="1:4" hidden="1" outlineLevel="1">
      <c r="A2483" s="24" t="s">
        <v>806</v>
      </c>
      <c r="B2483" s="55">
        <v>324034</v>
      </c>
      <c r="C2483" s="55">
        <v>0</v>
      </c>
      <c r="D2483" s="55">
        <v>324034</v>
      </c>
    </row>
    <row r="2484" spans="1:4" hidden="1" outlineLevel="1">
      <c r="A2484" s="24" t="s">
        <v>807</v>
      </c>
      <c r="B2484" s="55">
        <v>0</v>
      </c>
      <c r="C2484" s="55">
        <v>0</v>
      </c>
      <c r="D2484" s="55">
        <v>0</v>
      </c>
    </row>
    <row r="2485" spans="1:4" hidden="1" outlineLevel="1">
      <c r="A2485" s="24" t="s">
        <v>808</v>
      </c>
      <c r="B2485" s="55">
        <v>341891.4</v>
      </c>
      <c r="C2485" s="55">
        <v>0</v>
      </c>
      <c r="D2485" s="55">
        <v>341891.4</v>
      </c>
    </row>
    <row r="2486" spans="1:4" hidden="1" outlineLevel="1">
      <c r="A2486" s="24" t="s">
        <v>809</v>
      </c>
      <c r="B2486" s="55">
        <v>204148</v>
      </c>
      <c r="C2486" s="55">
        <v>0</v>
      </c>
      <c r="D2486" s="55">
        <v>204148</v>
      </c>
    </row>
    <row r="2487" spans="1:4" hidden="1" outlineLevel="1">
      <c r="A2487" s="24" t="s">
        <v>310</v>
      </c>
      <c r="B2487" s="55">
        <v>9951.89</v>
      </c>
      <c r="C2487" s="55">
        <v>0</v>
      </c>
      <c r="D2487" s="55">
        <v>9951.89</v>
      </c>
    </row>
    <row r="2488" spans="1:4" hidden="1" outlineLevel="1">
      <c r="A2488" s="24"/>
      <c r="B2488" s="55"/>
      <c r="C2488" s="55"/>
      <c r="D2488" s="55"/>
    </row>
    <row r="2489" spans="1:4" collapsed="1">
      <c r="A2489" s="24" t="str">
        <f>A744</f>
        <v>TransnetBW</v>
      </c>
      <c r="B2489" s="55">
        <f>'Anlage 1a'!$I10</f>
        <v>5633729243</v>
      </c>
      <c r="C2489" s="55">
        <f>'Anlage 1g'!$C478</f>
        <v>38383817</v>
      </c>
      <c r="D2489" s="55">
        <f t="shared" si="28"/>
        <v>5672113060</v>
      </c>
    </row>
    <row r="2490" spans="1:4" hidden="1">
      <c r="A2490" s="317" t="str">
        <f>CONCATENATE('Anlage 1a'!$A$10," (ÜNB)")</f>
        <v>TransnetBW (ÜNB)</v>
      </c>
      <c r="B2490" s="321">
        <f>SUM(B2491:B2617)</f>
        <v>5633729243.1400013</v>
      </c>
      <c r="C2490" s="321">
        <f>SUM(C2491:C2617)</f>
        <v>38383817.949000001</v>
      </c>
      <c r="D2490" s="321">
        <f>SUM(D2491:D2617)</f>
        <v>5672113061.0890017</v>
      </c>
    </row>
    <row r="2491" spans="1:4" hidden="1" outlineLevel="1">
      <c r="A2491" s="24" t="s">
        <v>810</v>
      </c>
      <c r="B2491" s="55">
        <v>474918.85399999999</v>
      </c>
      <c r="C2491" s="55">
        <v>0</v>
      </c>
      <c r="D2491" s="55">
        <v>474918.85399999999</v>
      </c>
    </row>
    <row r="2492" spans="1:4" hidden="1" outlineLevel="1">
      <c r="A2492" s="24" t="s">
        <v>811</v>
      </c>
      <c r="B2492" s="55">
        <v>13103689.241</v>
      </c>
      <c r="C2492" s="55">
        <v>3371.0410000000002</v>
      </c>
      <c r="D2492" s="55">
        <v>13107060.282</v>
      </c>
    </row>
    <row r="2493" spans="1:4" hidden="1" outlineLevel="1">
      <c r="A2493" s="24" t="s">
        <v>812</v>
      </c>
      <c r="B2493" s="55">
        <v>12879479</v>
      </c>
      <c r="C2493" s="55">
        <v>0</v>
      </c>
      <c r="D2493" s="55">
        <v>12879479</v>
      </c>
    </row>
    <row r="2494" spans="1:4" hidden="1" outlineLevel="1">
      <c r="A2494" s="24" t="s">
        <v>813</v>
      </c>
      <c r="B2494" s="55">
        <v>1826543</v>
      </c>
      <c r="C2494" s="55">
        <v>0</v>
      </c>
      <c r="D2494" s="55">
        <v>1826543</v>
      </c>
    </row>
    <row r="2495" spans="1:4" hidden="1" outlineLevel="1">
      <c r="A2495" s="24" t="s">
        <v>814</v>
      </c>
      <c r="B2495" s="55">
        <v>2776776</v>
      </c>
      <c r="C2495" s="55">
        <v>0</v>
      </c>
      <c r="D2495" s="55">
        <v>2776776</v>
      </c>
    </row>
    <row r="2496" spans="1:4" hidden="1" outlineLevel="1">
      <c r="A2496" s="24" t="s">
        <v>815</v>
      </c>
      <c r="B2496" s="55">
        <v>7722638.733</v>
      </c>
      <c r="C2496" s="55">
        <v>0</v>
      </c>
      <c r="D2496" s="55">
        <v>7722638.733</v>
      </c>
    </row>
    <row r="2497" spans="1:4" hidden="1" outlineLevel="1">
      <c r="A2497" s="24" t="s">
        <v>816</v>
      </c>
      <c r="B2497" s="55">
        <v>12873230</v>
      </c>
      <c r="C2497" s="55">
        <v>27720</v>
      </c>
      <c r="D2497" s="55">
        <v>12900950</v>
      </c>
    </row>
    <row r="2498" spans="1:4" hidden="1" outlineLevel="1">
      <c r="A2498" s="24" t="s">
        <v>817</v>
      </c>
      <c r="B2498" s="55">
        <v>9787322</v>
      </c>
      <c r="C2498" s="55">
        <v>0</v>
      </c>
      <c r="D2498" s="55">
        <v>9787322</v>
      </c>
    </row>
    <row r="2499" spans="1:4" hidden="1" outlineLevel="1">
      <c r="A2499" s="24" t="s">
        <v>818</v>
      </c>
      <c r="B2499" s="55">
        <v>226023378.92299998</v>
      </c>
      <c r="C2499" s="55">
        <v>1547768.034</v>
      </c>
      <c r="D2499" s="55">
        <v>227571146.95699999</v>
      </c>
    </row>
    <row r="2500" spans="1:4" hidden="1" outlineLevel="1">
      <c r="A2500" s="24" t="s">
        <v>819</v>
      </c>
      <c r="B2500" s="55">
        <v>11641482</v>
      </c>
      <c r="C2500" s="55">
        <v>0</v>
      </c>
      <c r="D2500" s="55">
        <v>11641482</v>
      </c>
    </row>
    <row r="2501" spans="1:4" hidden="1" outlineLevel="1">
      <c r="A2501" s="24" t="s">
        <v>820</v>
      </c>
      <c r="B2501" s="55">
        <v>16339916.237</v>
      </c>
      <c r="C2501" s="55">
        <v>0</v>
      </c>
      <c r="D2501" s="55">
        <v>16339916.237</v>
      </c>
    </row>
    <row r="2502" spans="1:4" hidden="1" outlineLevel="1">
      <c r="A2502" s="24" t="s">
        <v>821</v>
      </c>
      <c r="B2502" s="55">
        <v>3688651.1009999998</v>
      </c>
      <c r="C2502" s="55">
        <v>0</v>
      </c>
      <c r="D2502" s="55">
        <v>3688651.1009999998</v>
      </c>
    </row>
    <row r="2503" spans="1:4" hidden="1" outlineLevel="1">
      <c r="A2503" s="24" t="s">
        <v>822</v>
      </c>
      <c r="B2503" s="55">
        <v>5647800</v>
      </c>
      <c r="C2503" s="55">
        <v>0</v>
      </c>
      <c r="D2503" s="55">
        <v>5647800</v>
      </c>
    </row>
    <row r="2504" spans="1:4" hidden="1" outlineLevel="1">
      <c r="A2504" s="24" t="s">
        <v>823</v>
      </c>
      <c r="B2504" s="55">
        <v>27731744</v>
      </c>
      <c r="C2504" s="55">
        <v>29116</v>
      </c>
      <c r="D2504" s="55">
        <v>27760860</v>
      </c>
    </row>
    <row r="2505" spans="1:4" hidden="1" outlineLevel="1">
      <c r="A2505" s="24" t="s">
        <v>292</v>
      </c>
      <c r="B2505" s="55">
        <v>35547819</v>
      </c>
      <c r="C2505" s="55">
        <v>3913410.5</v>
      </c>
      <c r="D2505" s="55">
        <v>39461229.5</v>
      </c>
    </row>
    <row r="2506" spans="1:4" hidden="1" outlineLevel="1">
      <c r="A2506" s="24" t="s">
        <v>824</v>
      </c>
      <c r="B2506" s="55">
        <v>9184876</v>
      </c>
      <c r="C2506" s="55">
        <v>13103</v>
      </c>
      <c r="D2506" s="55">
        <v>9197979</v>
      </c>
    </row>
    <row r="2507" spans="1:4" hidden="1" outlineLevel="1">
      <c r="A2507" s="24" t="s">
        <v>825</v>
      </c>
      <c r="B2507" s="55">
        <v>22674305</v>
      </c>
      <c r="C2507" s="55">
        <v>4357</v>
      </c>
      <c r="D2507" s="55">
        <v>22678662</v>
      </c>
    </row>
    <row r="2508" spans="1:4" hidden="1" outlineLevel="1">
      <c r="A2508" s="24" t="s">
        <v>826</v>
      </c>
      <c r="B2508" s="55">
        <v>22753347</v>
      </c>
      <c r="C2508" s="55">
        <v>-22</v>
      </c>
      <c r="D2508" s="55">
        <v>22753325</v>
      </c>
    </row>
    <row r="2509" spans="1:4" hidden="1" outlineLevel="1">
      <c r="A2509" s="24" t="s">
        <v>827</v>
      </c>
      <c r="B2509" s="55">
        <v>25319935.938999999</v>
      </c>
      <c r="C2509" s="55">
        <v>0</v>
      </c>
      <c r="D2509" s="55">
        <v>25319935.938999999</v>
      </c>
    </row>
    <row r="2510" spans="1:4" hidden="1" outlineLevel="1">
      <c r="A2510" s="24" t="s">
        <v>743</v>
      </c>
      <c r="B2510" s="55">
        <v>13250536.897</v>
      </c>
      <c r="C2510" s="55">
        <v>0</v>
      </c>
      <c r="D2510" s="55">
        <v>13250536.897</v>
      </c>
    </row>
    <row r="2511" spans="1:4" hidden="1" outlineLevel="1">
      <c r="A2511" s="24" t="s">
        <v>828</v>
      </c>
      <c r="B2511" s="55">
        <v>7949361.2740000002</v>
      </c>
      <c r="C2511" s="55">
        <v>299139.94</v>
      </c>
      <c r="D2511" s="55">
        <v>8248501.2140000006</v>
      </c>
    </row>
    <row r="2512" spans="1:4" hidden="1" outlineLevel="1">
      <c r="A2512" s="24" t="s">
        <v>829</v>
      </c>
      <c r="B2512" s="55">
        <v>16162692.93</v>
      </c>
      <c r="C2512" s="55">
        <v>0</v>
      </c>
      <c r="D2512" s="55">
        <v>16162692.93</v>
      </c>
    </row>
    <row r="2513" spans="1:4" hidden="1" outlineLevel="1">
      <c r="A2513" s="24" t="s">
        <v>830</v>
      </c>
      <c r="B2513" s="55">
        <v>2249446.1579999998</v>
      </c>
      <c r="C2513" s="55">
        <v>-13479.776</v>
      </c>
      <c r="D2513" s="55">
        <v>2235966.3819999998</v>
      </c>
    </row>
    <row r="2514" spans="1:4" hidden="1" outlineLevel="1">
      <c r="A2514" s="24" t="s">
        <v>831</v>
      </c>
      <c r="B2514" s="55">
        <v>1570097</v>
      </c>
      <c r="C2514" s="55">
        <v>0</v>
      </c>
      <c r="D2514" s="55">
        <v>1570097</v>
      </c>
    </row>
    <row r="2515" spans="1:4" hidden="1" outlineLevel="1">
      <c r="A2515" s="24" t="s">
        <v>832</v>
      </c>
      <c r="B2515" s="55">
        <v>3540251</v>
      </c>
      <c r="C2515" s="55">
        <v>2150</v>
      </c>
      <c r="D2515" s="55">
        <v>3542401</v>
      </c>
    </row>
    <row r="2516" spans="1:4" hidden="1" outlineLevel="1">
      <c r="A2516" s="24" t="s">
        <v>833</v>
      </c>
      <c r="B2516" s="55">
        <v>6688583</v>
      </c>
      <c r="C2516" s="55">
        <v>69757.01999999999</v>
      </c>
      <c r="D2516" s="55">
        <v>6758340.0199999996</v>
      </c>
    </row>
    <row r="2517" spans="1:4" hidden="1" outlineLevel="1">
      <c r="A2517" s="24" t="s">
        <v>834</v>
      </c>
      <c r="B2517" s="55">
        <v>16292729.699999999</v>
      </c>
      <c r="C2517" s="55">
        <v>16726.5</v>
      </c>
      <c r="D2517" s="55">
        <v>16309456.199999999</v>
      </c>
    </row>
    <row r="2518" spans="1:4" hidden="1" outlineLevel="1">
      <c r="A2518" s="24" t="s">
        <v>835</v>
      </c>
      <c r="B2518" s="55">
        <v>10019505.534</v>
      </c>
      <c r="C2518" s="55">
        <v>25204</v>
      </c>
      <c r="D2518" s="55">
        <v>10044709.534</v>
      </c>
    </row>
    <row r="2519" spans="1:4" hidden="1" outlineLevel="1">
      <c r="A2519" s="24" t="s">
        <v>836</v>
      </c>
      <c r="B2519" s="55">
        <v>19122857</v>
      </c>
      <c r="C2519" s="55">
        <v>303584</v>
      </c>
      <c r="D2519" s="55">
        <v>19426441</v>
      </c>
    </row>
    <row r="2520" spans="1:4" hidden="1" outlineLevel="1">
      <c r="A2520" s="24" t="s">
        <v>837</v>
      </c>
      <c r="B2520" s="55">
        <v>7804608.1249999991</v>
      </c>
      <c r="C2520" s="55">
        <v>0</v>
      </c>
      <c r="D2520" s="55">
        <v>7804608.1249999991</v>
      </c>
    </row>
    <row r="2521" spans="1:4" hidden="1" outlineLevel="1">
      <c r="A2521" s="24" t="s">
        <v>838</v>
      </c>
      <c r="B2521" s="55">
        <v>2623406</v>
      </c>
      <c r="C2521" s="55">
        <v>0</v>
      </c>
      <c r="D2521" s="55">
        <v>2623406</v>
      </c>
    </row>
    <row r="2522" spans="1:4" hidden="1" outlineLevel="1">
      <c r="A2522" s="24" t="s">
        <v>839</v>
      </c>
      <c r="B2522" s="55">
        <v>87993025.260000005</v>
      </c>
      <c r="C2522" s="55">
        <v>-12726.939</v>
      </c>
      <c r="D2522" s="55">
        <v>87980298.32100001</v>
      </c>
    </row>
    <row r="2523" spans="1:4" hidden="1" outlineLevel="1">
      <c r="A2523" s="24" t="s">
        <v>840</v>
      </c>
      <c r="B2523" s="55">
        <v>8997452</v>
      </c>
      <c r="C2523" s="55">
        <v>0</v>
      </c>
      <c r="D2523" s="55">
        <v>8997452</v>
      </c>
    </row>
    <row r="2524" spans="1:4" hidden="1" outlineLevel="1">
      <c r="A2524" s="24" t="s">
        <v>841</v>
      </c>
      <c r="B2524" s="55">
        <v>14391482</v>
      </c>
      <c r="C2524" s="55">
        <v>0</v>
      </c>
      <c r="D2524" s="55">
        <v>14391482</v>
      </c>
    </row>
    <row r="2525" spans="1:4" hidden="1" outlineLevel="1">
      <c r="A2525" s="24" t="s">
        <v>842</v>
      </c>
      <c r="B2525" s="55">
        <v>32424868.856999997</v>
      </c>
      <c r="C2525" s="55">
        <v>131737.82</v>
      </c>
      <c r="D2525" s="55">
        <v>32556606.676999997</v>
      </c>
    </row>
    <row r="2526" spans="1:4" hidden="1" outlineLevel="1">
      <c r="A2526" s="24" t="s">
        <v>843</v>
      </c>
      <c r="B2526" s="55">
        <v>3797750.676</v>
      </c>
      <c r="C2526" s="55">
        <v>0</v>
      </c>
      <c r="D2526" s="55">
        <v>3797750.676</v>
      </c>
    </row>
    <row r="2527" spans="1:4" hidden="1" outlineLevel="1">
      <c r="A2527" s="24" t="s">
        <v>844</v>
      </c>
      <c r="B2527" s="55">
        <v>15218156.163000001</v>
      </c>
      <c r="C2527" s="55">
        <v>28195</v>
      </c>
      <c r="D2527" s="55">
        <v>15246351.163000001</v>
      </c>
    </row>
    <row r="2528" spans="1:4" hidden="1" outlineLevel="1">
      <c r="A2528" s="24" t="s">
        <v>845</v>
      </c>
      <c r="B2528" s="55">
        <v>10539494.082</v>
      </c>
      <c r="C2528" s="55">
        <v>0</v>
      </c>
      <c r="D2528" s="55">
        <v>10539494.082</v>
      </c>
    </row>
    <row r="2529" spans="1:4" hidden="1" outlineLevel="1">
      <c r="A2529" s="24" t="s">
        <v>846</v>
      </c>
      <c r="B2529" s="55">
        <v>1192609.7</v>
      </c>
      <c r="C2529" s="55">
        <v>0</v>
      </c>
      <c r="D2529" s="55">
        <v>1192609.7</v>
      </c>
    </row>
    <row r="2530" spans="1:4" hidden="1" outlineLevel="1">
      <c r="A2530" s="24" t="s">
        <v>410</v>
      </c>
      <c r="B2530" s="55">
        <v>60677286.171999998</v>
      </c>
      <c r="C2530" s="55">
        <v>0</v>
      </c>
      <c r="D2530" s="55">
        <v>60677286.171999998</v>
      </c>
    </row>
    <row r="2531" spans="1:4" hidden="1" outlineLevel="1">
      <c r="A2531" s="24" t="s">
        <v>847</v>
      </c>
      <c r="B2531" s="55">
        <v>13275726.323999999</v>
      </c>
      <c r="C2531" s="55">
        <v>48840.5</v>
      </c>
      <c r="D2531" s="55">
        <v>13324566.823999999</v>
      </c>
    </row>
    <row r="2532" spans="1:4" hidden="1" outlineLevel="1">
      <c r="A2532" s="24" t="s">
        <v>848</v>
      </c>
      <c r="B2532" s="55">
        <v>5618055.5750000002</v>
      </c>
      <c r="C2532" s="55">
        <v>126</v>
      </c>
      <c r="D2532" s="55">
        <v>5618181.5750000002</v>
      </c>
    </row>
    <row r="2533" spans="1:4" hidden="1" outlineLevel="1">
      <c r="A2533" s="24" t="s">
        <v>849</v>
      </c>
      <c r="B2533" s="55">
        <v>22199772.671</v>
      </c>
      <c r="C2533" s="55">
        <v>-35232</v>
      </c>
      <c r="D2533" s="55">
        <v>22164540.671</v>
      </c>
    </row>
    <row r="2534" spans="1:4" hidden="1" outlineLevel="1">
      <c r="A2534" s="24" t="s">
        <v>850</v>
      </c>
      <c r="B2534" s="55">
        <v>11104533.296</v>
      </c>
      <c r="C2534" s="55">
        <v>0</v>
      </c>
      <c r="D2534" s="55">
        <v>11104533.296</v>
      </c>
    </row>
    <row r="2535" spans="1:4" hidden="1" outlineLevel="1">
      <c r="A2535" s="24" t="s">
        <v>851</v>
      </c>
      <c r="B2535" s="55">
        <v>3362965.7080000001</v>
      </c>
      <c r="C2535" s="55">
        <v>263993.11099999998</v>
      </c>
      <c r="D2535" s="55">
        <v>3626958.8190000001</v>
      </c>
    </row>
    <row r="2536" spans="1:4" hidden="1" outlineLevel="1">
      <c r="A2536" s="24" t="s">
        <v>852</v>
      </c>
      <c r="B2536" s="55">
        <v>489945048</v>
      </c>
      <c r="C2536" s="55">
        <v>835454.6</v>
      </c>
      <c r="D2536" s="55">
        <v>490780502.60000002</v>
      </c>
    </row>
    <row r="2537" spans="1:4" hidden="1" outlineLevel="1">
      <c r="A2537" s="24" t="s">
        <v>853</v>
      </c>
      <c r="B2537" s="55">
        <v>24334550.379999999</v>
      </c>
      <c r="C2537" s="55">
        <v>3187</v>
      </c>
      <c r="D2537" s="55">
        <v>24337737.379999999</v>
      </c>
    </row>
    <row r="2538" spans="1:4" hidden="1" outlineLevel="1">
      <c r="A2538" s="24" t="s">
        <v>854</v>
      </c>
      <c r="B2538" s="55">
        <v>19731872.104000002</v>
      </c>
      <c r="C2538" s="55">
        <v>173267.48699999999</v>
      </c>
      <c r="D2538" s="55">
        <v>19905139.591000002</v>
      </c>
    </row>
    <row r="2539" spans="1:4" hidden="1" outlineLevel="1">
      <c r="A2539" s="24" t="s">
        <v>855</v>
      </c>
      <c r="B2539" s="55">
        <v>17908254.158</v>
      </c>
      <c r="C2539" s="55">
        <v>545353.84199999995</v>
      </c>
      <c r="D2539" s="55">
        <v>18453608</v>
      </c>
    </row>
    <row r="2540" spans="1:4" hidden="1" outlineLevel="1">
      <c r="A2540" s="24" t="s">
        <v>856</v>
      </c>
      <c r="B2540" s="55">
        <v>18365709</v>
      </c>
      <c r="C2540" s="55">
        <v>53382</v>
      </c>
      <c r="D2540" s="55">
        <v>18419091</v>
      </c>
    </row>
    <row r="2541" spans="1:4" hidden="1" outlineLevel="1">
      <c r="A2541" s="24" t="s">
        <v>857</v>
      </c>
      <c r="B2541" s="55">
        <v>5437467</v>
      </c>
      <c r="C2541" s="55">
        <v>0</v>
      </c>
      <c r="D2541" s="55">
        <v>5437467</v>
      </c>
    </row>
    <row r="2542" spans="1:4" hidden="1" outlineLevel="1">
      <c r="A2542" s="24" t="s">
        <v>858</v>
      </c>
      <c r="B2542" s="55">
        <v>18944900.528000001</v>
      </c>
      <c r="C2542" s="55">
        <v>0</v>
      </c>
      <c r="D2542" s="55">
        <v>18944900.528000001</v>
      </c>
    </row>
    <row r="2543" spans="1:4" hidden="1" outlineLevel="1">
      <c r="A2543" s="24" t="s">
        <v>859</v>
      </c>
      <c r="B2543" s="55">
        <v>359184.34499999997</v>
      </c>
      <c r="C2543" s="55">
        <v>88987.29</v>
      </c>
      <c r="D2543" s="55">
        <v>448171.63499999995</v>
      </c>
    </row>
    <row r="2544" spans="1:4" hidden="1" outlineLevel="1">
      <c r="A2544" s="24" t="s">
        <v>860</v>
      </c>
      <c r="B2544" s="55">
        <v>9539155</v>
      </c>
      <c r="C2544" s="55">
        <v>0</v>
      </c>
      <c r="D2544" s="55">
        <v>9539155</v>
      </c>
    </row>
    <row r="2545" spans="1:4" hidden="1" outlineLevel="1">
      <c r="A2545" s="24" t="s">
        <v>861</v>
      </c>
      <c r="B2545" s="55">
        <v>2338486</v>
      </c>
      <c r="C2545" s="55">
        <v>0</v>
      </c>
      <c r="D2545" s="55">
        <v>2338486</v>
      </c>
    </row>
    <row r="2546" spans="1:4" hidden="1" outlineLevel="1">
      <c r="A2546" s="24" t="s">
        <v>862</v>
      </c>
      <c r="B2546" s="55">
        <v>133070</v>
      </c>
      <c r="C2546" s="55">
        <v>0</v>
      </c>
      <c r="D2546" s="55">
        <v>133070</v>
      </c>
    </row>
    <row r="2547" spans="1:4" hidden="1" outlineLevel="1">
      <c r="A2547" s="24" t="s">
        <v>863</v>
      </c>
      <c r="B2547" s="55">
        <v>7501174.9280000003</v>
      </c>
      <c r="C2547" s="55">
        <v>-4120.2200000000012</v>
      </c>
      <c r="D2547" s="55">
        <v>7497054.7080000006</v>
      </c>
    </row>
    <row r="2548" spans="1:4" hidden="1" outlineLevel="1">
      <c r="A2548" s="24" t="s">
        <v>864</v>
      </c>
      <c r="B2548" s="55">
        <v>2025244</v>
      </c>
      <c r="C2548" s="55">
        <v>6159</v>
      </c>
      <c r="D2548" s="55">
        <v>2031403</v>
      </c>
    </row>
    <row r="2549" spans="1:4" hidden="1" outlineLevel="1">
      <c r="A2549" s="24" t="s">
        <v>865</v>
      </c>
      <c r="B2549" s="55">
        <v>13622601.247000001</v>
      </c>
      <c r="C2549" s="55">
        <v>9200.27</v>
      </c>
      <c r="D2549" s="55">
        <v>13631801.517000001</v>
      </c>
    </row>
    <row r="2550" spans="1:4" hidden="1" outlineLevel="1">
      <c r="A2550" s="24" t="s">
        <v>866</v>
      </c>
      <c r="B2550" s="55">
        <v>245579953</v>
      </c>
      <c r="C2550" s="55">
        <v>2202036</v>
      </c>
      <c r="D2550" s="55">
        <v>247781989</v>
      </c>
    </row>
    <row r="2551" spans="1:4" hidden="1" outlineLevel="1">
      <c r="A2551" s="24" t="s">
        <v>867</v>
      </c>
      <c r="B2551" s="55">
        <v>12105388.16</v>
      </c>
      <c r="C2551" s="55">
        <v>0</v>
      </c>
      <c r="D2551" s="55">
        <v>12105388.16</v>
      </c>
    </row>
    <row r="2552" spans="1:4" hidden="1" outlineLevel="1">
      <c r="A2552" s="24" t="s">
        <v>868</v>
      </c>
      <c r="B2552" s="55">
        <v>2678579</v>
      </c>
      <c r="C2552" s="55">
        <v>0</v>
      </c>
      <c r="D2552" s="55">
        <v>2678579</v>
      </c>
    </row>
    <row r="2553" spans="1:4" hidden="1" outlineLevel="1">
      <c r="A2553" s="24" t="s">
        <v>869</v>
      </c>
      <c r="B2553" s="55">
        <v>6744156.5159999998</v>
      </c>
      <c r="C2553" s="55">
        <v>98376.126999999993</v>
      </c>
      <c r="D2553" s="55">
        <v>6842532.6430000002</v>
      </c>
    </row>
    <row r="2554" spans="1:4" hidden="1" outlineLevel="1">
      <c r="A2554" s="24" t="s">
        <v>870</v>
      </c>
      <c r="B2554" s="55">
        <v>10333702</v>
      </c>
      <c r="C2554" s="55">
        <v>33658</v>
      </c>
      <c r="D2554" s="55">
        <v>10367360</v>
      </c>
    </row>
    <row r="2555" spans="1:4" hidden="1" outlineLevel="1">
      <c r="A2555" s="24" t="s">
        <v>871</v>
      </c>
      <c r="B2555" s="55">
        <v>30770550.099999998</v>
      </c>
      <c r="C2555" s="55">
        <v>1083950.8219999999</v>
      </c>
      <c r="D2555" s="55">
        <v>31854500.921999998</v>
      </c>
    </row>
    <row r="2556" spans="1:4" hidden="1" outlineLevel="1">
      <c r="A2556" s="24" t="s">
        <v>872</v>
      </c>
      <c r="B2556" s="55">
        <v>5446674.4639999997</v>
      </c>
      <c r="C2556" s="55">
        <v>0</v>
      </c>
      <c r="D2556" s="55">
        <v>5446674.4639999997</v>
      </c>
    </row>
    <row r="2557" spans="1:4" hidden="1" outlineLevel="1">
      <c r="A2557" s="24" t="s">
        <v>873</v>
      </c>
      <c r="B2557" s="55">
        <v>13885417.439999999</v>
      </c>
      <c r="C2557" s="55">
        <v>0</v>
      </c>
      <c r="D2557" s="55">
        <v>13885417.439999999</v>
      </c>
    </row>
    <row r="2558" spans="1:4" hidden="1" outlineLevel="1">
      <c r="A2558" s="24" t="s">
        <v>874</v>
      </c>
      <c r="B2558" s="55">
        <v>11394480</v>
      </c>
      <c r="C2558" s="55">
        <v>8565</v>
      </c>
      <c r="D2558" s="55">
        <v>11403045</v>
      </c>
    </row>
    <row r="2559" spans="1:4" hidden="1" outlineLevel="1">
      <c r="A2559" s="24" t="s">
        <v>404</v>
      </c>
      <c r="B2559" s="55">
        <v>2738910587.1000004</v>
      </c>
      <c r="C2559" s="55">
        <v>15042883.701000001</v>
      </c>
      <c r="D2559" s="55">
        <v>2753953470.8010006</v>
      </c>
    </row>
    <row r="2560" spans="1:4" hidden="1" outlineLevel="1">
      <c r="A2560" s="24" t="s">
        <v>875</v>
      </c>
      <c r="B2560" s="55">
        <v>5911096.5900000008</v>
      </c>
      <c r="C2560" s="55">
        <v>0</v>
      </c>
      <c r="D2560" s="55">
        <v>5911096.5900000008</v>
      </c>
    </row>
    <row r="2561" spans="1:4" hidden="1" outlineLevel="1">
      <c r="A2561" s="24" t="s">
        <v>876</v>
      </c>
      <c r="B2561" s="55">
        <v>13322909.199999999</v>
      </c>
      <c r="C2561" s="55">
        <v>313733.09999999998</v>
      </c>
      <c r="D2561" s="55">
        <v>13636642.299999999</v>
      </c>
    </row>
    <row r="2562" spans="1:4" hidden="1" outlineLevel="1">
      <c r="A2562" s="24" t="s">
        <v>877</v>
      </c>
      <c r="B2562" s="55">
        <v>19209763</v>
      </c>
      <c r="C2562" s="55">
        <v>269389</v>
      </c>
      <c r="D2562" s="55">
        <v>19479152</v>
      </c>
    </row>
    <row r="2563" spans="1:4" hidden="1" outlineLevel="1">
      <c r="A2563" s="24" t="s">
        <v>878</v>
      </c>
      <c r="B2563" s="55">
        <v>32297637.829</v>
      </c>
      <c r="C2563" s="55">
        <v>-1522</v>
      </c>
      <c r="D2563" s="55">
        <v>32296115.829</v>
      </c>
    </row>
    <row r="2564" spans="1:4" hidden="1" outlineLevel="1">
      <c r="A2564" s="24" t="s">
        <v>879</v>
      </c>
      <c r="B2564" s="55">
        <v>1202063.6400000001</v>
      </c>
      <c r="C2564" s="55">
        <v>0</v>
      </c>
      <c r="D2564" s="55">
        <v>1202063.6400000001</v>
      </c>
    </row>
    <row r="2565" spans="1:4" hidden="1" outlineLevel="1">
      <c r="A2565" s="24" t="s">
        <v>880</v>
      </c>
      <c r="B2565" s="55">
        <v>8978428</v>
      </c>
      <c r="C2565" s="55">
        <v>0</v>
      </c>
      <c r="D2565" s="55">
        <v>8978428</v>
      </c>
    </row>
    <row r="2566" spans="1:4" hidden="1" outlineLevel="1">
      <c r="A2566" s="24" t="s">
        <v>881</v>
      </c>
      <c r="B2566" s="55">
        <v>3193217</v>
      </c>
      <c r="C2566" s="55">
        <v>0</v>
      </c>
      <c r="D2566" s="55">
        <v>3193217</v>
      </c>
    </row>
    <row r="2567" spans="1:4" hidden="1" outlineLevel="1">
      <c r="A2567" s="24" t="s">
        <v>882</v>
      </c>
      <c r="B2567" s="55">
        <v>10097705</v>
      </c>
      <c r="C2567" s="55">
        <v>0</v>
      </c>
      <c r="D2567" s="55">
        <v>10097705</v>
      </c>
    </row>
    <row r="2568" spans="1:4" hidden="1" outlineLevel="1">
      <c r="A2568" s="24" t="s">
        <v>883</v>
      </c>
      <c r="B2568" s="55">
        <v>2070224</v>
      </c>
      <c r="C2568" s="55">
        <v>0</v>
      </c>
      <c r="D2568" s="55">
        <v>2070224</v>
      </c>
    </row>
    <row r="2569" spans="1:4" hidden="1" outlineLevel="1">
      <c r="A2569" s="24" t="s">
        <v>884</v>
      </c>
      <c r="B2569" s="55">
        <v>8137709.2580000004</v>
      </c>
      <c r="C2569" s="55">
        <v>0</v>
      </c>
      <c r="D2569" s="55">
        <v>8137709.2580000004</v>
      </c>
    </row>
    <row r="2570" spans="1:4" hidden="1" outlineLevel="1">
      <c r="A2570" s="24" t="s">
        <v>885</v>
      </c>
      <c r="B2570" s="55">
        <v>1738690.84</v>
      </c>
      <c r="C2570" s="55">
        <v>0</v>
      </c>
      <c r="D2570" s="55">
        <v>1738690.84</v>
      </c>
    </row>
    <row r="2571" spans="1:4" hidden="1" outlineLevel="1">
      <c r="A2571" s="24" t="s">
        <v>886</v>
      </c>
      <c r="B2571" s="55">
        <v>3369664.5449999999</v>
      </c>
      <c r="C2571" s="55">
        <v>0</v>
      </c>
      <c r="D2571" s="55">
        <v>3369664.5449999999</v>
      </c>
    </row>
    <row r="2572" spans="1:4" hidden="1" outlineLevel="1">
      <c r="A2572" s="24" t="s">
        <v>887</v>
      </c>
      <c r="B2572" s="55">
        <v>4921128</v>
      </c>
      <c r="C2572" s="55">
        <v>0</v>
      </c>
      <c r="D2572" s="55">
        <v>4921128</v>
      </c>
    </row>
    <row r="2573" spans="1:4" hidden="1" outlineLevel="1">
      <c r="A2573" s="24" t="s">
        <v>888</v>
      </c>
      <c r="B2573" s="55">
        <v>7683175.4349999996</v>
      </c>
      <c r="C2573" s="55">
        <v>0</v>
      </c>
      <c r="D2573" s="55">
        <v>7683175.4349999996</v>
      </c>
    </row>
    <row r="2574" spans="1:4" hidden="1" outlineLevel="1">
      <c r="A2574" s="24" t="s">
        <v>889</v>
      </c>
      <c r="B2574" s="55">
        <v>9974069</v>
      </c>
      <c r="C2574" s="55">
        <v>0</v>
      </c>
      <c r="D2574" s="55">
        <v>9974069</v>
      </c>
    </row>
    <row r="2575" spans="1:4" hidden="1" outlineLevel="1">
      <c r="A2575" s="24" t="s">
        <v>890</v>
      </c>
      <c r="B2575" s="55">
        <v>6959191.0520000001</v>
      </c>
      <c r="C2575" s="55">
        <v>0</v>
      </c>
      <c r="D2575" s="55">
        <v>6959191.0520000001</v>
      </c>
    </row>
    <row r="2576" spans="1:4" hidden="1" outlineLevel="1">
      <c r="A2576" s="24" t="s">
        <v>891</v>
      </c>
      <c r="B2576" s="55">
        <v>18521178.927999999</v>
      </c>
      <c r="C2576" s="55">
        <v>332390.01199999999</v>
      </c>
      <c r="D2576" s="55">
        <v>18853568.939999998</v>
      </c>
    </row>
    <row r="2577" spans="1:4" hidden="1" outlineLevel="1">
      <c r="A2577" s="24" t="s">
        <v>892</v>
      </c>
      <c r="B2577" s="55">
        <v>17094268</v>
      </c>
      <c r="C2577" s="55">
        <v>0</v>
      </c>
      <c r="D2577" s="55">
        <v>17094268</v>
      </c>
    </row>
    <row r="2578" spans="1:4" hidden="1" outlineLevel="1">
      <c r="A2578" s="24" t="s">
        <v>893</v>
      </c>
      <c r="B2578" s="55">
        <v>19417570.210999999</v>
      </c>
      <c r="C2578" s="55">
        <v>0</v>
      </c>
      <c r="D2578" s="55">
        <v>19417570.210999999</v>
      </c>
    </row>
    <row r="2579" spans="1:4" hidden="1" outlineLevel="1">
      <c r="A2579" s="24" t="s">
        <v>894</v>
      </c>
      <c r="B2579" s="55">
        <v>15941839</v>
      </c>
      <c r="C2579" s="55">
        <v>0</v>
      </c>
      <c r="D2579" s="55">
        <v>15941839</v>
      </c>
    </row>
    <row r="2580" spans="1:4" hidden="1" outlineLevel="1">
      <c r="A2580" s="24" t="s">
        <v>895</v>
      </c>
      <c r="B2580" s="55">
        <v>6228447.1730000004</v>
      </c>
      <c r="C2580" s="55">
        <v>124740.05</v>
      </c>
      <c r="D2580" s="55">
        <v>6353187.2230000002</v>
      </c>
    </row>
    <row r="2581" spans="1:4" hidden="1" outlineLevel="1">
      <c r="A2581" s="24" t="s">
        <v>896</v>
      </c>
      <c r="B2581" s="55">
        <v>106943129.07699999</v>
      </c>
      <c r="C2581" s="55">
        <v>3936509.7390000001</v>
      </c>
      <c r="D2581" s="55">
        <v>110879638.81599998</v>
      </c>
    </row>
    <row r="2582" spans="1:4" hidden="1" outlineLevel="1">
      <c r="A2582" s="24" t="s">
        <v>897</v>
      </c>
      <c r="B2582" s="55">
        <v>2710367.16</v>
      </c>
      <c r="C2582" s="55">
        <v>119808.47300000001</v>
      </c>
      <c r="D2582" s="55">
        <v>2830175.6330000004</v>
      </c>
    </row>
    <row r="2583" spans="1:4" hidden="1" outlineLevel="1">
      <c r="A2583" s="24" t="s">
        <v>898</v>
      </c>
      <c r="B2583" s="55">
        <v>11497384.23</v>
      </c>
      <c r="C2583" s="55">
        <v>41894</v>
      </c>
      <c r="D2583" s="55">
        <v>11539278.23</v>
      </c>
    </row>
    <row r="2584" spans="1:4" hidden="1" outlineLevel="1">
      <c r="A2584" s="24" t="s">
        <v>899</v>
      </c>
      <c r="B2584" s="55">
        <v>11697600.521</v>
      </c>
      <c r="C2584" s="55">
        <v>-4539</v>
      </c>
      <c r="D2584" s="55">
        <v>11693061.521</v>
      </c>
    </row>
    <row r="2585" spans="1:4" hidden="1" outlineLevel="1">
      <c r="A2585" s="24" t="s">
        <v>900</v>
      </c>
      <c r="B2585" s="55">
        <v>15821757.300000001</v>
      </c>
      <c r="C2585" s="55">
        <v>7103</v>
      </c>
      <c r="D2585" s="55">
        <v>15828860.300000001</v>
      </c>
    </row>
    <row r="2586" spans="1:4" hidden="1" outlineLevel="1">
      <c r="A2586" s="24" t="s">
        <v>901</v>
      </c>
      <c r="B2586" s="55">
        <v>19464812.111000001</v>
      </c>
      <c r="C2586" s="55">
        <v>0</v>
      </c>
      <c r="D2586" s="55">
        <v>19464812.111000001</v>
      </c>
    </row>
    <row r="2587" spans="1:4" hidden="1" outlineLevel="1">
      <c r="A2587" s="24" t="s">
        <v>902</v>
      </c>
      <c r="B2587" s="55">
        <v>1783424</v>
      </c>
      <c r="C2587" s="55">
        <v>0</v>
      </c>
      <c r="D2587" s="55">
        <v>1783424</v>
      </c>
    </row>
    <row r="2588" spans="1:4" hidden="1" outlineLevel="1">
      <c r="A2588" s="24" t="s">
        <v>903</v>
      </c>
      <c r="B2588" s="55">
        <v>1034555</v>
      </c>
      <c r="C2588" s="55">
        <v>0</v>
      </c>
      <c r="D2588" s="55">
        <v>1034555</v>
      </c>
    </row>
    <row r="2589" spans="1:4" hidden="1" outlineLevel="1">
      <c r="A2589" s="24" t="s">
        <v>904</v>
      </c>
      <c r="B2589" s="55">
        <v>3944106.6230000001</v>
      </c>
      <c r="C2589" s="55">
        <v>67124.009999999995</v>
      </c>
      <c r="D2589" s="55">
        <v>4011230.6329999999</v>
      </c>
    </row>
    <row r="2590" spans="1:4" hidden="1" outlineLevel="1">
      <c r="A2590" s="24" t="s">
        <v>905</v>
      </c>
      <c r="B2590" s="55">
        <v>30507326</v>
      </c>
      <c r="C2590" s="55">
        <v>1287199</v>
      </c>
      <c r="D2590" s="55">
        <v>31794525</v>
      </c>
    </row>
    <row r="2591" spans="1:4" hidden="1" outlineLevel="1">
      <c r="A2591" s="24" t="s">
        <v>906</v>
      </c>
      <c r="B2591" s="55">
        <v>15122211</v>
      </c>
      <c r="C2591" s="55">
        <v>184679</v>
      </c>
      <c r="D2591" s="55">
        <v>15306890</v>
      </c>
    </row>
    <row r="2592" spans="1:4" hidden="1" outlineLevel="1">
      <c r="A2592" s="24" t="s">
        <v>907</v>
      </c>
      <c r="B2592" s="55">
        <v>7477413.8880000003</v>
      </c>
      <c r="C2592" s="55">
        <v>0</v>
      </c>
      <c r="D2592" s="55">
        <v>7477413.8880000003</v>
      </c>
    </row>
    <row r="2593" spans="1:4" hidden="1" outlineLevel="1">
      <c r="A2593" s="24" t="s">
        <v>908</v>
      </c>
      <c r="B2593" s="55">
        <v>28595310.535999998</v>
      </c>
      <c r="C2593" s="55">
        <v>9729.4639999999999</v>
      </c>
      <c r="D2593" s="55">
        <v>28605040</v>
      </c>
    </row>
    <row r="2594" spans="1:4" hidden="1" outlineLevel="1">
      <c r="A2594" s="24" t="s">
        <v>468</v>
      </c>
      <c r="B2594" s="55">
        <v>86239214.748999998</v>
      </c>
      <c r="C2594" s="55">
        <v>2950580</v>
      </c>
      <c r="D2594" s="55">
        <v>89189794.748999998</v>
      </c>
    </row>
    <row r="2595" spans="1:4" hidden="1" outlineLevel="1">
      <c r="A2595" s="24" t="s">
        <v>909</v>
      </c>
      <c r="B2595" s="55">
        <v>13366525.747000001</v>
      </c>
      <c r="C2595" s="55">
        <v>205202.75200000001</v>
      </c>
      <c r="D2595" s="55">
        <v>13571728.499000002</v>
      </c>
    </row>
    <row r="2596" spans="1:4" hidden="1" outlineLevel="1">
      <c r="A2596" s="24" t="s">
        <v>910</v>
      </c>
      <c r="B2596" s="55">
        <v>29192303</v>
      </c>
      <c r="C2596" s="55">
        <v>11810</v>
      </c>
      <c r="D2596" s="55">
        <v>29204113</v>
      </c>
    </row>
    <row r="2597" spans="1:4" hidden="1" outlineLevel="1">
      <c r="A2597" s="24" t="s">
        <v>911</v>
      </c>
      <c r="B2597" s="55">
        <v>4027196.2399999998</v>
      </c>
      <c r="C2597" s="55">
        <v>0</v>
      </c>
      <c r="D2597" s="55">
        <v>4027196.2399999998</v>
      </c>
    </row>
    <row r="2598" spans="1:4" hidden="1" outlineLevel="1">
      <c r="A2598" s="24" t="s">
        <v>912</v>
      </c>
      <c r="B2598" s="55">
        <v>12104546</v>
      </c>
      <c r="C2598" s="55">
        <v>1929</v>
      </c>
      <c r="D2598" s="55">
        <v>12106475</v>
      </c>
    </row>
    <row r="2599" spans="1:4" hidden="1" outlineLevel="1">
      <c r="A2599" s="24" t="s">
        <v>913</v>
      </c>
      <c r="B2599" s="55">
        <v>1048543</v>
      </c>
      <c r="C2599" s="55">
        <v>0</v>
      </c>
      <c r="D2599" s="55">
        <v>1048543</v>
      </c>
    </row>
    <row r="2600" spans="1:4" hidden="1" outlineLevel="1">
      <c r="A2600" s="24" t="s">
        <v>914</v>
      </c>
      <c r="B2600" s="55">
        <v>9071927.1610000003</v>
      </c>
      <c r="C2600" s="55">
        <v>0</v>
      </c>
      <c r="D2600" s="55">
        <v>9071927.1610000003</v>
      </c>
    </row>
    <row r="2601" spans="1:4" hidden="1" outlineLevel="1">
      <c r="A2601" s="24" t="s">
        <v>915</v>
      </c>
      <c r="B2601" s="55">
        <v>28713656.611999996</v>
      </c>
      <c r="C2601" s="55">
        <v>271960.80800000002</v>
      </c>
      <c r="D2601" s="55">
        <v>28985617.419999994</v>
      </c>
    </row>
    <row r="2602" spans="1:4" hidden="1" outlineLevel="1">
      <c r="A2602" s="24" t="s">
        <v>371</v>
      </c>
      <c r="B2602" s="55">
        <v>12037402</v>
      </c>
      <c r="C2602" s="55">
        <v>91240</v>
      </c>
      <c r="D2602" s="55">
        <v>12128642</v>
      </c>
    </row>
    <row r="2603" spans="1:4" hidden="1" outlineLevel="1">
      <c r="A2603" s="24" t="s">
        <v>916</v>
      </c>
      <c r="B2603" s="55">
        <v>23421349.818</v>
      </c>
      <c r="C2603" s="55">
        <v>0</v>
      </c>
      <c r="D2603" s="55">
        <v>23421349.818</v>
      </c>
    </row>
    <row r="2604" spans="1:4" hidden="1" outlineLevel="1">
      <c r="A2604" s="24" t="s">
        <v>917</v>
      </c>
      <c r="B2604" s="55">
        <v>11907333</v>
      </c>
      <c r="C2604" s="55">
        <v>2859</v>
      </c>
      <c r="D2604" s="55">
        <v>11910192</v>
      </c>
    </row>
    <row r="2605" spans="1:4" hidden="1" outlineLevel="1">
      <c r="A2605" s="24" t="s">
        <v>307</v>
      </c>
      <c r="B2605" s="55">
        <v>64655232.963999994</v>
      </c>
      <c r="C2605" s="55">
        <v>0</v>
      </c>
      <c r="D2605" s="55">
        <v>64655232.963999994</v>
      </c>
    </row>
    <row r="2606" spans="1:4" hidden="1" outlineLevel="1">
      <c r="A2606" s="24" t="s">
        <v>918</v>
      </c>
      <c r="B2606" s="55">
        <v>27414752.959999997</v>
      </c>
      <c r="C2606" s="55">
        <v>0</v>
      </c>
      <c r="D2606" s="55">
        <v>27414752.959999997</v>
      </c>
    </row>
    <row r="2607" spans="1:4" hidden="1" outlineLevel="1">
      <c r="A2607" s="24" t="s">
        <v>919</v>
      </c>
      <c r="B2607" s="55">
        <v>15919410.23</v>
      </c>
      <c r="C2607" s="55">
        <v>0</v>
      </c>
      <c r="D2607" s="55">
        <v>15919410.23</v>
      </c>
    </row>
    <row r="2608" spans="1:4" hidden="1" outlineLevel="1">
      <c r="A2608" s="24" t="s">
        <v>920</v>
      </c>
      <c r="B2608" s="55">
        <v>21714808.193999998</v>
      </c>
      <c r="C2608" s="55">
        <v>0</v>
      </c>
      <c r="D2608" s="55">
        <v>21714808.193999998</v>
      </c>
    </row>
    <row r="2609" spans="1:4" hidden="1" outlineLevel="1">
      <c r="A2609" s="24" t="s">
        <v>921</v>
      </c>
      <c r="B2609" s="55">
        <v>13041838.950999999</v>
      </c>
      <c r="C2609" s="55">
        <v>0</v>
      </c>
      <c r="D2609" s="55">
        <v>13041838.950999999</v>
      </c>
    </row>
    <row r="2610" spans="1:4" hidden="1" outlineLevel="1">
      <c r="A2610" s="24" t="s">
        <v>922</v>
      </c>
      <c r="B2610" s="55">
        <v>37779800.774999999</v>
      </c>
      <c r="C2610" s="55">
        <v>92157.900999999998</v>
      </c>
      <c r="D2610" s="55">
        <v>37871958.675999999</v>
      </c>
    </row>
    <row r="2611" spans="1:4" hidden="1" outlineLevel="1">
      <c r="A2611" s="24" t="s">
        <v>923</v>
      </c>
      <c r="B2611" s="55">
        <v>5118929.6740000006</v>
      </c>
      <c r="C2611" s="55">
        <v>0</v>
      </c>
      <c r="D2611" s="55">
        <v>5118929.6740000006</v>
      </c>
    </row>
    <row r="2612" spans="1:4" hidden="1" outlineLevel="1">
      <c r="A2612" s="24" t="s">
        <v>267</v>
      </c>
      <c r="B2612" s="55">
        <v>27376919.831</v>
      </c>
      <c r="C2612" s="55">
        <v>0</v>
      </c>
      <c r="D2612" s="55">
        <v>27376919.831</v>
      </c>
    </row>
    <row r="2613" spans="1:4" hidden="1" outlineLevel="1">
      <c r="A2613" s="24" t="s">
        <v>924</v>
      </c>
      <c r="B2613" s="55">
        <v>5352258.0719999997</v>
      </c>
      <c r="C2613" s="55">
        <v>24319.074000000001</v>
      </c>
      <c r="D2613" s="55">
        <v>5376577.1459999997</v>
      </c>
    </row>
    <row r="2614" spans="1:4" hidden="1" outlineLevel="1">
      <c r="A2614" s="24" t="s">
        <v>925</v>
      </c>
      <c r="B2614" s="55">
        <v>66513371.795000002</v>
      </c>
      <c r="C2614" s="55">
        <v>662191.89599999995</v>
      </c>
      <c r="D2614" s="55">
        <v>67175563.691</v>
      </c>
    </row>
    <row r="2615" spans="1:4" hidden="1" outlineLevel="1">
      <c r="A2615" s="24" t="s">
        <v>926</v>
      </c>
      <c r="B2615" s="55">
        <v>25757388</v>
      </c>
      <c r="C2615" s="55">
        <v>534150</v>
      </c>
      <c r="D2615" s="55">
        <v>26291538</v>
      </c>
    </row>
    <row r="2616" spans="1:4" hidden="1" outlineLevel="1">
      <c r="A2616" s="24" t="s">
        <v>927</v>
      </c>
      <c r="B2616" s="55">
        <v>9762408.7199999988</v>
      </c>
      <c r="C2616" s="55">
        <v>0</v>
      </c>
      <c r="D2616" s="55">
        <v>9762408.7199999988</v>
      </c>
    </row>
    <row r="2617" spans="1:4" hidden="1" outlineLevel="1">
      <c r="A2617" s="24" t="s">
        <v>928</v>
      </c>
      <c r="B2617" s="55">
        <v>35221442.899999999</v>
      </c>
      <c r="C2617" s="55">
        <v>0</v>
      </c>
      <c r="D2617" s="55">
        <v>35221442.899999999</v>
      </c>
    </row>
    <row r="2618" spans="1:4" collapsed="1">
      <c r="A2618" s="11" t="s">
        <v>15</v>
      </c>
      <c r="B2618" s="9">
        <f>B1750+B1908+B2125+B2489</f>
        <v>34197859363</v>
      </c>
      <c r="C2618" s="9">
        <f>C1750+C1908+C2125+C2489</f>
        <v>392884221</v>
      </c>
      <c r="D2618" s="9">
        <f>D1750+D1908+D2125+D2489</f>
        <v>34590743584</v>
      </c>
    </row>
    <row r="2622" spans="1:4">
      <c r="B2622" s="96"/>
    </row>
  </sheetData>
  <pageMargins left="0.98425196850393704" right="0.78740157480314965" top="1.1023622047244095" bottom="0.78740157480314965" header="0.31496062992125984" footer="0.31496062992125984"/>
  <pageSetup paperSize="9" scale="78" orientation="landscape" r:id="rId1"/>
  <headerFooter scaleWithDoc="0">
    <oddHeader>&amp;L&amp;G</oddHeader>
    <oddFooter>&amp;R&amp;UAnlage 1.1&amp;U
Seite &amp;P</oddFooter>
  </headerFooter>
  <customProperties>
    <customPr name="EpmWorksheetKeyString_GUID" r:id="rId2"/>
  </customProperties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29"/>
  <sheetViews>
    <sheetView showGridLines="0" view="pageLayout" zoomScale="90" zoomScaleNormal="100" zoomScalePageLayoutView="90" workbookViewId="0">
      <selection activeCell="G11" sqref="G11"/>
    </sheetView>
  </sheetViews>
  <sheetFormatPr baseColWidth="10" defaultColWidth="9.140625" defaultRowHeight="12.75"/>
  <cols>
    <col min="1" max="1" width="20.5703125" style="22" customWidth="1"/>
    <col min="2" max="2" width="13.5703125" style="22" customWidth="1"/>
    <col min="3" max="3" width="24.42578125" style="22" customWidth="1"/>
    <col min="4" max="4" width="19.5703125" style="22" bestFit="1" customWidth="1"/>
    <col min="5" max="5" width="21.42578125" style="22" bestFit="1" customWidth="1"/>
    <col min="6" max="6" width="19.140625" style="22" bestFit="1" customWidth="1"/>
    <col min="7" max="7" width="11.5703125" style="22" bestFit="1" customWidth="1"/>
    <col min="8" max="8" width="12.140625" style="22" bestFit="1" customWidth="1"/>
    <col min="9" max="9" width="13.7109375" style="22" bestFit="1" customWidth="1"/>
    <col min="10" max="10" width="11.5703125" style="22" bestFit="1" customWidth="1"/>
    <col min="11" max="16384" width="9.140625" style="22"/>
  </cols>
  <sheetData>
    <row r="1" spans="1:10">
      <c r="A1" s="28" t="s">
        <v>941</v>
      </c>
      <c r="B1" s="10"/>
      <c r="C1" s="10"/>
      <c r="D1" s="10"/>
      <c r="E1" s="10"/>
      <c r="H1" s="165">
        <f>'Anlage 1a'!$J$1</f>
        <v>45496</v>
      </c>
    </row>
    <row r="2" spans="1:10">
      <c r="A2" s="28" t="s">
        <v>942</v>
      </c>
      <c r="B2" s="10"/>
      <c r="C2" s="10"/>
      <c r="D2" s="10"/>
      <c r="E2" s="10"/>
    </row>
    <row r="3" spans="1:10">
      <c r="A3" s="28" t="s">
        <v>943</v>
      </c>
      <c r="B3" s="10"/>
      <c r="C3" s="10"/>
      <c r="D3" s="10"/>
      <c r="E3" s="10"/>
    </row>
    <row r="4" spans="1:10">
      <c r="A4" s="28" t="s">
        <v>944</v>
      </c>
      <c r="B4" s="10"/>
      <c r="C4" s="10"/>
      <c r="D4" s="10"/>
      <c r="E4" s="10"/>
    </row>
    <row r="5" spans="1:10">
      <c r="A5" s="46" t="s">
        <v>945</v>
      </c>
      <c r="B5" s="10"/>
      <c r="C5" s="10"/>
      <c r="D5" s="10"/>
      <c r="E5" s="10"/>
    </row>
    <row r="6" spans="1:10">
      <c r="B6" s="10"/>
      <c r="C6" s="10"/>
      <c r="E6" s="10"/>
    </row>
    <row r="7" spans="1:10" ht="55.5" customHeight="1">
      <c r="A7" s="296" t="s">
        <v>53</v>
      </c>
      <c r="B7" s="185" t="s">
        <v>54</v>
      </c>
      <c r="C7" s="185" t="s">
        <v>946</v>
      </c>
      <c r="D7" s="185" t="s">
        <v>947</v>
      </c>
      <c r="E7" s="99" t="s">
        <v>948</v>
      </c>
      <c r="F7" s="99" t="s">
        <v>949</v>
      </c>
      <c r="G7" s="58"/>
      <c r="H7" s="58"/>
      <c r="I7" s="98"/>
      <c r="J7" s="98"/>
    </row>
    <row r="8" spans="1:10">
      <c r="A8" s="299">
        <v>8</v>
      </c>
      <c r="B8" s="300">
        <v>2022</v>
      </c>
      <c r="C8" s="303">
        <f>-268293358+14014</f>
        <v>-268279344</v>
      </c>
      <c r="D8" s="306">
        <f>-10136777.36-25845.39-40453.01-1.51+7590.3+13529.35</f>
        <v>-10181957.619999999</v>
      </c>
      <c r="E8" s="294"/>
      <c r="F8" s="172"/>
      <c r="G8" s="58"/>
      <c r="H8" s="58"/>
      <c r="I8" s="98"/>
      <c r="J8" s="98"/>
    </row>
    <row r="9" spans="1:10">
      <c r="A9" s="100">
        <v>8</v>
      </c>
      <c r="B9" s="301">
        <v>2021</v>
      </c>
      <c r="C9" s="304">
        <f>-46086350+83690-13079</f>
        <v>-46015739</v>
      </c>
      <c r="D9" s="307">
        <f>-2747301.48+2175.94-850.14</f>
        <v>-2745975.68</v>
      </c>
      <c r="E9" s="294"/>
      <c r="F9" s="172"/>
      <c r="G9" s="58"/>
      <c r="H9" s="58"/>
      <c r="I9" s="98"/>
      <c r="J9" s="98"/>
    </row>
    <row r="10" spans="1:10">
      <c r="A10" s="100">
        <v>8</v>
      </c>
      <c r="B10" s="301">
        <v>2020</v>
      </c>
      <c r="C10" s="304">
        <v>-8125067</v>
      </c>
      <c r="D10" s="307">
        <f>-560342.97+14256.02-35640.06</f>
        <v>-581727.01</v>
      </c>
      <c r="E10" s="294"/>
      <c r="F10" s="172"/>
      <c r="G10" s="58"/>
      <c r="H10" s="58"/>
      <c r="I10" s="98"/>
      <c r="J10" s="98"/>
    </row>
    <row r="11" spans="1:10">
      <c r="A11" s="100">
        <v>8</v>
      </c>
      <c r="B11" s="301">
        <v>2019</v>
      </c>
      <c r="C11" s="304">
        <v>507248</v>
      </c>
      <c r="D11" s="307">
        <f>27259.76+15329.37-38323.42</f>
        <v>4265.7099999999991</v>
      </c>
      <c r="E11" s="294"/>
      <c r="F11" s="172"/>
      <c r="G11" s="58"/>
      <c r="H11" s="58"/>
      <c r="I11" s="98"/>
      <c r="J11" s="98"/>
    </row>
    <row r="12" spans="1:10">
      <c r="A12" s="100">
        <v>8</v>
      </c>
      <c r="B12" s="301">
        <v>2018</v>
      </c>
      <c r="C12" s="304">
        <v>4585003</v>
      </c>
      <c r="D12" s="307">
        <f>311413.41+11466.04-28665.09</f>
        <v>294214.35999999993</v>
      </c>
      <c r="E12" s="294"/>
      <c r="F12" s="172"/>
      <c r="G12" s="58"/>
      <c r="H12" s="58"/>
      <c r="I12" s="98"/>
      <c r="J12" s="98"/>
    </row>
    <row r="13" spans="1:10">
      <c r="A13" s="100">
        <v>8</v>
      </c>
      <c r="B13" s="301">
        <v>2017</v>
      </c>
      <c r="C13" s="304">
        <f>-24487</f>
        <v>-24487</v>
      </c>
      <c r="D13" s="307">
        <f>-1684.71+4078.11-10195.27</f>
        <v>-7801.8700000000008</v>
      </c>
      <c r="E13" s="294"/>
      <c r="F13" s="172"/>
      <c r="G13" s="58"/>
      <c r="H13" s="58"/>
      <c r="I13" s="98"/>
      <c r="J13" s="98"/>
    </row>
    <row r="14" spans="1:10">
      <c r="A14" s="100">
        <v>8</v>
      </c>
      <c r="B14" s="301">
        <v>2016</v>
      </c>
      <c r="C14" s="304">
        <v>-31228</v>
      </c>
      <c r="D14" s="307">
        <v>-1984.22</v>
      </c>
      <c r="E14" s="294"/>
      <c r="F14" s="172"/>
      <c r="I14" s="98"/>
    </row>
    <row r="15" spans="1:10">
      <c r="A15" s="100">
        <v>8</v>
      </c>
      <c r="B15" s="301">
        <v>2015</v>
      </c>
      <c r="C15" s="304">
        <v>34084</v>
      </c>
      <c r="D15" s="307">
        <v>2102.98</v>
      </c>
      <c r="E15" s="294"/>
      <c r="F15" s="172"/>
    </row>
    <row r="16" spans="1:10">
      <c r="A16" s="100">
        <v>8</v>
      </c>
      <c r="B16" s="301">
        <v>2014</v>
      </c>
      <c r="C16" s="304">
        <v>34084</v>
      </c>
      <c r="D16" s="307">
        <v>2126.84</v>
      </c>
      <c r="E16" s="294"/>
      <c r="F16" s="171"/>
    </row>
    <row r="17" spans="1:7">
      <c r="A17" s="100">
        <v>8</v>
      </c>
      <c r="B17" s="301">
        <v>2013</v>
      </c>
      <c r="C17" s="304">
        <v>33684</v>
      </c>
      <c r="D17" s="307">
        <v>1777.5</v>
      </c>
      <c r="E17" s="294"/>
      <c r="F17" s="171"/>
    </row>
    <row r="18" spans="1:7">
      <c r="A18" s="100">
        <v>8</v>
      </c>
      <c r="B18" s="301">
        <v>2012</v>
      </c>
      <c r="C18" s="304">
        <v>33684</v>
      </c>
      <c r="D18" s="307">
        <v>1209.93</v>
      </c>
      <c r="E18" s="172"/>
      <c r="F18" s="107"/>
    </row>
    <row r="19" spans="1:7">
      <c r="A19" s="103">
        <v>8</v>
      </c>
      <c r="B19" s="302">
        <v>2011</v>
      </c>
      <c r="C19" s="305">
        <v>0</v>
      </c>
      <c r="D19" s="308">
        <v>0</v>
      </c>
      <c r="E19" s="295"/>
      <c r="F19" s="106"/>
    </row>
    <row r="20" spans="1:7">
      <c r="A20" s="297" t="s">
        <v>57</v>
      </c>
      <c r="B20" s="298"/>
      <c r="C20" s="108">
        <f>SUM(C8:C19)</f>
        <v>-317248078</v>
      </c>
      <c r="D20" s="109">
        <f>SUM(D8:D19)</f>
        <v>-13213749.079999998</v>
      </c>
      <c r="E20" s="108">
        <f>SUM(E8:E19)</f>
        <v>0</v>
      </c>
      <c r="F20" s="109">
        <f>SUM(F8:F19)</f>
        <v>0</v>
      </c>
    </row>
    <row r="21" spans="1:7">
      <c r="A21" s="10"/>
      <c r="C21" s="111"/>
      <c r="D21" s="112"/>
      <c r="E21" s="111"/>
      <c r="F21" s="112"/>
    </row>
    <row r="22" spans="1:7">
      <c r="B22" s="110"/>
      <c r="C22" s="110"/>
      <c r="D22" s="110"/>
      <c r="E22" s="111"/>
      <c r="F22" s="112"/>
      <c r="G22" s="152"/>
    </row>
    <row r="23" spans="1:7">
      <c r="A23" s="46" t="s">
        <v>950</v>
      </c>
      <c r="B23" s="230"/>
      <c r="C23" s="230"/>
      <c r="D23" s="230"/>
      <c r="E23" s="10"/>
    </row>
    <row r="24" spans="1:7">
      <c r="A24" s="46"/>
      <c r="B24" s="230"/>
      <c r="C24" s="230"/>
      <c r="D24" s="230"/>
      <c r="E24" s="10"/>
    </row>
    <row r="25" spans="1:7" ht="55.5" customHeight="1">
      <c r="A25" s="47" t="s">
        <v>53</v>
      </c>
      <c r="B25" s="99" t="s">
        <v>54</v>
      </c>
      <c r="C25" s="99" t="s">
        <v>946</v>
      </c>
      <c r="D25" s="99" t="s">
        <v>947</v>
      </c>
      <c r="E25" s="99" t="s">
        <v>948</v>
      </c>
      <c r="F25" s="99" t="s">
        <v>949</v>
      </c>
    </row>
    <row r="26" spans="1:7">
      <c r="A26" s="40">
        <v>8</v>
      </c>
      <c r="B26" s="40">
        <v>2022</v>
      </c>
      <c r="C26" s="101">
        <v>-511503680</v>
      </c>
      <c r="D26" s="102">
        <v>-19827303.610000003</v>
      </c>
      <c r="E26" s="171"/>
      <c r="F26" s="172"/>
    </row>
    <row r="27" spans="1:7">
      <c r="A27" s="40">
        <v>8</v>
      </c>
      <c r="B27" s="40">
        <v>2021</v>
      </c>
      <c r="C27" s="101">
        <v>2969731</v>
      </c>
      <c r="D27" s="102">
        <v>-31467.54</v>
      </c>
      <c r="E27" s="171"/>
      <c r="F27" s="172"/>
    </row>
    <row r="28" spans="1:7">
      <c r="A28" s="40">
        <v>8</v>
      </c>
      <c r="B28" s="40">
        <v>2020</v>
      </c>
      <c r="C28" s="101">
        <v>-346277</v>
      </c>
      <c r="D28" s="102">
        <v>-51638.41</v>
      </c>
      <c r="E28" s="171"/>
      <c r="F28" s="172"/>
    </row>
    <row r="29" spans="1:7">
      <c r="A29" s="40">
        <v>8</v>
      </c>
      <c r="B29" s="40">
        <v>2019</v>
      </c>
      <c r="C29" s="101">
        <v>-45442692</v>
      </c>
      <c r="D29" s="102">
        <v>-3058479.45</v>
      </c>
      <c r="E29" s="171"/>
      <c r="F29" s="172"/>
    </row>
    <row r="30" spans="1:7">
      <c r="A30" s="40">
        <v>8</v>
      </c>
      <c r="B30" s="40">
        <v>2018</v>
      </c>
      <c r="C30" s="101">
        <v>-65164149</v>
      </c>
      <c r="D30" s="102">
        <v>-4556596.1100000003</v>
      </c>
      <c r="E30" s="171"/>
      <c r="F30" s="172"/>
    </row>
    <row r="31" spans="1:7">
      <c r="A31" s="40">
        <v>8</v>
      </c>
      <c r="B31" s="40">
        <v>2017</v>
      </c>
      <c r="C31" s="101">
        <v>-54265001</v>
      </c>
      <c r="D31" s="102">
        <v>-3868103.86</v>
      </c>
      <c r="E31" s="171"/>
      <c r="F31" s="172"/>
    </row>
    <row r="32" spans="1:7">
      <c r="A32" s="40">
        <v>8</v>
      </c>
      <c r="B32" s="40">
        <v>2016</v>
      </c>
      <c r="C32" s="101">
        <v>-63752417</v>
      </c>
      <c r="D32" s="102">
        <v>-4102419.4</v>
      </c>
      <c r="E32" s="171"/>
      <c r="F32" s="172"/>
    </row>
    <row r="33" spans="1:8">
      <c r="A33" s="40">
        <v>8</v>
      </c>
      <c r="B33" s="40">
        <v>2015</v>
      </c>
      <c r="C33" s="101">
        <v>-79413665</v>
      </c>
      <c r="D33" s="102">
        <v>-4899823.13</v>
      </c>
      <c r="E33" s="171"/>
      <c r="F33" s="172"/>
      <c r="G33" s="57"/>
      <c r="H33" s="57"/>
    </row>
    <row r="34" spans="1:8">
      <c r="A34" s="40">
        <v>8</v>
      </c>
      <c r="B34" s="40">
        <v>2014</v>
      </c>
      <c r="C34" s="101">
        <v>-965626</v>
      </c>
      <c r="D34" s="102">
        <v>-60255.06</v>
      </c>
      <c r="E34" s="171"/>
      <c r="F34" s="172"/>
      <c r="G34" s="57"/>
      <c r="H34" s="57"/>
    </row>
    <row r="35" spans="1:8">
      <c r="A35" s="40">
        <v>8</v>
      </c>
      <c r="B35" s="40">
        <v>2013</v>
      </c>
      <c r="C35" s="101">
        <v>-812814</v>
      </c>
      <c r="D35" s="102">
        <v>-42892.19</v>
      </c>
      <c r="E35" s="171"/>
      <c r="F35" s="172"/>
      <c r="G35" s="57"/>
      <c r="H35" s="57"/>
    </row>
    <row r="36" spans="1:8">
      <c r="A36" s="40">
        <v>8</v>
      </c>
      <c r="B36" s="40">
        <v>2012</v>
      </c>
      <c r="C36" s="101">
        <v>6527</v>
      </c>
      <c r="D36" s="102">
        <v>234.45</v>
      </c>
      <c r="E36" s="171"/>
      <c r="F36" s="172"/>
      <c r="G36" s="57"/>
      <c r="H36" s="57"/>
    </row>
    <row r="37" spans="1:8">
      <c r="A37" s="40">
        <v>8</v>
      </c>
      <c r="B37" s="40">
        <v>2011</v>
      </c>
      <c r="C37" s="101">
        <v>6498</v>
      </c>
      <c r="D37" s="102">
        <v>229.38</v>
      </c>
      <c r="E37" s="171"/>
      <c r="F37" s="172"/>
      <c r="G37" s="57"/>
      <c r="H37" s="57"/>
    </row>
    <row r="38" spans="1:8">
      <c r="A38" s="40">
        <v>8</v>
      </c>
      <c r="B38" s="40">
        <v>2010</v>
      </c>
      <c r="C38" s="104">
        <v>3010</v>
      </c>
      <c r="D38" s="105">
        <v>61.61</v>
      </c>
      <c r="E38" s="106"/>
      <c r="F38" s="244"/>
      <c r="G38" s="57"/>
      <c r="H38" s="57"/>
    </row>
    <row r="39" spans="1:8">
      <c r="A39" s="68" t="s">
        <v>58</v>
      </c>
      <c r="B39" s="144"/>
      <c r="C39" s="108">
        <f>SUM(C26:C38)</f>
        <v>-818680555</v>
      </c>
      <c r="D39" s="109">
        <f>SUM(D26:D38)</f>
        <v>-40498453.32</v>
      </c>
      <c r="E39" s="108">
        <f>SUM(E27:E38)</f>
        <v>0</v>
      </c>
      <c r="F39" s="109">
        <f>SUM(F27:F38)</f>
        <v>0</v>
      </c>
    </row>
    <row r="40" spans="1:8">
      <c r="A40" s="10"/>
      <c r="C40" s="111"/>
      <c r="D40" s="112"/>
      <c r="E40" s="111"/>
      <c r="F40" s="112"/>
    </row>
    <row r="41" spans="1:8">
      <c r="B41" s="110"/>
      <c r="C41" s="110"/>
      <c r="D41" s="110"/>
      <c r="E41" s="111"/>
      <c r="F41" s="112"/>
    </row>
    <row r="42" spans="1:8">
      <c r="A42" s="46" t="s">
        <v>951</v>
      </c>
      <c r="B42" s="110"/>
      <c r="C42" s="110"/>
      <c r="D42" s="110"/>
      <c r="E42" s="111"/>
      <c r="F42" s="112"/>
    </row>
    <row r="43" spans="1:8">
      <c r="A43" s="46"/>
      <c r="B43" s="110"/>
      <c r="C43" s="110"/>
      <c r="D43" s="110"/>
      <c r="E43" s="111"/>
      <c r="F43" s="112"/>
    </row>
    <row r="44" spans="1:8" ht="55.5" customHeight="1">
      <c r="A44" s="47" t="s">
        <v>53</v>
      </c>
      <c r="B44" s="99" t="s">
        <v>54</v>
      </c>
      <c r="C44" s="99" t="s">
        <v>946</v>
      </c>
      <c r="D44" s="99" t="s">
        <v>947</v>
      </c>
      <c r="E44" s="99" t="s">
        <v>948</v>
      </c>
      <c r="F44" s="99" t="s">
        <v>949</v>
      </c>
    </row>
    <row r="45" spans="1:8">
      <c r="A45" s="40">
        <v>8</v>
      </c>
      <c r="B45" s="40">
        <v>2022</v>
      </c>
      <c r="C45" s="101">
        <v>-336216509</v>
      </c>
      <c r="D45" s="102">
        <v>-12665047.779999997</v>
      </c>
      <c r="E45" s="113"/>
      <c r="F45" s="114"/>
    </row>
    <row r="46" spans="1:8">
      <c r="A46" s="40">
        <v>8</v>
      </c>
      <c r="B46" s="40">
        <v>2021</v>
      </c>
      <c r="C46" s="101">
        <v>5562669</v>
      </c>
      <c r="D46" s="102">
        <v>-841135.35999999964</v>
      </c>
      <c r="E46" s="171"/>
      <c r="F46" s="172"/>
    </row>
    <row r="47" spans="1:8">
      <c r="A47" s="40">
        <v>8</v>
      </c>
      <c r="B47" s="40">
        <v>2020</v>
      </c>
      <c r="C47" s="101">
        <v>23146358</v>
      </c>
      <c r="D47" s="102">
        <v>992253.85999999964</v>
      </c>
      <c r="E47" s="171"/>
      <c r="F47" s="172"/>
    </row>
    <row r="48" spans="1:8">
      <c r="A48" s="40">
        <v>8</v>
      </c>
      <c r="B48" s="40">
        <v>2019</v>
      </c>
      <c r="C48" s="101">
        <v>1076600</v>
      </c>
      <c r="D48" s="102">
        <v>-1058400.6499999999</v>
      </c>
      <c r="E48" s="171"/>
      <c r="F48" s="172"/>
    </row>
    <row r="49" spans="1:6">
      <c r="A49" s="40">
        <v>8</v>
      </c>
      <c r="B49" s="40">
        <v>2018</v>
      </c>
      <c r="C49" s="101">
        <v>776726</v>
      </c>
      <c r="D49" s="102">
        <v>52755.209999999992</v>
      </c>
      <c r="E49" s="171"/>
      <c r="F49" s="172"/>
    </row>
    <row r="50" spans="1:6">
      <c r="A50" s="40">
        <v>8</v>
      </c>
      <c r="B50" s="40">
        <v>2017</v>
      </c>
      <c r="C50" s="101">
        <v>224331</v>
      </c>
      <c r="D50" s="102">
        <v>15433.970000000001</v>
      </c>
      <c r="E50" s="171"/>
      <c r="F50" s="172"/>
    </row>
    <row r="51" spans="1:6">
      <c r="A51" s="40">
        <v>8</v>
      </c>
      <c r="B51" s="40">
        <v>2016</v>
      </c>
      <c r="C51" s="101">
        <v>1756</v>
      </c>
      <c r="D51" s="102">
        <v>111.58</v>
      </c>
      <c r="E51" s="171"/>
      <c r="F51" s="172"/>
    </row>
    <row r="52" spans="1:6">
      <c r="A52" s="40">
        <v>8</v>
      </c>
      <c r="B52" s="40">
        <v>2015</v>
      </c>
      <c r="C52" s="101">
        <v>391</v>
      </c>
      <c r="D52" s="102">
        <v>24.12</v>
      </c>
      <c r="E52" s="171"/>
      <c r="F52" s="172"/>
    </row>
    <row r="53" spans="1:6">
      <c r="A53" s="40">
        <v>8</v>
      </c>
      <c r="B53" s="40">
        <v>2014</v>
      </c>
      <c r="C53" s="101">
        <v>0</v>
      </c>
      <c r="D53" s="102">
        <v>0</v>
      </c>
      <c r="E53" s="171"/>
      <c r="F53" s="172"/>
    </row>
    <row r="54" spans="1:6">
      <c r="A54" s="40">
        <v>8</v>
      </c>
      <c r="B54" s="40">
        <v>2013</v>
      </c>
      <c r="C54" s="101">
        <v>0</v>
      </c>
      <c r="D54" s="102">
        <v>0</v>
      </c>
      <c r="E54" s="171"/>
      <c r="F54" s="172"/>
    </row>
    <row r="55" spans="1:6">
      <c r="A55" s="40">
        <v>8</v>
      </c>
      <c r="B55" s="40">
        <v>2012</v>
      </c>
      <c r="C55" s="101">
        <v>0</v>
      </c>
      <c r="D55" s="102">
        <v>0</v>
      </c>
      <c r="E55" s="171"/>
      <c r="F55" s="172"/>
    </row>
    <row r="56" spans="1:6">
      <c r="A56" s="40">
        <v>8</v>
      </c>
      <c r="B56" s="40">
        <v>2011</v>
      </c>
      <c r="C56" s="101">
        <v>0</v>
      </c>
      <c r="D56" s="102">
        <v>0</v>
      </c>
      <c r="E56" s="171"/>
      <c r="F56" s="172"/>
    </row>
    <row r="57" spans="1:6">
      <c r="A57" s="40">
        <v>8</v>
      </c>
      <c r="B57" s="40">
        <v>2010</v>
      </c>
      <c r="C57" s="101">
        <v>0</v>
      </c>
      <c r="D57" s="102">
        <v>0</v>
      </c>
      <c r="E57" s="171"/>
      <c r="F57" s="172"/>
    </row>
    <row r="58" spans="1:6">
      <c r="A58" s="68" t="s">
        <v>59</v>
      </c>
      <c r="B58" s="144"/>
      <c r="C58" s="277">
        <f>SUM(C45:C57)</f>
        <v>-305427678</v>
      </c>
      <c r="D58" s="278">
        <f>SUM(D45:D57)</f>
        <v>-13504005.049999997</v>
      </c>
      <c r="E58" s="277">
        <f>SUM(E45:E57)</f>
        <v>0</v>
      </c>
      <c r="F58" s="278">
        <f>SUM(F45:F57)</f>
        <v>0</v>
      </c>
    </row>
    <row r="59" spans="1:6">
      <c r="A59" s="10"/>
      <c r="C59" s="111"/>
      <c r="D59" s="112"/>
      <c r="E59" s="111"/>
      <c r="F59" s="112"/>
    </row>
    <row r="60" spans="1:6">
      <c r="A60" s="10"/>
      <c r="C60" s="111"/>
      <c r="D60" s="112"/>
      <c r="E60" s="111"/>
      <c r="F60" s="112"/>
    </row>
    <row r="61" spans="1:6">
      <c r="A61" s="46" t="s">
        <v>952</v>
      </c>
      <c r="B61" s="10"/>
      <c r="C61" s="10"/>
      <c r="D61" s="10"/>
      <c r="E61" s="20"/>
    </row>
    <row r="62" spans="1:6">
      <c r="A62" s="10"/>
      <c r="B62" s="10"/>
      <c r="C62" s="10"/>
      <c r="D62" s="10"/>
      <c r="E62" s="10"/>
    </row>
    <row r="63" spans="1:6" ht="55.5" customHeight="1">
      <c r="A63" s="47" t="s">
        <v>53</v>
      </c>
      <c r="B63" s="99" t="s">
        <v>54</v>
      </c>
      <c r="C63" s="99" t="s">
        <v>946</v>
      </c>
      <c r="D63" s="99" t="s">
        <v>947</v>
      </c>
      <c r="E63" s="185" t="s">
        <v>948</v>
      </c>
      <c r="F63" s="185" t="s">
        <v>949</v>
      </c>
    </row>
    <row r="64" spans="1:6">
      <c r="A64" s="40">
        <v>8</v>
      </c>
      <c r="B64" s="40">
        <v>2022</v>
      </c>
      <c r="C64" s="284">
        <v>28574991</v>
      </c>
      <c r="D64" s="289">
        <v>775328.7</v>
      </c>
      <c r="E64" s="287"/>
      <c r="F64" s="288"/>
    </row>
    <row r="65" spans="1:6">
      <c r="A65" s="40">
        <v>8</v>
      </c>
      <c r="B65" s="40">
        <f t="shared" ref="B65:B77" si="0">B64-1</f>
        <v>2021</v>
      </c>
      <c r="C65" s="284">
        <v>34310551</v>
      </c>
      <c r="D65" s="289">
        <v>1546194.71</v>
      </c>
      <c r="E65" s="115"/>
      <c r="F65" s="116"/>
    </row>
    <row r="66" spans="1:6">
      <c r="A66" s="40">
        <v>8</v>
      </c>
      <c r="B66" s="40">
        <f t="shared" si="0"/>
        <v>2020</v>
      </c>
      <c r="C66" s="284">
        <v>13408477</v>
      </c>
      <c r="D66" s="102">
        <v>732501.26</v>
      </c>
      <c r="E66" s="115"/>
      <c r="F66" s="116"/>
    </row>
    <row r="67" spans="1:6">
      <c r="A67" s="40">
        <v>8</v>
      </c>
      <c r="B67" s="40">
        <f t="shared" si="0"/>
        <v>2019</v>
      </c>
      <c r="C67" s="284">
        <v>11272610</v>
      </c>
      <c r="D67" s="289">
        <v>595050.63</v>
      </c>
      <c r="E67" s="115"/>
      <c r="F67" s="116"/>
    </row>
    <row r="68" spans="1:6">
      <c r="A68" s="40">
        <v>8</v>
      </c>
      <c r="B68" s="40">
        <f t="shared" si="0"/>
        <v>2018</v>
      </c>
      <c r="C68" s="101">
        <v>6155334</v>
      </c>
      <c r="D68" s="102">
        <v>441501.63999999996</v>
      </c>
      <c r="E68" s="115"/>
      <c r="F68" s="116"/>
    </row>
    <row r="69" spans="1:6">
      <c r="A69" s="40">
        <v>8</v>
      </c>
      <c r="B69" s="40">
        <f t="shared" si="0"/>
        <v>2017</v>
      </c>
      <c r="C69" s="284">
        <v>9382862</v>
      </c>
      <c r="D69" s="289">
        <v>650853.36</v>
      </c>
      <c r="E69" s="115"/>
      <c r="F69" s="116"/>
    </row>
    <row r="70" spans="1:6">
      <c r="A70" s="40">
        <v>8</v>
      </c>
      <c r="B70" s="40">
        <f t="shared" si="0"/>
        <v>2016</v>
      </c>
      <c r="C70" s="101">
        <v>4037394</v>
      </c>
      <c r="D70" s="102">
        <v>261470.62000000002</v>
      </c>
      <c r="E70" s="115"/>
      <c r="F70" s="116"/>
    </row>
    <row r="71" spans="1:6">
      <c r="A71" s="40">
        <v>8</v>
      </c>
      <c r="B71" s="40">
        <f t="shared" si="0"/>
        <v>2015</v>
      </c>
      <c r="C71" s="284">
        <v>3829424</v>
      </c>
      <c r="D71" s="289">
        <v>238911.88</v>
      </c>
      <c r="E71" s="117"/>
      <c r="F71" s="118"/>
    </row>
    <row r="72" spans="1:6">
      <c r="A72" s="40">
        <v>8</v>
      </c>
      <c r="B72" s="40">
        <f t="shared" si="0"/>
        <v>2014</v>
      </c>
      <c r="C72" s="284">
        <v>901193</v>
      </c>
      <c r="D72" s="289">
        <v>56234.44</v>
      </c>
      <c r="E72" s="117"/>
      <c r="F72" s="118"/>
    </row>
    <row r="73" spans="1:6">
      <c r="A73" s="40">
        <v>8</v>
      </c>
      <c r="B73" s="40">
        <f t="shared" si="0"/>
        <v>2013</v>
      </c>
      <c r="C73" s="284">
        <v>122895</v>
      </c>
      <c r="D73" s="289">
        <v>6485.17</v>
      </c>
      <c r="E73" s="117"/>
      <c r="F73" s="118"/>
    </row>
    <row r="74" spans="1:6">
      <c r="A74" s="40">
        <v>8</v>
      </c>
      <c r="B74" s="40">
        <f t="shared" si="0"/>
        <v>2012</v>
      </c>
      <c r="C74" s="284">
        <v>-21065</v>
      </c>
      <c r="D74" s="289">
        <v>-756.65</v>
      </c>
      <c r="E74" s="117"/>
      <c r="F74" s="118"/>
    </row>
    <row r="75" spans="1:6">
      <c r="A75" s="40">
        <v>8</v>
      </c>
      <c r="B75" s="40">
        <f t="shared" si="0"/>
        <v>2011</v>
      </c>
      <c r="C75" s="284">
        <v>-26709</v>
      </c>
      <c r="D75" s="289">
        <v>-942.83</v>
      </c>
      <c r="E75" s="117"/>
      <c r="F75" s="118"/>
    </row>
    <row r="76" spans="1:6">
      <c r="A76" s="40">
        <v>8</v>
      </c>
      <c r="B76" s="40">
        <f t="shared" si="0"/>
        <v>2010</v>
      </c>
      <c r="C76" s="284">
        <v>-30640</v>
      </c>
      <c r="D76" s="289">
        <v>-627.20000000000005</v>
      </c>
      <c r="E76" s="117"/>
      <c r="F76" s="118"/>
    </row>
    <row r="77" spans="1:6">
      <c r="A77" s="40">
        <v>8</v>
      </c>
      <c r="B77" s="40">
        <f t="shared" si="0"/>
        <v>2009</v>
      </c>
      <c r="C77" s="101">
        <v>1167710</v>
      </c>
      <c r="D77" s="102"/>
      <c r="E77" s="285">
        <v>216984</v>
      </c>
      <c r="F77" s="286">
        <v>30258.42</v>
      </c>
    </row>
    <row r="78" spans="1:6">
      <c r="A78" s="68" t="s">
        <v>60</v>
      </c>
      <c r="B78" s="144"/>
      <c r="C78" s="119">
        <f>SUM(C64:C77)</f>
        <v>113085027</v>
      </c>
      <c r="D78" s="119">
        <f>SUM(D64:D77)</f>
        <v>5302205.7299999995</v>
      </c>
      <c r="E78" s="108">
        <f>SUM(E64:E77)</f>
        <v>216984</v>
      </c>
      <c r="F78" s="119">
        <f>SUM(F64:F77)</f>
        <v>30258.42</v>
      </c>
    </row>
    <row r="80" spans="1:6">
      <c r="A80" s="110"/>
      <c r="B80" s="110"/>
      <c r="C80" s="110"/>
      <c r="D80" s="110"/>
      <c r="E80" s="111"/>
      <c r="F80" s="112"/>
    </row>
    <row r="83" spans="1:7">
      <c r="A83" s="22" t="s">
        <v>953</v>
      </c>
    </row>
    <row r="84" spans="1:7">
      <c r="A84" s="22" t="s">
        <v>71</v>
      </c>
    </row>
    <row r="85" spans="1:7">
      <c r="A85" s="22" t="s">
        <v>72</v>
      </c>
    </row>
    <row r="86" spans="1:7">
      <c r="A86" s="22" t="s">
        <v>73</v>
      </c>
    </row>
    <row r="87" spans="1:7">
      <c r="A87" s="22" t="s">
        <v>74</v>
      </c>
    </row>
    <row r="88" spans="1:7">
      <c r="A88" s="22" t="s">
        <v>75</v>
      </c>
    </row>
    <row r="89" spans="1:7">
      <c r="A89" s="22" t="s">
        <v>76</v>
      </c>
    </row>
    <row r="90" spans="1:7">
      <c r="A90" s="22" t="s">
        <v>77</v>
      </c>
    </row>
    <row r="91" spans="1:7">
      <c r="A91" s="22" t="s">
        <v>78</v>
      </c>
    </row>
    <row r="92" spans="1:7">
      <c r="A92" s="46" t="s">
        <v>954</v>
      </c>
    </row>
    <row r="96" spans="1:7">
      <c r="G96" s="153"/>
    </row>
    <row r="97" spans="2:6">
      <c r="B97" s="97" t="s">
        <v>955</v>
      </c>
    </row>
    <row r="99" spans="2:6" ht="79.5" customHeight="1">
      <c r="B99" s="47" t="s">
        <v>54</v>
      </c>
      <c r="C99" s="99" t="s">
        <v>956</v>
      </c>
      <c r="D99" s="99" t="s">
        <v>947</v>
      </c>
      <c r="E99" s="99" t="s">
        <v>948</v>
      </c>
      <c r="F99" s="99" t="s">
        <v>949</v>
      </c>
    </row>
    <row r="100" spans="2:6" ht="12.95" customHeight="1">
      <c r="B100" s="279">
        <v>2022</v>
      </c>
      <c r="C100" s="121">
        <f>+SUMIF($B$8:$B$78,$B100,C$8:C$78)</f>
        <v>-1087424542</v>
      </c>
      <c r="D100" s="122">
        <f>+SUMIF($B$8:$B$78,$B100,D$8:D$78)</f>
        <v>-41898980.310000002</v>
      </c>
      <c r="E100" s="123"/>
      <c r="F100" s="124"/>
    </row>
    <row r="101" spans="2:6" ht="12.6" customHeight="1">
      <c r="B101" s="120">
        <v>2021</v>
      </c>
      <c r="C101" s="121">
        <f>+SUMIF($B$8:$B$78,$B101,C$8:C$78)</f>
        <v>-3172788</v>
      </c>
      <c r="D101" s="122">
        <f>+SUMIF($B$8:$B$78,$B101,D$8:D$78)</f>
        <v>-2072383.87</v>
      </c>
      <c r="E101" s="123"/>
      <c r="F101" s="124"/>
    </row>
    <row r="102" spans="2:6" ht="12.6" customHeight="1">
      <c r="B102" s="120">
        <v>2020</v>
      </c>
      <c r="C102" s="121">
        <f>+SUMIF($B$8:$B$78,$B102,C$8:C$78)</f>
        <v>28083491</v>
      </c>
      <c r="D102" s="122">
        <f>+SUMIF($B$8:$B$78,$B102,D$8:D$78)</f>
        <v>1091389.6999999997</v>
      </c>
      <c r="E102" s="123"/>
      <c r="F102" s="124"/>
    </row>
    <row r="103" spans="2:6">
      <c r="B103" s="120">
        <v>2019</v>
      </c>
      <c r="C103" s="121">
        <f>+SUMIF($B$8:$B$78,$B103,C$8:C$78)</f>
        <v>-32586234</v>
      </c>
      <c r="D103" s="122">
        <f>+SUMIF($B$8:$B$78,$B103,D$8:D$78)</f>
        <v>-3517563.7600000002</v>
      </c>
      <c r="E103" s="123"/>
      <c r="F103" s="124"/>
    </row>
    <row r="104" spans="2:6">
      <c r="B104" s="120">
        <v>2018</v>
      </c>
      <c r="C104" s="121">
        <f>+SUMIF($B$8:$B$78,$B104,C$8:C$78)</f>
        <v>-53647086</v>
      </c>
      <c r="D104" s="122">
        <f>+SUMIF($B$8:$B$78,$B104,D$8:D$78)</f>
        <v>-3768124.9</v>
      </c>
      <c r="E104" s="123"/>
      <c r="F104" s="124"/>
    </row>
    <row r="105" spans="2:6">
      <c r="B105" s="120">
        <v>2017</v>
      </c>
      <c r="C105" s="121">
        <f>+SUMIF($B$8:$B$78,$B105,C$8:C$78)</f>
        <v>-44682295</v>
      </c>
      <c r="D105" s="122">
        <f>+SUMIF($B$8:$B$78,$B105,D$8:D$78)</f>
        <v>-3209618.4</v>
      </c>
      <c r="E105" s="123"/>
      <c r="F105" s="124"/>
    </row>
    <row r="106" spans="2:6">
      <c r="B106" s="120">
        <v>2016</v>
      </c>
      <c r="C106" s="121">
        <f>+SUMIF($B$8:$B$78,$B106,C$8:C$78)</f>
        <v>-59744495</v>
      </c>
      <c r="D106" s="122">
        <f>+SUMIF($B$8:$B$78,$B106,D$8:D$78)</f>
        <v>-3842821.42</v>
      </c>
      <c r="E106" s="123"/>
      <c r="F106" s="124"/>
    </row>
    <row r="107" spans="2:6">
      <c r="B107" s="120">
        <v>2015</v>
      </c>
      <c r="C107" s="121">
        <f>+SUMIF($B$8:$B$78,$B107,C$8:C$78)</f>
        <v>-75549766</v>
      </c>
      <c r="D107" s="122">
        <f>+SUMIF($B$8:$B$78,$B107,D$8:D$78)</f>
        <v>-4658784.1499999994</v>
      </c>
      <c r="E107" s="125"/>
      <c r="F107" s="126"/>
    </row>
    <row r="108" spans="2:6">
      <c r="B108" s="120">
        <v>2014</v>
      </c>
      <c r="C108" s="121">
        <f>+SUMIF($B$8:$B$78,$B108,C$8:C$78)</f>
        <v>-30349</v>
      </c>
      <c r="D108" s="122">
        <f>+SUMIF($B$8:$B$78,$B108,D$8:D$78)</f>
        <v>-1893.7799999999988</v>
      </c>
      <c r="E108" s="125"/>
      <c r="F108" s="126"/>
    </row>
    <row r="109" spans="2:6">
      <c r="B109" s="120">
        <v>2013</v>
      </c>
      <c r="C109" s="121">
        <f>+SUMIF($B$8:$B$78,$B109,C$8:C$78)</f>
        <v>-656235</v>
      </c>
      <c r="D109" s="122">
        <f>+SUMIF($B$8:$B$78,$B109,D$8:D$78)</f>
        <v>-34629.520000000004</v>
      </c>
      <c r="E109" s="125"/>
      <c r="F109" s="126"/>
    </row>
    <row r="110" spans="2:6">
      <c r="B110" s="120">
        <v>2012</v>
      </c>
      <c r="C110" s="121">
        <f>+SUMIF($B$8:$B$78,$B110,C$8:C$78)</f>
        <v>19146</v>
      </c>
      <c r="D110" s="122">
        <f>+SUMIF($B$8:$B$78,$B110,D$8:D$78)</f>
        <v>687.73000000000013</v>
      </c>
      <c r="E110" s="125"/>
      <c r="F110" s="126"/>
    </row>
    <row r="111" spans="2:6">
      <c r="B111" s="120">
        <v>2011</v>
      </c>
      <c r="C111" s="121">
        <f>+SUMIF($B$8:$B$78,$B111,C$8:C$78)</f>
        <v>-20211</v>
      </c>
      <c r="D111" s="122">
        <f>+SUMIF($B$8:$B$78,$B111,D$8:D$78)</f>
        <v>-713.45</v>
      </c>
      <c r="E111" s="125"/>
      <c r="F111" s="126"/>
    </row>
    <row r="112" spans="2:6">
      <c r="B112" s="120">
        <v>2010</v>
      </c>
      <c r="C112" s="127">
        <f>+SUMIF($B$8:$B$78,$B112,C$8:C$78)</f>
        <v>-27630</v>
      </c>
      <c r="D112" s="128">
        <f>+SUMIF($B$8:$B$78,$B112,D$8:D$78)</f>
        <v>-565.59</v>
      </c>
      <c r="E112" s="129"/>
      <c r="F112" s="130"/>
    </row>
    <row r="113" spans="2:7">
      <c r="B113" s="280">
        <v>2009</v>
      </c>
      <c r="C113" s="131">
        <f>+SUMIF($B$8:$B$78,$B113,C$8:C$78)</f>
        <v>1167710</v>
      </c>
      <c r="D113" s="126"/>
      <c r="E113" s="131">
        <f>+SUMIF($B$8:$B$78,$B113,E$8:E$78)</f>
        <v>216984</v>
      </c>
      <c r="F113" s="267">
        <f>+SUMIF($B$8:$B$78,$B113,F$8:F$78)</f>
        <v>30258.42</v>
      </c>
    </row>
    <row r="114" spans="2:7">
      <c r="B114" s="120">
        <v>2008</v>
      </c>
      <c r="C114" s="131">
        <f>+SUMIF($B$8:$B$78,$B114,C$8:C$78)</f>
        <v>0</v>
      </c>
      <c r="D114" s="126"/>
      <c r="E114" s="131">
        <f>+SUMIF($B$8:$B$78,$B114,E$8:E$78)</f>
        <v>0</v>
      </c>
      <c r="F114" s="131">
        <f>+SUMIF($B$8:$B$78,$B114,F$8:F$78)</f>
        <v>0</v>
      </c>
    </row>
    <row r="115" spans="2:7">
      <c r="B115" s="120">
        <v>2007</v>
      </c>
      <c r="C115" s="131">
        <f>+SUMIF($B$8:$B$78,$B115,C$8:C$78)</f>
        <v>0</v>
      </c>
      <c r="D115" s="126"/>
      <c r="E115" s="131">
        <f>+SUMIF($B$8:$B$78,$B115,E$8:E$78)</f>
        <v>0</v>
      </c>
      <c r="F115" s="131">
        <f>+SUMIF($B$8:$B$78,$B115,F$8:F$78)</f>
        <v>0</v>
      </c>
    </row>
    <row r="116" spans="2:7">
      <c r="B116" s="120">
        <v>2006</v>
      </c>
      <c r="C116" s="131">
        <f>+SUMIF($B$8:$B$78,$B116,C$8:C$78)</f>
        <v>0</v>
      </c>
      <c r="D116" s="126"/>
      <c r="E116" s="131">
        <f>+SUMIF($B$8:$B$78,$B116,E$8:E$78)</f>
        <v>0</v>
      </c>
      <c r="F116" s="131">
        <f>+SUMIF($B$8:$B$78,$B116,F$8:F$78)</f>
        <v>0</v>
      </c>
    </row>
    <row r="117" spans="2:7">
      <c r="B117" s="120">
        <v>2005</v>
      </c>
      <c r="C117" s="131">
        <f>+SUMIF($B$8:$B$78,$B117,C$8:C$78)</f>
        <v>0</v>
      </c>
      <c r="D117" s="126"/>
      <c r="E117" s="131">
        <f>+SUMIF($B$8:$B$78,$B117,E$8:E$78)</f>
        <v>0</v>
      </c>
      <c r="F117" s="131">
        <f>+SUMIF($B$8:$B$78,$B117,F$8:F$78)</f>
        <v>0</v>
      </c>
    </row>
    <row r="118" spans="2:7">
      <c r="B118" s="120">
        <v>2004</v>
      </c>
      <c r="C118" s="131">
        <f>+SUMIF($B$8:$B$78,$B118,C$8:C$78)</f>
        <v>0</v>
      </c>
      <c r="D118" s="126"/>
      <c r="E118" s="131">
        <f>+SUMIF($B$8:$B$78,$B118,E$8:E$78)</f>
        <v>0</v>
      </c>
      <c r="F118" s="131">
        <f>+SUMIF($B$8:$B$78,$B118,F$8:F$78)</f>
        <v>0</v>
      </c>
    </row>
    <row r="119" spans="2:7" ht="25.5">
      <c r="B119" s="132" t="s">
        <v>957</v>
      </c>
      <c r="C119" s="133">
        <f>SUM(C100:C118)</f>
        <v>-1328271284</v>
      </c>
      <c r="D119" s="134">
        <f>SUM(D100:D112)</f>
        <v>-61914001.720000006</v>
      </c>
      <c r="E119" s="133">
        <f>SUM(E113:E118)</f>
        <v>216984</v>
      </c>
      <c r="F119" s="134">
        <f>SUM(F113:F118)</f>
        <v>30258.42</v>
      </c>
    </row>
    <row r="120" spans="2:7">
      <c r="B120" s="158"/>
      <c r="C120" s="159"/>
      <c r="D120" s="160"/>
      <c r="E120" s="159"/>
      <c r="F120" s="160"/>
    </row>
    <row r="121" spans="2:7">
      <c r="B121" s="158"/>
      <c r="C121" s="159"/>
      <c r="D121" s="160"/>
      <c r="E121" s="159"/>
      <c r="F121" s="160"/>
    </row>
    <row r="122" spans="2:7">
      <c r="B122" s="158"/>
      <c r="C122" s="159"/>
      <c r="D122" s="160"/>
      <c r="E122" s="159"/>
      <c r="F122" s="160"/>
    </row>
    <row r="124" spans="2:7">
      <c r="G124" s="161"/>
    </row>
    <row r="125" spans="2:7">
      <c r="G125" s="161"/>
    </row>
    <row r="126" spans="2:7">
      <c r="G126" s="46"/>
    </row>
    <row r="127" spans="2:7">
      <c r="G127" s="85"/>
    </row>
    <row r="128" spans="2:7">
      <c r="F128" s="153"/>
    </row>
    <row r="129" spans="6:6">
      <c r="F129" s="85"/>
    </row>
  </sheetData>
  <sortState xmlns:xlrd2="http://schemas.microsoft.com/office/spreadsheetml/2017/richdata2" ref="B26:D38">
    <sortCondition descending="1" ref="B26:B38"/>
  </sortState>
  <phoneticPr fontId="18" type="noConversion"/>
  <pageMargins left="0.78740157480314965" right="0.78740157480314965" top="1.1023622047244095" bottom="0.78740157480314965" header="0.31496062992125984" footer="0.31496062992125984"/>
  <pageSetup paperSize="9" scale="78" fitToHeight="0" orientation="landscape" r:id="rId1"/>
  <headerFooter>
    <oddHeader>&amp;L&amp;G</oddHeader>
    <oddFooter>&amp;R&amp;UAnlage 1.2&amp;U
Seite &amp;P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501F3BAF22714CB7E7152BDDD4B823" ma:contentTypeVersion="13" ma:contentTypeDescription="Ein neues Dokument erstellen." ma:contentTypeScope="" ma:versionID="6aa1ea3ca3e8578005bf3d3d6432b8bb">
  <xsd:schema xmlns:xsd="http://www.w3.org/2001/XMLSchema" xmlns:xs="http://www.w3.org/2001/XMLSchema" xmlns:p="http://schemas.microsoft.com/office/2006/metadata/properties" xmlns:ns2="5c6dfab4-252d-401e-a3da-0a884206eb77" xmlns:ns3="http://schemas.microsoft.com/sharepoint/v4" targetNamespace="http://schemas.microsoft.com/office/2006/metadata/properties" ma:root="true" ma:fieldsID="eaf1e55960381069d580e01b571fe714" ns2:_="" ns3:_="">
    <xsd:import namespace="5c6dfab4-252d-401e-a3da-0a884206eb7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Schlagw_x00f6_rter" minOccurs="0"/>
                <xsd:element ref="ns3:IconOverlay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6dfab4-252d-401e-a3da-0a884206eb77" elementFormDefault="qualified">
    <xsd:import namespace="http://schemas.microsoft.com/office/2006/documentManagement/types"/>
    <xsd:import namespace="http://schemas.microsoft.com/office/infopath/2007/PartnerControls"/>
    <xsd:element name="Schlagw_x00f6_rter" ma:index="8" nillable="true" ma:displayName="Schlagwörter" ma:internalName="Schlagw_x00f6_rter" ma:readOnly="false">
      <xsd:simpleType>
        <xsd:restriction base="dms:Note">
          <xsd:maxLength value="255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9" nillable="true" ma:displayName="IconOverlay" ma:internalName="IconOverlay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Schlagw_x00f6_rter xmlns="5c6dfab4-252d-401e-a3da-0a884206eb77" xsi:nil="true"/>
  </documentManagement>
</p:properties>
</file>

<file path=customXml/itemProps1.xml><?xml version="1.0" encoding="utf-8"?>
<ds:datastoreItem xmlns:ds="http://schemas.openxmlformats.org/officeDocument/2006/customXml" ds:itemID="{1EC62C43-68FB-4025-AA3B-E243A814A6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C13709A-39D8-4995-9595-495D6B4FB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6dfab4-252d-401e-a3da-0a884206eb7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F627BDC-7319-41C2-AC00-6554373FFF06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37461996-B6DD-4238-8268-0511F1E32452}">
  <ds:schemaRefs>
    <ds:schemaRef ds:uri="http://schemas.microsoft.com/sharepoint/v4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5c6dfab4-252d-401e-a3da-0a884206eb7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Anlage 1a</vt:lpstr>
      <vt:lpstr>Anlage 1b</vt:lpstr>
      <vt:lpstr>Anlage 1c</vt:lpstr>
      <vt:lpstr>Anlage 1d</vt:lpstr>
      <vt:lpstr>Anlage 1e</vt:lpstr>
      <vt:lpstr>Anlage 1f</vt:lpstr>
      <vt:lpstr>Anlage 1g</vt:lpstr>
      <vt:lpstr>Anlage 1h</vt:lpstr>
      <vt:lpstr>Anlage 2a</vt:lpstr>
      <vt:lpstr>Anlage 2b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Matrizen</dc:title>
  <dc:subject/>
  <dc:creator>Geiger Dr. Ansgar</dc:creator>
  <cp:keywords/>
  <dc:description/>
  <cp:lastModifiedBy>Lipinski Sven (50HzT EE-A)</cp:lastModifiedBy>
  <cp:revision/>
  <cp:lastPrinted>2024-09-16T08:45:17Z</cp:lastPrinted>
  <dcterms:created xsi:type="dcterms:W3CDTF">2000-03-21T12:53:47Z</dcterms:created>
  <dcterms:modified xsi:type="dcterms:W3CDTF">2024-09-16T08:53:49Z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">
    <vt:lpwstr>Dokument</vt:lpwstr>
  </property>
  <property fmtid="{D5CDD505-2E9C-101B-9397-08002B2CF9AE}" pid="4" name="display_urn:schemas-microsoft-com:office:office#Editor">
    <vt:lpwstr>Inga Kurz</vt:lpwstr>
  </property>
  <property fmtid="{D5CDD505-2E9C-101B-9397-08002B2CF9AE}" pid="5" name="display_urn:schemas-microsoft-com:office:office#Author">
    <vt:lpwstr>Inga Kurz</vt:lpwstr>
  </property>
  <property fmtid="{D5CDD505-2E9C-101B-9397-08002B2CF9AE}" pid="6" name="ContentTypeId">
    <vt:lpwstr>0x0101003C501F3BAF22714CB7E7152BDDD4B823</vt:lpwstr>
  </property>
  <property fmtid="{D5CDD505-2E9C-101B-9397-08002B2CF9AE}" pid="7" name="ComplianceAssetId">
    <vt:lpwstr/>
  </property>
  <property fmtid="{D5CDD505-2E9C-101B-9397-08002B2CF9AE}" pid="8" name="Order">
    <vt:r8>704700</vt:r8>
  </property>
  <property fmtid="{D5CDD505-2E9C-101B-9397-08002B2CF9AE}" pid="9" name="TemplateUrl">
    <vt:lpwstr/>
  </property>
  <property fmtid="{D5CDD505-2E9C-101B-9397-08002B2CF9AE}" pid="10" name="URL">
    <vt:lpwstr/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Titel">
    <vt:lpwstr>Matrizen</vt:lpwstr>
  </property>
  <property fmtid="{D5CDD505-2E9C-101B-9397-08002B2CF9AE}" pid="14" name="MSIP_Label_6e118e09-08be-4360-a815-3fc29828016d_Enabled">
    <vt:lpwstr>true</vt:lpwstr>
  </property>
  <property fmtid="{D5CDD505-2E9C-101B-9397-08002B2CF9AE}" pid="15" name="MSIP_Label_6e118e09-08be-4360-a815-3fc29828016d_SetDate">
    <vt:lpwstr>2024-09-12T08:31:27Z</vt:lpwstr>
  </property>
  <property fmtid="{D5CDD505-2E9C-101B-9397-08002B2CF9AE}" pid="16" name="MSIP_Label_6e118e09-08be-4360-a815-3fc29828016d_Method">
    <vt:lpwstr>Standard</vt:lpwstr>
  </property>
  <property fmtid="{D5CDD505-2E9C-101B-9397-08002B2CF9AE}" pid="17" name="MSIP_Label_6e118e09-08be-4360-a815-3fc29828016d_Name">
    <vt:lpwstr>Internal</vt:lpwstr>
  </property>
  <property fmtid="{D5CDD505-2E9C-101B-9397-08002B2CF9AE}" pid="18" name="MSIP_Label_6e118e09-08be-4360-a815-3fc29828016d_SiteId">
    <vt:lpwstr>15b734ef-4a07-47e7-90f4-22cc84a7af23</vt:lpwstr>
  </property>
  <property fmtid="{D5CDD505-2E9C-101B-9397-08002B2CF9AE}" pid="19" name="MSIP_Label_6e118e09-08be-4360-a815-3fc29828016d_ActionId">
    <vt:lpwstr>dca77aee-6638-4fa2-9e74-a3d8539d5823</vt:lpwstr>
  </property>
  <property fmtid="{D5CDD505-2E9C-101B-9397-08002B2CF9AE}" pid="20" name="MSIP_Label_6e118e09-08be-4360-a815-3fc29828016d_ContentBits">
    <vt:lpwstr>0</vt:lpwstr>
  </property>
</Properties>
</file>