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91110" sheetId="1" r:id="rId1"/>
  </sheets>
  <definedNames>
    <definedName name="_xlnm.Print_Titles" localSheetId="0">'Internet_20091110'!$1:$7</definedName>
  </definedNames>
  <calcPr fullCalcOnLoad="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<sst xmlns="http://schemas.openxmlformats.org/spreadsheetml/2006/main" count="197" uniqueCount="98">
  <si>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</si>
  <si>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</si>
  <si>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</si>
  <si>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</si>
  <si>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</si>
  <si>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</si>
  <si>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</si>
  <si>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</si>
  <si>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</si>
  <si>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</si>
  <si>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</si>
  <si>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</si>
  <si>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</si>
  <si>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</si>
  <si>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</si>
  <si>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</si>
  <si>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</si>
  <si>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</si>
  <si>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</si>
  <si>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</si>
  <si>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</si>
  <si>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</si>
  <si>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</si>
  <si>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</si>
  <si>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</si>
  <si>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</si>
  <si>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</si>
  <si>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</si>
  <si>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</si>
  <si>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</si>
  <si>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</si>
  <si>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</si>
  <si>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</si>
  <si>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</si>
  <si>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</si>
  <si>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</si>
  <si>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</si>
  <si>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</si>
  <si>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</si>
  <si>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</si>
  <si>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</si>
  <si>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</si>
  <si>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</si>
  <si>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</si>
  <si>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</si>
  <si>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</si>
  <si>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</si>
  <si>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</si>
  <si>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</si>
  <si>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</si>
  <si>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</si>
  <si>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</si>
  <si>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</si>
  <si>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</si>
  <si>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</si>
  <si>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</si>
  <si>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</si>
  <si>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</si>
  <si>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</si>
  <si>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</si>
  <si>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</si>
  <si>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</si>
  <si>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</si>
  <si>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</si>
  <si>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</si>
  <si>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</si>
  <si>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</si>
  <si>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</si>
  <si>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</si>
  <si>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</si>
  <si>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</si>
  <si>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</si>
  <si>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</si>
  <si>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</si>
  <si>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</si>
  <si>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</si>
  <si>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</si>
  <si>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</si>
  <si>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</si>
  <si>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</si>
  <si>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</si>
  <si>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</si>
  <si>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</si>
  <si>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</si>
  <si>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</si>
  <si>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</si>
  <si>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</si>
  <si>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</si>
  <si>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</si>
  <si>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</si>
  <si>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</si>
  <si>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</si>
  <si>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</si>
  <si>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</si>
  <si>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</si>
  <si>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</si>
  <si>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</si>
  <si>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10. November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</si>
</sst>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19">
      <selection activeCell="B166" sqref="B166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00390625" style="0" customWidth="1"/>
    <col min="4" max="4" width="8.8515625" style="0" customWidth="1"/>
    <col min="5" max="5" width="9.140625" style="0" customWidth="1"/>
    <col min="6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8.25" customHeight="1">
      <c r="A3" s="108"/>
      <c r="B3" s="3"/>
    </row>
    <row r="4" spans="1:10" ht="36.75" customHeight="1">
      <c r="A4" s="117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15" t="s">
        <v>8</v>
      </c>
      <c r="J4" s="5" t="s">
        <v>9</v>
      </c>
    </row>
    <row r="5" spans="1:10" ht="12.75">
      <c r="A5" s="118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16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>
        <v>5858.345259484724</v>
      </c>
      <c r="G12" s="37"/>
      <c r="H12" s="38">
        <v>649080.1629949264</v>
      </c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-4586.427860658621</v>
      </c>
      <c r="G13" s="37">
        <f>IF(G12="","",G12-G7)</f>
      </c>
      <c r="H13" s="37">
        <f>IF(H12="",0,H12-H11)</f>
        <v>-391049.52180332143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-458.64278606586214</v>
      </c>
      <c r="G14" s="45"/>
      <c r="H14" s="45">
        <f>IF(H13="",0,H13/$A14)</f>
        <v>-39104.95218033214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>
        <v>5861.51306025998</v>
      </c>
      <c r="G15" s="37"/>
      <c r="H15" s="38">
        <v>666228.4189630917</v>
      </c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3.1678007752561825</v>
      </c>
      <c r="G16" s="37">
        <f>IF(G15="","",G15-G11)</f>
      </c>
      <c r="H16" s="37">
        <f>IF(H15="",0,H15-H12)</f>
        <v>17148.255968165235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0.35197786391735364</v>
      </c>
      <c r="G17" s="50"/>
      <c r="H17" s="50">
        <f>IF(H16="",0,H16/$A17)</f>
        <v>1905.3617742405816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30" t="s">
        <v>23</v>
      </c>
      <c r="C21" s="31">
        <v>39822</v>
      </c>
      <c r="D21" s="32">
        <v>42134.13781259483</v>
      </c>
      <c r="E21" s="32">
        <v>6011.539993859751</v>
      </c>
      <c r="F21" s="32">
        <v>7865.165596044636</v>
      </c>
      <c r="G21" s="32">
        <v>40.599569134853375</v>
      </c>
      <c r="H21" s="32">
        <v>840568.6318141352</v>
      </c>
      <c r="I21" s="33">
        <f>(F21-G21)/(D21-E21)</f>
        <v>0.21661138731421886</v>
      </c>
      <c r="J21" s="34">
        <f>H21/F21/10</f>
        <v>10.687233746697645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>
        <v>5688.421115144636</v>
      </c>
      <c r="G22" s="37"/>
      <c r="H22" s="38">
        <v>655232.1029520505</v>
      </c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-2176.7444809</v>
      </c>
      <c r="G23" s="37">
        <f>IF(G22="","",G22-G17)</f>
      </c>
      <c r="H23" s="37">
        <f>IF(H22="",0,H22-H21)</f>
        <v>-185336.52886208473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-241.86049787777776</v>
      </c>
      <c r="G24" s="45"/>
      <c r="H24" s="45">
        <f>IF(H23="",0,H23/$A24)</f>
        <v>-20592.947651342747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>
        <v>5668.849279360487</v>
      </c>
      <c r="G25" s="37"/>
      <c r="H25" s="38">
        <v>674137.5024073106</v>
      </c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-19.57183578414879</v>
      </c>
      <c r="G26" s="37">
        <f>IF(G25="","",G25-G21)</f>
      </c>
      <c r="H26" s="37">
        <f>IF(H25="",0,H25-H22)</f>
        <v>18905.399455260136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-2.4464794730185986</v>
      </c>
      <c r="G27" s="50"/>
      <c r="H27" s="50">
        <f>IF(H26="",0,H26/$A27)</f>
        <v>2363.174931907517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39854</v>
      </c>
      <c r="D31" s="37">
        <v>43163.48679712007</v>
      </c>
      <c r="E31" s="37">
        <v>6056.119105546782</v>
      </c>
      <c r="F31" s="37">
        <v>7980.800501065372</v>
      </c>
      <c r="G31" s="37">
        <v>39.9846546649593</v>
      </c>
      <c r="H31" s="37">
        <v>930998.0224214632</v>
      </c>
      <c r="I31" s="39">
        <f>(F31-G31)/(D31-E31)</f>
        <v>0.2139956655616855</v>
      </c>
      <c r="J31" s="40">
        <f>H31/F31/10</f>
        <v>11.665471681658783</v>
      </c>
    </row>
    <row r="32" spans="2:10" ht="12.75">
      <c r="B32" s="35" t="s">
        <v>29</v>
      </c>
      <c r="C32" s="61"/>
      <c r="D32" s="37"/>
      <c r="E32" s="37"/>
      <c r="F32" s="37">
        <f>F$14</f>
        <v>-458.64278606586214</v>
      </c>
      <c r="G32" s="37"/>
      <c r="H32" s="37">
        <f>H$14</f>
        <v>-39104.95218033214</v>
      </c>
      <c r="I32" s="68"/>
      <c r="J32" s="70"/>
    </row>
    <row r="33" spans="1:10" ht="12.75">
      <c r="A33" s="110"/>
      <c r="B33" s="30" t="s">
        <v>30</v>
      </c>
      <c r="C33" s="31">
        <v>39854</v>
      </c>
      <c r="D33" s="32">
        <f>D31+D32</f>
        <v>43163.48679712007</v>
      </c>
      <c r="E33" s="32">
        <f>E31+E32</f>
        <v>6056.119105546782</v>
      </c>
      <c r="F33" s="32">
        <f>F31+F32</f>
        <v>7522.15771499951</v>
      </c>
      <c r="G33" s="32">
        <f>G31+G32</f>
        <v>39.9846546649593</v>
      </c>
      <c r="H33" s="32">
        <f>H31+H32</f>
        <v>891893.070241131</v>
      </c>
      <c r="I33" s="33">
        <f>(F33-G33)/(D33-E33)</f>
        <v>0.20163578086498643</v>
      </c>
      <c r="J33" s="34">
        <f>H33/F33/10</f>
        <v>11.856878093138853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>
        <v>6666.728794392756</v>
      </c>
      <c r="G34" s="37"/>
      <c r="H34" s="38">
        <v>819350.3959781255</v>
      </c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-1314.0717066726165</v>
      </c>
      <c r="G35" s="37">
        <f>IF(G34="","",G34-G30)</f>
      </c>
      <c r="H35" s="37">
        <f>IF(H34="",0,H34-H31)</f>
        <v>-111647.62644333765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-164.25896333407707</v>
      </c>
      <c r="G36" s="45"/>
      <c r="H36" s="45">
        <f>IF(H35="",0,H35/$A36)</f>
        <v>-13955.953305417206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>
        <v>6728.506894657601</v>
      </c>
      <c r="G37" s="37"/>
      <c r="H37" s="38">
        <v>834106.3879277075</v>
      </c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61.77810026484531</v>
      </c>
      <c r="G38" s="37">
        <f>IF(G37="","",G37-G33)</f>
      </c>
      <c r="H38" s="37">
        <f>IF(H37="",0,H37-H34)</f>
        <v>14755.991949582007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8.8254428949779</v>
      </c>
      <c r="G39" s="50"/>
      <c r="H39" s="50">
        <f>IF(H38="",0,H38/$A39)</f>
        <v>2107.9988499402866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39882</v>
      </c>
      <c r="D43" s="37">
        <v>39196.308313666</v>
      </c>
      <c r="E43" s="37">
        <v>5378.614234862758</v>
      </c>
      <c r="F43" s="37">
        <v>5899.46459613693</v>
      </c>
      <c r="G43" s="37">
        <v>35.21150496308036</v>
      </c>
      <c r="H43" s="37">
        <v>802033.6497009088</v>
      </c>
      <c r="I43" s="39">
        <f>(F43-G43)/(D43-E43)</f>
        <v>0.17340783429848147</v>
      </c>
      <c r="J43" s="40">
        <f>H43/F43/10</f>
        <v>13.59502437265399</v>
      </c>
    </row>
    <row r="44" spans="2:10" ht="12.75">
      <c r="B44" s="35" t="s">
        <v>31</v>
      </c>
      <c r="C44" s="61"/>
      <c r="D44" s="37"/>
      <c r="E44" s="37"/>
      <c r="F44" s="37">
        <f>F$14+F$17+F$24</f>
        <v>-700.1513060797225</v>
      </c>
      <c r="G44" s="37"/>
      <c r="H44" s="37">
        <f>H$14+H$17+H$24</f>
        <v>-57792.5380574343</v>
      </c>
      <c r="I44" s="68"/>
      <c r="J44" s="70"/>
    </row>
    <row r="45" spans="1:10" ht="12.75">
      <c r="A45" s="110"/>
      <c r="B45" s="30" t="s">
        <v>30</v>
      </c>
      <c r="C45" s="31">
        <v>39882</v>
      </c>
      <c r="D45" s="32">
        <f>D43+D44</f>
        <v>39196.308313666</v>
      </c>
      <c r="E45" s="32">
        <f>E43+E44</f>
        <v>5378.614234862758</v>
      </c>
      <c r="F45" s="32">
        <f>F43+F44</f>
        <v>5199.313290057207</v>
      </c>
      <c r="G45" s="32">
        <f>G43+G44</f>
        <v>35.21150496308036</v>
      </c>
      <c r="H45" s="32">
        <f>H43+H44</f>
        <v>744241.1116434745</v>
      </c>
      <c r="I45" s="33">
        <f>(F45-G45)/(D45-E45)</f>
        <v>0.15270413686576462</v>
      </c>
      <c r="J45" s="34">
        <f>H45/F45/10</f>
        <v>14.314219400217866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>
        <v>5110.33924831923</v>
      </c>
      <c r="G46" s="37"/>
      <c r="H46" s="38">
        <v>734501.7409108407</v>
      </c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-789.1253478176995</v>
      </c>
      <c r="G47" s="37">
        <f>IF(G46="","",G46-G42)</f>
      </c>
      <c r="H47" s="37">
        <f>IF(H46="",0,H46-H43)</f>
        <v>-67531.90879006812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-112.73219254538564</v>
      </c>
      <c r="G48" s="45"/>
      <c r="H48" s="45">
        <f>IF(H47="",0,H47/$A48)</f>
        <v>-9647.415541438302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>
        <v>5349.975209051745</v>
      </c>
      <c r="G49" s="37"/>
      <c r="H49" s="38">
        <v>802221.7992954024</v>
      </c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239.63596073251483</v>
      </c>
      <c r="G50" s="37">
        <f>IF(G49="","",G49-G45)</f>
      </c>
      <c r="H50" s="37">
        <f>IF(H49="",0,H49-H46)</f>
        <v>67720.05838456168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39.939326788752474</v>
      </c>
      <c r="G51" s="50"/>
      <c r="H51" s="50">
        <f>IF(H50="",0,H50/$A51)</f>
        <v>11286.676397426947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39912</v>
      </c>
      <c r="D63" s="37">
        <v>37000.26093266393</v>
      </c>
      <c r="E63" s="37">
        <v>5157.560950995492</v>
      </c>
      <c r="F63" s="37">
        <v>5483.341858427031</v>
      </c>
      <c r="G63" s="37">
        <v>33.756402059824964</v>
      </c>
      <c r="H63" s="37">
        <v>823431.9121652391</v>
      </c>
      <c r="I63" s="39">
        <f>(F63-G63)/(D63-E63)</f>
        <v>0.17114080965196057</v>
      </c>
      <c r="J63" s="40">
        <f>H63/F63/10</f>
        <v>15.016972011324702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-866.8567488868182</v>
      </c>
      <c r="G64" s="37"/>
      <c r="H64" s="37">
        <f>H$14+H$17+H$24+H$27+H$36</f>
        <v>-69385.31643094399</v>
      </c>
      <c r="I64" s="39"/>
      <c r="J64" s="70"/>
    </row>
    <row r="65" spans="1:10" ht="12.75">
      <c r="A65" s="110"/>
      <c r="B65" s="30" t="s">
        <v>30</v>
      </c>
      <c r="C65" s="31">
        <v>39912</v>
      </c>
      <c r="D65" s="32">
        <f>D63+D64</f>
        <v>37000.26093266393</v>
      </c>
      <c r="E65" s="32">
        <f>E63+E64</f>
        <v>5157.560950995492</v>
      </c>
      <c r="F65" s="32">
        <f>F63+F64</f>
        <v>4616.485109540213</v>
      </c>
      <c r="G65" s="32">
        <f>G63+G64</f>
        <v>33.756402059824964</v>
      </c>
      <c r="H65" s="32">
        <f>H63+H64</f>
        <v>754046.5957342951</v>
      </c>
      <c r="I65" s="33">
        <f>(F65-G65)/(D65-E65)</f>
        <v>0.14391771772238612</v>
      </c>
      <c r="J65" s="34">
        <f>H65/F65/10</f>
        <v>16.333781607483527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>
        <v>6030.930726427031</v>
      </c>
      <c r="G66" s="37"/>
      <c r="H66" s="38">
        <v>870186.0854848941</v>
      </c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547.5888679999998</v>
      </c>
      <c r="G67" s="37">
        <f>IF(G66="","",G66-G62)</f>
      </c>
      <c r="H67" s="37">
        <f>IF(H66="",0,H66-H63)</f>
        <v>46754.173319655005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91.2648113333333</v>
      </c>
      <c r="G68" s="45"/>
      <c r="H68" s="45">
        <f>IF(H67="",0,H67/$A68)</f>
        <v>7792.362219942501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>
        <v>6228.79481435833</v>
      </c>
      <c r="G69" s="37"/>
      <c r="H69" s="38">
        <v>915692.8243776686</v>
      </c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197.86408793129885</v>
      </c>
      <c r="G70" s="37">
        <f>IF(G69="","",G69-G65)</f>
      </c>
      <c r="H70" s="37">
        <f>IF(H69="",0,H69-H66)</f>
        <v>45506.73889277445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39.572817586259774</v>
      </c>
      <c r="G71" s="50"/>
      <c r="H71" s="50">
        <f>IF(H70="",0,H70/$A71)</f>
        <v>9101.34777855489</v>
      </c>
      <c r="I71" s="51"/>
      <c r="J71" s="52"/>
    </row>
    <row r="72" spans="2:10" ht="3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39941</v>
      </c>
      <c r="D75" s="37">
        <v>35221.57212355095</v>
      </c>
      <c r="E75" s="37">
        <v>4944.050253631412</v>
      </c>
      <c r="F75" s="37">
        <v>5476.709890452981</v>
      </c>
      <c r="G75" s="37">
        <v>32.34962338788632</v>
      </c>
      <c r="H75" s="37">
        <v>851660.336922452</v>
      </c>
      <c r="I75" s="39">
        <f>(F75-G75)/(D75-E75)</f>
        <v>0.1798152533901403</v>
      </c>
      <c r="J75" s="40">
        <f>H75/F75/10</f>
        <v>15.550583360405287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-970.7634985372259</v>
      </c>
      <c r="G76" s="37"/>
      <c r="H76" s="37">
        <f>H$14+H$17+H$24+H$27+H$36+H$39+H$48</f>
        <v>-76924.733122442</v>
      </c>
      <c r="I76" s="68"/>
      <c r="J76" s="70"/>
    </row>
    <row r="77" spans="1:10" ht="12.75">
      <c r="A77" s="110"/>
      <c r="B77" s="30" t="s">
        <v>30</v>
      </c>
      <c r="C77" s="31">
        <v>39941</v>
      </c>
      <c r="D77" s="32">
        <f>D75+D76</f>
        <v>35221.57212355095</v>
      </c>
      <c r="E77" s="32">
        <f>E75+E76</f>
        <v>4944.050253631412</v>
      </c>
      <c r="F77" s="32">
        <f>F75+F76</f>
        <v>4505.946391915755</v>
      </c>
      <c r="G77" s="32">
        <f>G75+G76</f>
        <v>32.34962338788632</v>
      </c>
      <c r="H77" s="32">
        <f>H75+H76</f>
        <v>774735.6038000099</v>
      </c>
      <c r="I77" s="33">
        <f>(F77-G77)/(D77-E77)</f>
        <v>0.1477530686873139</v>
      </c>
      <c r="J77" s="34">
        <f>H77/F77/10</f>
        <v>17.193626741542793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>
        <v>5876.6678944641</v>
      </c>
      <c r="G78" s="37"/>
      <c r="H78" s="38">
        <v>885719.8395995745</v>
      </c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399.95800401111865</v>
      </c>
      <c r="G79" s="37">
        <f>IF(G78="","",G78-G74)</f>
      </c>
      <c r="H79" s="37">
        <f>IF(H78="",0,H78-H75)</f>
        <v>34059.50267712248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79.99160080222373</v>
      </c>
      <c r="G80" s="45"/>
      <c r="H80" s="45">
        <f>IF(H79="",0,H79/$A80)</f>
        <v>6811.900535424496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>
        <v>5995.4714812367365</v>
      </c>
      <c r="G81" s="37"/>
      <c r="H81" s="38">
        <v>904807.5995647364</v>
      </c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118.80358677263666</v>
      </c>
      <c r="G82" s="37">
        <f>IF(G81="","",G81-G77)</f>
      </c>
      <c r="H82" s="37">
        <f>IF(H81="",0,H81-H78)</f>
        <v>19087.75996516191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29.700896693159166</v>
      </c>
      <c r="G83" s="50"/>
      <c r="H83" s="50">
        <f>IF(H82="",0,H82/$A83)</f>
        <v>4771.939991290477</v>
      </c>
      <c r="I83" s="51"/>
      <c r="J83" s="52"/>
    </row>
    <row r="84" spans="2:10" ht="3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39974</v>
      </c>
      <c r="D87" s="37">
        <v>35594.612884317394</v>
      </c>
      <c r="E87" s="37">
        <v>5135.551840335933</v>
      </c>
      <c r="F87" s="37">
        <v>5526.3160955379835</v>
      </c>
      <c r="G87" s="37">
        <v>33.68151727232909</v>
      </c>
      <c r="H87" s="37">
        <v>882070.0348657515</v>
      </c>
      <c r="I87" s="39">
        <f>(F87-G87)/(D87-E87)</f>
        <v>0.18032842740406693</v>
      </c>
      <c r="J87" s="40">
        <f>H87/F87/10</f>
        <v>15.961266413586907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-839.5593604151401</v>
      </c>
      <c r="G88" s="37"/>
      <c r="H88" s="37">
        <f>H$14+H$17+H$24+H$27+H$36+H$39+H$48+H$51+H$68</f>
        <v>-57845.69450507256</v>
      </c>
      <c r="I88" s="68"/>
      <c r="J88" s="70"/>
    </row>
    <row r="89" spans="1:10" ht="12.75">
      <c r="A89" s="110"/>
      <c r="B89" s="30" t="s">
        <v>30</v>
      </c>
      <c r="C89" s="31">
        <v>39974</v>
      </c>
      <c r="D89" s="32">
        <f>D87+D88</f>
        <v>35594.612884317394</v>
      </c>
      <c r="E89" s="32">
        <f>E87+E88</f>
        <v>5135.551840335933</v>
      </c>
      <c r="F89" s="32">
        <f>F87+F88</f>
        <v>4686.756735122844</v>
      </c>
      <c r="G89" s="32">
        <f>G87+G88</f>
        <v>33.68151727232909</v>
      </c>
      <c r="H89" s="32">
        <f>H87+H88</f>
        <v>824224.340360679</v>
      </c>
      <c r="I89" s="33">
        <f>(F89-G89)/(D89-E89)</f>
        <v>0.15276489354454134</v>
      </c>
      <c r="J89" s="34">
        <f>H89/F89/10</f>
        <v>17.586241124568957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>
        <v>5725.534625537984</v>
      </c>
      <c r="G90" s="37"/>
      <c r="H90" s="38">
        <v>899048.7691116085</v>
      </c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199.2185300000001</v>
      </c>
      <c r="G91" s="37">
        <f>IF(G90="","",G90-G86)</f>
      </c>
      <c r="H91" s="37">
        <f>IF(H90="",0,H90-H87)</f>
        <v>16978.73424585699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49.804632500000025</v>
      </c>
      <c r="G92" s="45"/>
      <c r="H92" s="45">
        <f>IF(H91="",0,H91/$A92)</f>
        <v>4244.683561464248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>
        <v>5802.9966156758155</v>
      </c>
      <c r="G93" s="37"/>
      <c r="H93" s="38">
        <v>895332.388041979</v>
      </c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77.46199013783189</v>
      </c>
      <c r="G94" s="37">
        <f>IF(G93="","",G93-G89)</f>
      </c>
      <c r="H94" s="37">
        <f>IF(H93="",0,H93-H90)</f>
        <v>-3716.381069629453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25.820663379277295</v>
      </c>
      <c r="G95" s="50"/>
      <c r="H95" s="50">
        <f>IF(H94="",0,H94/$A95)</f>
        <v>-1238.7936898764844</v>
      </c>
      <c r="I95" s="51"/>
      <c r="J95" s="52"/>
    </row>
    <row r="96" spans="2:10" ht="3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40004</v>
      </c>
      <c r="D99" s="37">
        <v>35625.86692594126</v>
      </c>
      <c r="E99" s="37">
        <v>5040.879484682239</v>
      </c>
      <c r="F99" s="37">
        <v>5451.720204177698</v>
      </c>
      <c r="G99" s="37">
        <v>33.06199452604106</v>
      </c>
      <c r="H99" s="37">
        <v>829461.9177123702</v>
      </c>
      <c r="I99" s="39">
        <f>(F99-G99)/(D99-E99)</f>
        <v>0.17716725305376155</v>
      </c>
      <c r="J99" s="40">
        <f>H99/F99/10</f>
        <v>15.21468246071665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-719.9949420266565</v>
      </c>
      <c r="G100" s="37"/>
      <c r="H100" s="37">
        <f>H$14+H$17+H$24+H$27+H$36+H$39+H$48+H$51+H$68+H$71+H$80</f>
        <v>-41932.44619109318</v>
      </c>
      <c r="I100" s="68"/>
      <c r="J100" s="70"/>
    </row>
    <row r="101" spans="1:10" ht="12.75">
      <c r="A101" s="110"/>
      <c r="B101" s="30" t="s">
        <v>30</v>
      </c>
      <c r="C101" s="31">
        <v>40004</v>
      </c>
      <c r="D101" s="32">
        <f>D99+D100</f>
        <v>35625.86692594126</v>
      </c>
      <c r="E101" s="32">
        <f>E99+E100</f>
        <v>5040.879484682239</v>
      </c>
      <c r="F101" s="32">
        <f>F99+F100</f>
        <v>4731.7252621510415</v>
      </c>
      <c r="G101" s="32">
        <f>G99+G100</f>
        <v>33.06199452604106</v>
      </c>
      <c r="H101" s="32">
        <f>H99+H100</f>
        <v>787529.471521277</v>
      </c>
      <c r="I101" s="33">
        <f>(F101-G101)/(D101-E101)</f>
        <v>0.15362645731501992</v>
      </c>
      <c r="J101" s="34">
        <f>H101/F101/10</f>
        <v>16.643600967721152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>
        <v>5063.542493494157</v>
      </c>
      <c r="G102" s="37"/>
      <c r="H102" s="38">
        <v>796203.6083831546</v>
      </c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-388.1777106835416</v>
      </c>
      <c r="G103" s="37">
        <f>IF(G102="","",G102-G98)</f>
      </c>
      <c r="H103" s="37">
        <f>IF(H102="",0,H102-H99)</f>
        <v>-33258.30932921555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-129.3925702278472</v>
      </c>
      <c r="G104" s="45"/>
      <c r="H104" s="45">
        <f>IF(H103="",0,H103/$A104)</f>
        <v>-11086.103109738518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>
        <v>5188.584259926853</v>
      </c>
      <c r="G105" s="37"/>
      <c r="H105" s="38">
        <v>855110.98965068</v>
      </c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125.04176643269602</v>
      </c>
      <c r="G106" s="37">
        <f>IF(G105="","",G105-G101)</f>
      </c>
      <c r="H106" s="37">
        <f>IF(H105="",0,H105-H102)</f>
        <v>58907.38126752537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62.52088321634801</v>
      </c>
      <c r="G107" s="50"/>
      <c r="H107" s="50">
        <f>IF(H106="",0,H106/$A107)</f>
        <v>29453.690633762686</v>
      </c>
      <c r="I107" s="51"/>
      <c r="J107" s="52"/>
    </row>
    <row r="108" spans="1:10" ht="2.2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40035</v>
      </c>
      <c r="D119" s="37">
        <v>34971.916525689805</v>
      </c>
      <c r="E119" s="37">
        <v>4984.987901273686</v>
      </c>
      <c r="F119" s="37">
        <v>5776.330810761973</v>
      </c>
      <c r="G119" s="37">
        <v>32.73105012876902</v>
      </c>
      <c r="H119" s="37">
        <v>823259.979091739</v>
      </c>
      <c r="I119" s="39">
        <f>(F119-G119)/(D119-E119)</f>
        <v>0.19153678032756644</v>
      </c>
      <c r="J119" s="40">
        <f>H119/F119/10</f>
        <v>14.252299704821448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-640.4894128334973</v>
      </c>
      <c r="G120" s="37"/>
      <c r="H120" s="37">
        <f>H$14+H$17+H$24+H$27+H$36+H$39+H$48+H$51+H$68+H$71+H$80+H$83+H$92</f>
        <v>-32915.82263833845</v>
      </c>
      <c r="I120" s="68"/>
      <c r="J120" s="70"/>
    </row>
    <row r="121" spans="1:10" ht="12.75">
      <c r="A121" s="110"/>
      <c r="B121" s="30" t="s">
        <v>30</v>
      </c>
      <c r="C121" s="31">
        <v>40035</v>
      </c>
      <c r="D121" s="32">
        <f>D119+D120</f>
        <v>34971.916525689805</v>
      </c>
      <c r="E121" s="32">
        <f>E119+E120</f>
        <v>4984.987901273686</v>
      </c>
      <c r="F121" s="32">
        <f>F119+F120</f>
        <v>5135.841397928476</v>
      </c>
      <c r="G121" s="32">
        <f>G119+G120</f>
        <v>32.73105012876902</v>
      </c>
      <c r="H121" s="32">
        <f>H119+H120</f>
        <v>790344.1564534006</v>
      </c>
      <c r="I121" s="33">
        <f>(F121-G121)/(D121-E121)</f>
        <v>0.1701778268696923</v>
      </c>
      <c r="J121" s="34">
        <f>H121/F121/10</f>
        <v>15.388796016407033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>
        <v>5628.9006439708255</v>
      </c>
      <c r="G122" s="37"/>
      <c r="H122" s="38">
        <v>810114.447766464</v>
      </c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-147.4301667911477</v>
      </c>
      <c r="G123" s="37">
        <f>IF(G122="","",G122-G118)</f>
      </c>
      <c r="H123" s="37">
        <f>IF(H122="",0,H122-H119)</f>
        <v>-13145.531325275078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-73.71508339557386</v>
      </c>
      <c r="G124" s="45"/>
      <c r="H124" s="45">
        <f>IF(H123="",0,H123/$A124)</f>
        <v>-6572.765662637539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>
        <v>5673.081688637415</v>
      </c>
      <c r="G125" s="37"/>
      <c r="H125" s="38">
        <v>863171.6416468275</v>
      </c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44.181044666589514</v>
      </c>
      <c r="G126" s="37">
        <f>IF(G125="","",G125-G121)</f>
      </c>
      <c r="H126" s="37">
        <f>IF(H125="",0,H125-H122)</f>
        <v>53057.193880363484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44.181044666589514</v>
      </c>
      <c r="G127" s="50"/>
      <c r="H127" s="50">
        <f>IF(H126="",0,H126/$A127)</f>
        <v>53057.193880363484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40066</v>
      </c>
      <c r="D131" s="37">
        <v>38757.369210623125</v>
      </c>
      <c r="E131" s="37">
        <v>5689.822301330143</v>
      </c>
      <c r="F131" s="37">
        <v>6871.296664130034</v>
      </c>
      <c r="G131" s="37">
        <v>37.363165410630586</v>
      </c>
      <c r="H131" s="37">
        <v>872265.711941447</v>
      </c>
      <c r="I131" s="39">
        <f>(F131-G131)/(D131-E131)</f>
        <v>0.20666587447401066</v>
      </c>
      <c r="J131" s="40">
        <f>H131/F131/10</f>
        <v>12.694339286715742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-744.0613196820672</v>
      </c>
      <c r="G132" s="37"/>
      <c r="H132" s="37">
        <f>H$14+H$17+H$24+H$27+H$36+H$39+H$48+H$51+H$68+H$71+H$80+H$83+H$92+H$95+H$104</f>
        <v>-45240.719437953456</v>
      </c>
      <c r="I132" s="68"/>
      <c r="J132" s="70"/>
    </row>
    <row r="133" spans="1:10" ht="12.75">
      <c r="A133" s="110"/>
      <c r="B133" s="30" t="s">
        <v>30</v>
      </c>
      <c r="C133" s="31">
        <v>40066</v>
      </c>
      <c r="D133" s="32">
        <f>D131+D132</f>
        <v>38757.369210623125</v>
      </c>
      <c r="E133" s="32">
        <f>E131+E132</f>
        <v>5689.822301330143</v>
      </c>
      <c r="F133" s="32">
        <f>F131+F132</f>
        <v>6127.235344447967</v>
      </c>
      <c r="G133" s="32">
        <f>G131+G132</f>
        <v>37.363165410630586</v>
      </c>
      <c r="H133" s="32">
        <f>H131+H132</f>
        <v>827024.9925034936</v>
      </c>
      <c r="I133" s="33">
        <f>(F133-G133)/(D133-E133)</f>
        <v>0.18416461903697784</v>
      </c>
      <c r="J133" s="34">
        <f>H133/F133/10</f>
        <v>13.497522879594962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>
        <v>6499.155890794639</v>
      </c>
      <c r="G134" s="37"/>
      <c r="H134" s="38">
        <v>840113.0373654137</v>
      </c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-372.14077333539444</v>
      </c>
      <c r="G135" s="45">
        <f>IF(G134="","",G134-G130)</f>
      </c>
      <c r="H135" s="45">
        <f>IF(H134="",0,H134-H131)</f>
        <v>-32152.674576033256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/>
      <c r="G136" s="37"/>
      <c r="H136" s="38"/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0</v>
      </c>
      <c r="G137" s="50">
        <f>IF(G136="","",G136-G133)</f>
      </c>
      <c r="H137" s="50">
        <f>IF(H136="",0,H136-H134)</f>
        <v>0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40095</v>
      </c>
      <c r="D141" s="37">
        <v>38907.79887508523</v>
      </c>
      <c r="E141" s="37">
        <v>5611.514136520887</v>
      </c>
      <c r="F141" s="37">
        <v>7003.305573647257</v>
      </c>
      <c r="G141" s="37">
        <v>36.88975984120921</v>
      </c>
      <c r="H141" s="37">
        <v>827087.0892744786</v>
      </c>
      <c r="I141" s="39">
        <f>(F141-G141)/(D141-E141)</f>
        <v>0.20922501920274075</v>
      </c>
      <c r="J141" s="40">
        <f>H141/F141/10</f>
        <v>11.809952894055133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-755.255519861293</v>
      </c>
      <c r="G142" s="37"/>
      <c r="H142" s="37">
        <f>H$14+H$17+H$24+H$27+H$36+H$39+H$48+H$51+H$68+H$71+H$80+H$83+H$92+H$95+H$104+H$107+H$124</f>
        <v>-22359.79446682831</v>
      </c>
      <c r="I142" s="68"/>
      <c r="J142" s="70"/>
    </row>
    <row r="143" spans="1:10" ht="12.75">
      <c r="A143" s="110"/>
      <c r="B143" s="30" t="s">
        <v>30</v>
      </c>
      <c r="C143" s="31">
        <v>40095</v>
      </c>
      <c r="D143" s="32">
        <f>D141+D142</f>
        <v>38907.79887508523</v>
      </c>
      <c r="E143" s="32">
        <f>E141+E142</f>
        <v>5611.514136520887</v>
      </c>
      <c r="F143" s="32">
        <f>F141+F142</f>
        <v>6248.050053785964</v>
      </c>
      <c r="G143" s="32">
        <f>G141+G142</f>
        <v>36.88975984120921</v>
      </c>
      <c r="H143" s="32">
        <f>H141+H142</f>
        <v>804727.2948076503</v>
      </c>
      <c r="I143" s="33">
        <f>(F143-G143)/(D143-E143)</f>
        <v>0.18654214254573814</v>
      </c>
      <c r="J143" s="34">
        <f>H143/F143/10</f>
        <v>12.879655058461498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/>
      <c r="G144" s="37"/>
      <c r="H144" s="38"/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0</v>
      </c>
      <c r="G145" s="45">
        <f>IF(G144="","",G144-G140)</f>
      </c>
      <c r="H145" s="45">
        <f>IF(H144="",0,H144-H141)</f>
        <v>0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40127</v>
      </c>
      <c r="D151" s="37">
        <v>38810.25586526784</v>
      </c>
      <c r="E151" s="37">
        <v>5581.898847772669</v>
      </c>
      <c r="F151" s="37">
        <v>7826.635240555106</v>
      </c>
      <c r="G151" s="37">
        <v>36.97522263312771</v>
      </c>
      <c r="H151" s="37">
        <v>906720.8367052325</v>
      </c>
      <c r="I151" s="39">
        <f>(F151-G151)/(D151-E151)</f>
        <v>0.23442808243033558</v>
      </c>
      <c r="J151" s="40">
        <f>H151/F151/10</f>
        <v>11.585065725394953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-711.0744751947035</v>
      </c>
      <c r="G152" s="37"/>
      <c r="H152" s="37">
        <f>H$14+H$17+H$24+H$27+H$36+H$39+H$48+H$51+H$68+H$71+H$80+H$83+H$92+H$95+H$104+H$107+H$124+H$127</f>
        <v>30697.399413535175</v>
      </c>
      <c r="I152" s="68"/>
      <c r="J152" s="70"/>
    </row>
    <row r="153" spans="1:10" ht="12.75">
      <c r="A153" s="110"/>
      <c r="B153" s="30" t="s">
        <v>30</v>
      </c>
      <c r="C153" s="31">
        <v>40127</v>
      </c>
      <c r="D153" s="32">
        <f>D151+D152</f>
        <v>38810.25586526784</v>
      </c>
      <c r="E153" s="32">
        <f>E151+E152</f>
        <v>5581.898847772669</v>
      </c>
      <c r="F153" s="32">
        <f>F151+F152</f>
        <v>7115.560765360403</v>
      </c>
      <c r="G153" s="32">
        <f>G151+G152</f>
        <v>36.97522263312771</v>
      </c>
      <c r="H153" s="32">
        <f>H151+H152</f>
        <v>937418.2361187676</v>
      </c>
      <c r="I153" s="33">
        <f>(F153-G153)/(D153-E153)</f>
        <v>0.2130284545516441</v>
      </c>
      <c r="J153" s="34">
        <f>H153/F153/10</f>
        <v>13.174200418359964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40127</v>
      </c>
      <c r="D161" s="91">
        <f>D11+D21+D33+D45+D65+D77+D89+D101+D121+D133+D143+D153</f>
        <v>464226.8905009794</v>
      </c>
      <c r="E161" s="91">
        <f>E11+E21+E33+E45+E65+E77+E89+E101+E121+E133+E143+E153</f>
        <v>65760.5673691816</v>
      </c>
      <c r="F161" s="91">
        <f>F11+F21+F33+F45+F65+F77+F89+F101+F121+F133+F143+F153+F135+F137+F145+F147+F155+F157</f>
        <v>73826.87000816198</v>
      </c>
      <c r="G161" s="91">
        <f>G11+G21+G33+G45+G65+G77+G89+G101+G121+G133+G143+G153</f>
        <v>434.9270872049998</v>
      </c>
      <c r="H161" s="91">
        <f>H11+H21+H33+H45+H65+H77+H89+H101+H121+H133+H143+H153+H135+H137+H145+H147+H155+H157</f>
        <v>9984730.515220528</v>
      </c>
      <c r="I161" s="92">
        <f>(F161-G161)/(D161-E161)</f>
        <v>0.18418606205945706</v>
      </c>
      <c r="J161" s="93">
        <f>H161/F161/10</f>
        <v>13.524520969284842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1"/>
  <rowBreaks count="2" manualBreakCount="2">
    <brk id="5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2009-03-10T07:53:03Z</cp:lastPrinted>
  <dcterms:created xsi:type="dcterms:W3CDTF">2008-02-22T17:25:37Z</dcterms:created>
  <dcterms:modified xsi:type="dcterms:W3CDTF">2009-11-11T12:31:14Z</dcterms:modified>
  <cp:category/>
  <cp:version/>
  <cp:contentType/>
  <cp:contentStatus/>
</cp:coreProperties>
</file>