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0210" sheetId="1" r:id="rId1"/>
  </sheets>
  <definedNames>
    <definedName name="_xlnm.Print_Titles" localSheetId="0">'Internet_20090210'!$1:$7</definedName>
  </definedNames>
  <calcPr fullCalcOnLoad="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<sst xmlns="http://schemas.openxmlformats.org/spreadsheetml/2006/main" count="197" uniqueCount="98">
  <si>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</si>
  <si>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</si>
  <si>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</si>
  <si>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</si>
  <si>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</si>
  <si>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</si>
  <si>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</si>
  <si>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</si>
  <si>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</si>
  <si>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</si>
  <si>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</si>
  <si>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</si>
  <si>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</si>
  <si>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</si>
  <si>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</si>
  <si>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</si>
  <si>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</si>
  <si>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</si>
  <si>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</si>
  <si>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</si>
  <si>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</si>
  <si>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</si>
  <si>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</si>
  <si>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</si>
  <si>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</si>
  <si>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</si>
  <si>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</si>
  <si>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</si>
  <si>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</si>
  <si>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</si>
  <si>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</si>
  <si>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</si>
  <si>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</si>
  <si>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</si>
  <si>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</si>
  <si>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</si>
  <si>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</si>
  <si>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</si>
  <si>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</si>
  <si>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</si>
  <si>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</si>
  <si>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</si>
  <si>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</si>
  <si>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</si>
  <si>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</si>
  <si>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</si>
  <si>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</si>
  <si>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</si>
  <si>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</si>
  <si>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</si>
  <si>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</si>
  <si>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</si>
  <si>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</si>
  <si>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</si>
  <si>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</si>
  <si>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</si>
  <si>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</si>
  <si>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</si>
  <si>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</si>
  <si>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</si>
  <si>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</si>
  <si>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</si>
  <si>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</si>
  <si>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</si>
  <si>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</si>
  <si>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</si>
  <si>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</si>
  <si>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</si>
  <si>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</si>
  <si>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</si>
  <si>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</si>
  <si>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</si>
  <si>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</si>
  <si>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</si>
  <si>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</si>
  <si>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</si>
  <si>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</si>
  <si>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</si>
  <si>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</si>
  <si>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</si>
  <si>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</si>
  <si>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</si>
  <si>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</si>
  <si>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</si>
  <si>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</si>
  <si>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</si>
  <si>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</si>
  <si>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</si>
  <si>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</si>
  <si>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</si>
  <si>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</si>
  <si>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</si>
  <si>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</si>
  <si>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</si>
  <si>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</si>
  <si>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</si>
  <si>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</si>
  <si>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Februar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</si>
</sst>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7" fillId="0" borderId="8" xfId="17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15">
      <selection activeCell="M149" sqref="M149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22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/>
      <c r="G15" s="37"/>
      <c r="H15" s="38"/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0</v>
      </c>
      <c r="G16" s="37">
        <f>IF(G15="","",G15-G11)</f>
      </c>
      <c r="H16" s="37">
        <f>IF(H15="",0,H15-H12)</f>
        <v>0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</v>
      </c>
      <c r="G17" s="50"/>
      <c r="H17" s="50">
        <f>IF(H16="",0,H16/$A17)</f>
        <v>0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/>
      <c r="G22" s="37"/>
      <c r="H22" s="38"/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0</v>
      </c>
      <c r="G23" s="37">
        <f>IF(G22="","",G22-G17)</f>
      </c>
      <c r="H23" s="37">
        <f>IF(H22="",0,H22-H21)</f>
        <v>0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0</v>
      </c>
      <c r="G24" s="45"/>
      <c r="H24" s="45">
        <f>IF(H23="",0,H23/$A24)</f>
        <v>0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/>
      <c r="G25" s="37"/>
      <c r="H25" s="38"/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0</v>
      </c>
      <c r="G26" s="37">
        <f>IF(G25="","",G25-G21)</f>
      </c>
      <c r="H26" s="37">
        <f>IF(H25="",0,H25-H22)</f>
        <v>0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0</v>
      </c>
      <c r="G27" s="50"/>
      <c r="H27" s="50">
        <f>IF(H26="",0,H26/$A27)</f>
        <v>0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/>
      <c r="G34" s="37"/>
      <c r="H34" s="38"/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0</v>
      </c>
      <c r="G35" s="37">
        <f>IF(G34="","",G34-G30)</f>
      </c>
      <c r="H35" s="37">
        <f>IF(H34="",0,H34-H31)</f>
        <v>0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0</v>
      </c>
      <c r="G36" s="45"/>
      <c r="H36" s="45">
        <f>IF(H35="",0,H35/$A36)</f>
        <v>0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/>
      <c r="G37" s="37"/>
      <c r="H37" s="38"/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0</v>
      </c>
      <c r="G38" s="37">
        <f>IF(G37="","",G37-G33)</f>
      </c>
      <c r="H38" s="37">
        <f>IF(H37="",0,H37-H34)</f>
        <v>0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0</v>
      </c>
      <c r="G39" s="50"/>
      <c r="H39" s="50">
        <f>IF(H38="",0,H38/$A39)</f>
        <v>0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39854</v>
      </c>
      <c r="D43" s="37">
        <v>40237.11812574029</v>
      </c>
      <c r="E43" s="37">
        <v>6096.681941907543</v>
      </c>
      <c r="F43" s="37">
        <v>5900.604529414176</v>
      </c>
      <c r="G43" s="37">
        <v>40.21721724801553</v>
      </c>
      <c r="H43" s="37">
        <v>820845.5022445162</v>
      </c>
      <c r="I43" s="39">
        <f>(F43-G43)/(D43-E43)</f>
        <v>0.17165531455457367</v>
      </c>
      <c r="J43" s="40">
        <f>H43/F43/10</f>
        <v>13.911210252316494</v>
      </c>
    </row>
    <row r="44" spans="2:10" ht="12.75">
      <c r="B44" s="35" t="s">
        <v>31</v>
      </c>
      <c r="C44" s="61"/>
      <c r="D44" s="37"/>
      <c r="E44" s="37"/>
      <c r="F44" s="37">
        <f>F$14+F$17+F$24</f>
        <v>-458.64278606586214</v>
      </c>
      <c r="G44" s="37"/>
      <c r="H44" s="37">
        <f>H$14+H$17+H$24</f>
        <v>-39104.95218033214</v>
      </c>
      <c r="I44" s="68"/>
      <c r="J44" s="70"/>
    </row>
    <row r="45" spans="1:10" ht="12.75">
      <c r="A45" s="110"/>
      <c r="B45" s="115" t="s">
        <v>30</v>
      </c>
      <c r="C45" s="116">
        <v>39854</v>
      </c>
      <c r="D45" s="117">
        <f>D43+D44</f>
        <v>40237.11812574029</v>
      </c>
      <c r="E45" s="117">
        <f>E43+E44</f>
        <v>6096.681941907543</v>
      </c>
      <c r="F45" s="117">
        <f>F43+F44</f>
        <v>5441.961743348314</v>
      </c>
      <c r="G45" s="117">
        <f>G43+G44</f>
        <v>40.21721724801553</v>
      </c>
      <c r="H45" s="117">
        <f>H43+H44</f>
        <v>781740.550064184</v>
      </c>
      <c r="I45" s="118">
        <f>(F45-G45)/(D45-E45)</f>
        <v>0.15822130968140063</v>
      </c>
      <c r="J45" s="119">
        <f>H45/F45/10</f>
        <v>14.365050452986043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/>
      <c r="G46" s="37"/>
      <c r="H46" s="38"/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0</v>
      </c>
      <c r="G47" s="37">
        <f>IF(G46="","",G46-G42)</f>
      </c>
      <c r="H47" s="37">
        <f>IF(H46="",0,H46-H43)</f>
        <v>0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0</v>
      </c>
      <c r="G48" s="45"/>
      <c r="H48" s="45">
        <f>IF(H47="",0,H47/$A48)</f>
        <v>0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/>
      <c r="G49" s="37"/>
      <c r="H49" s="38"/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0</v>
      </c>
      <c r="G50" s="37">
        <f>IF(G49="","",G49-G45)</f>
      </c>
      <c r="H50" s="37">
        <f>IF(H49="",0,H49-H46)</f>
        <v>0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0</v>
      </c>
      <c r="G51" s="50"/>
      <c r="H51" s="50">
        <f>IF(H50="",0,H50/$A51)</f>
        <v>0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39854</v>
      </c>
      <c r="D63" s="37">
        <v>39008.281414179466</v>
      </c>
      <c r="E63" s="37">
        <v>6030.62603343302</v>
      </c>
      <c r="F63" s="37">
        <v>4879.63441701074</v>
      </c>
      <c r="G63" s="37">
        <v>39.78429182096562</v>
      </c>
      <c r="H63" s="37">
        <v>787920.0822920987</v>
      </c>
      <c r="I63" s="39">
        <f>(F63-G63)/(D63-E63)</f>
        <v>0.14676149863629953</v>
      </c>
      <c r="J63" s="40">
        <f>H63/F63/10</f>
        <v>16.14711297931163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-458.64278606586214</v>
      </c>
      <c r="G64" s="37"/>
      <c r="H64" s="37">
        <f>H$14+H$17+H$24+H$27+H$36</f>
        <v>-39104.95218033214</v>
      </c>
      <c r="I64" s="39"/>
      <c r="J64" s="70"/>
    </row>
    <row r="65" spans="1:10" ht="12.75">
      <c r="A65" s="110"/>
      <c r="B65" s="115" t="s">
        <v>30</v>
      </c>
      <c r="C65" s="116">
        <v>39854</v>
      </c>
      <c r="D65" s="117">
        <f>D63+D64</f>
        <v>39008.281414179466</v>
      </c>
      <c r="E65" s="117">
        <f>E63+E64</f>
        <v>6030.62603343302</v>
      </c>
      <c r="F65" s="117">
        <f>F63+F64</f>
        <v>4420.991630944878</v>
      </c>
      <c r="G65" s="117">
        <f>G63+G64</f>
        <v>39.78429182096562</v>
      </c>
      <c r="H65" s="117">
        <f>H63+H64</f>
        <v>748815.1301117665</v>
      </c>
      <c r="I65" s="118">
        <f>(F65-G65)/(D65-E65)</f>
        <v>0.13285381536498866</v>
      </c>
      <c r="J65" s="119">
        <f>H65/F65/10</f>
        <v>16.93771878848198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/>
      <c r="G66" s="37"/>
      <c r="H66" s="38"/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0</v>
      </c>
      <c r="G67" s="37">
        <f>IF(G66="","",G66-G62)</f>
      </c>
      <c r="H67" s="37">
        <f>IF(H66="",0,H66-H63)</f>
        <v>0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0</v>
      </c>
      <c r="G68" s="45"/>
      <c r="H68" s="45">
        <f>IF(H67="",0,H67/$A68)</f>
        <v>0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/>
      <c r="G69" s="37"/>
      <c r="H69" s="38"/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0</v>
      </c>
      <c r="G70" s="37">
        <f>IF(G69="","",G69-G65)</f>
      </c>
      <c r="H70" s="37">
        <f>IF(H69="",0,H69-H66)</f>
        <v>0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0</v>
      </c>
      <c r="G71" s="50"/>
      <c r="H71" s="50">
        <f>IF(H70="",0,H70/$A71)</f>
        <v>0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39854</v>
      </c>
      <c r="D75" s="37">
        <v>38031.592945191245</v>
      </c>
      <c r="E75" s="37">
        <v>6065.363079454153</v>
      </c>
      <c r="F75" s="37">
        <v>4981.210393779433</v>
      </c>
      <c r="G75" s="37">
        <v>39.948565645813964</v>
      </c>
      <c r="H75" s="37">
        <v>817121.8290850269</v>
      </c>
      <c r="I75" s="39">
        <f>(F75-G75)/(D75-E75)</f>
        <v>0.15457756040945872</v>
      </c>
      <c r="J75" s="40">
        <f>H75/F75/10</f>
        <v>16.404081829297027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-458.64278606586214</v>
      </c>
      <c r="G76" s="37"/>
      <c r="H76" s="37">
        <f>H$14+H$17+H$24+H$27+H$36+H$39+H$48</f>
        <v>-39104.95218033214</v>
      </c>
      <c r="I76" s="68"/>
      <c r="J76" s="70"/>
    </row>
    <row r="77" spans="1:10" ht="12.75">
      <c r="A77" s="110"/>
      <c r="B77" s="115" t="s">
        <v>30</v>
      </c>
      <c r="C77" s="116">
        <v>39854</v>
      </c>
      <c r="D77" s="117">
        <f>D75+D76</f>
        <v>38031.592945191245</v>
      </c>
      <c r="E77" s="117">
        <f>E75+E76</f>
        <v>6065.363079454153</v>
      </c>
      <c r="F77" s="117">
        <f>F75+F76</f>
        <v>4522.56760771357</v>
      </c>
      <c r="G77" s="117">
        <f>G75+G76</f>
        <v>39.948565645813964</v>
      </c>
      <c r="H77" s="117">
        <f>H75+H76</f>
        <v>778016.8769046947</v>
      </c>
      <c r="I77" s="118">
        <f>(F77-G77)/(D77-E77)</f>
        <v>0.14022983194750904</v>
      </c>
      <c r="J77" s="119">
        <f>H77/F77/10</f>
        <v>17.202990521970968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/>
      <c r="G78" s="37"/>
      <c r="H78" s="38"/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0</v>
      </c>
      <c r="G79" s="37">
        <f>IF(G78="","",G78-G74)</f>
      </c>
      <c r="H79" s="37">
        <f>IF(H78="",0,H78-H75)</f>
        <v>0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0</v>
      </c>
      <c r="G80" s="45"/>
      <c r="H80" s="45">
        <f>IF(H79="",0,H79/$A80)</f>
        <v>0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/>
      <c r="G81" s="37"/>
      <c r="H81" s="38"/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39854</v>
      </c>
      <c r="D87" s="37">
        <v>39414.93200024408</v>
      </c>
      <c r="E87" s="37">
        <v>6135.058576053806</v>
      </c>
      <c r="F87" s="37">
        <v>5094.568893559612</v>
      </c>
      <c r="G87" s="37">
        <v>40.44351793092915</v>
      </c>
      <c r="H87" s="37">
        <v>843745.7456490197</v>
      </c>
      <c r="I87" s="39">
        <f>(F87-G87)/(D87-E87)</f>
        <v>0.15186732567182695</v>
      </c>
      <c r="J87" s="40">
        <f>H87/F87/10</f>
        <v>16.561671130125568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-458.64278606586214</v>
      </c>
      <c r="G88" s="37"/>
      <c r="H88" s="37">
        <f>H$14+H$17+H$24+H$27+H$36+H$39+H$48+H$51+H$68</f>
        <v>-39104.95218033214</v>
      </c>
      <c r="I88" s="68"/>
      <c r="J88" s="70"/>
    </row>
    <row r="89" spans="1:10" ht="12.75">
      <c r="A89" s="110"/>
      <c r="B89" s="115" t="s">
        <v>30</v>
      </c>
      <c r="C89" s="116">
        <v>39854</v>
      </c>
      <c r="D89" s="117">
        <f>D87+D88</f>
        <v>39414.93200024408</v>
      </c>
      <c r="E89" s="117">
        <f>E87+E88</f>
        <v>6135.058576053806</v>
      </c>
      <c r="F89" s="117">
        <f>F87+F88</f>
        <v>4635.926107493749</v>
      </c>
      <c r="G89" s="117">
        <f>G87+G88</f>
        <v>40.44351793092915</v>
      </c>
      <c r="H89" s="117">
        <f>H87+H88</f>
        <v>804640.7934686876</v>
      </c>
      <c r="I89" s="118">
        <f>(F89-G89)/(D89-E89)</f>
        <v>0.13808593954033743</v>
      </c>
      <c r="J89" s="119">
        <f>H89/F89/10</f>
        <v>17.356635434029563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/>
      <c r="G90" s="37"/>
      <c r="H90" s="38"/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/>
      <c r="G93" s="37"/>
      <c r="H93" s="38"/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39854</v>
      </c>
      <c r="D99" s="37">
        <v>38389.70703357686</v>
      </c>
      <c r="E99" s="37">
        <v>5999.227397245824</v>
      </c>
      <c r="F99" s="37">
        <v>5203.918625239763</v>
      </c>
      <c r="G99" s="37">
        <v>39.55985764713996</v>
      </c>
      <c r="H99" s="37">
        <v>810045.9797803109</v>
      </c>
      <c r="I99" s="39">
        <f>(F99-G99)/(D99-E99)</f>
        <v>0.15944063890304297</v>
      </c>
      <c r="J99" s="40">
        <f>H99/F99/10</f>
        <v>15.566076991509243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-458.64278606586214</v>
      </c>
      <c r="G100" s="37"/>
      <c r="H100" s="37">
        <f>H$14+H$17+H$24+H$27+H$36+H$39+H$48+H$51+H$68+H$71+H$80</f>
        <v>-39104.95218033214</v>
      </c>
      <c r="I100" s="68"/>
      <c r="J100" s="70"/>
    </row>
    <row r="101" spans="1:10" ht="12.75">
      <c r="A101" s="110"/>
      <c r="B101" s="115" t="s">
        <v>30</v>
      </c>
      <c r="C101" s="116">
        <v>39854</v>
      </c>
      <c r="D101" s="117">
        <f>D99+D100</f>
        <v>38389.70703357686</v>
      </c>
      <c r="E101" s="117">
        <f>E99+E100</f>
        <v>5999.227397245824</v>
      </c>
      <c r="F101" s="117">
        <f>F99+F100</f>
        <v>4745.275839173901</v>
      </c>
      <c r="G101" s="117">
        <f>G99+G100</f>
        <v>39.55985764713996</v>
      </c>
      <c r="H101" s="117">
        <f>H99+H100</f>
        <v>770941.0275999787</v>
      </c>
      <c r="I101" s="118">
        <f>(F101-G101)/(D101-E101)</f>
        <v>0.14528083666438077</v>
      </c>
      <c r="J101" s="119">
        <f>H101/F101/10</f>
        <v>16.246495540587812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39854</v>
      </c>
      <c r="D119" s="37">
        <v>38059.877235224674</v>
      </c>
      <c r="E119" s="37">
        <v>5923.858820370206</v>
      </c>
      <c r="F119" s="37">
        <v>5759.02927335831</v>
      </c>
      <c r="G119" s="37">
        <v>39.08080945779884</v>
      </c>
      <c r="H119" s="37">
        <v>816905.6468734487</v>
      </c>
      <c r="I119" s="39">
        <f>(F119-G119)/(D119-E119)</f>
        <v>0.17799182182620787</v>
      </c>
      <c r="J119" s="40">
        <f>H119/F119/10</f>
        <v>14.18478024851365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-458.64278606586214</v>
      </c>
      <c r="G120" s="37"/>
      <c r="H120" s="37">
        <f>H$14+H$17+H$24+H$27+H$36+H$39+H$48+H$51+H$68+H$71+H$80+H$83+H$92</f>
        <v>-39104.95218033214</v>
      </c>
      <c r="I120" s="68"/>
      <c r="J120" s="70"/>
    </row>
    <row r="121" spans="1:10" ht="12.75">
      <c r="A121" s="110"/>
      <c r="B121" s="115" t="s">
        <v>30</v>
      </c>
      <c r="C121" s="116">
        <v>39854</v>
      </c>
      <c r="D121" s="117">
        <f>D119+D120</f>
        <v>38059.877235224674</v>
      </c>
      <c r="E121" s="117">
        <f>E119+E120</f>
        <v>5923.858820370206</v>
      </c>
      <c r="F121" s="117">
        <f>F119+F120</f>
        <v>5300.386487292448</v>
      </c>
      <c r="G121" s="117">
        <f>G119+G120</f>
        <v>39.08080945779884</v>
      </c>
      <c r="H121" s="117">
        <f>H119+H120</f>
        <v>777800.6946931166</v>
      </c>
      <c r="I121" s="118">
        <f>(F121-G121)/(D121-E121)</f>
        <v>0.16371989864813735</v>
      </c>
      <c r="J121" s="119">
        <f>H121/F121/10</f>
        <v>14.674414715943366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/>
      <c r="G122" s="37"/>
      <c r="H122" s="38"/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0</v>
      </c>
      <c r="G123" s="37">
        <f>IF(G122="","",G122-G118)</f>
      </c>
      <c r="H123" s="37">
        <f>IF(H122="",0,H122-H119)</f>
        <v>0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0</v>
      </c>
      <c r="G124" s="45"/>
      <c r="H124" s="45">
        <f>IF(H123="",0,H123/$A124)</f>
        <v>0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/>
      <c r="G125" s="37"/>
      <c r="H125" s="38"/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0</v>
      </c>
      <c r="G126" s="37">
        <f>IF(G125="","",G125-G121)</f>
      </c>
      <c r="H126" s="37">
        <f>IF(H125="",0,H125-H122)</f>
        <v>0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0</v>
      </c>
      <c r="G127" s="50"/>
      <c r="H127" s="50">
        <f>IF(H126="",0,H126/$A127)</f>
        <v>0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39854</v>
      </c>
      <c r="D131" s="37">
        <v>41869.659691777524</v>
      </c>
      <c r="E131" s="37">
        <v>6114.062497026231</v>
      </c>
      <c r="F131" s="37">
        <v>6583.91307191647</v>
      </c>
      <c r="G131" s="37">
        <v>40.39644169881788</v>
      </c>
      <c r="H131" s="37">
        <v>835790.4632984968</v>
      </c>
      <c r="I131" s="39">
        <f>(F131-G131)/(D131-E131)</f>
        <v>0.18300677778018484</v>
      </c>
      <c r="J131" s="40">
        <f>H131/F131/10</f>
        <v>12.69443344966904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-458.64278606586214</v>
      </c>
      <c r="G132" s="37"/>
      <c r="H132" s="37">
        <f>H$14+H$17+H$24+H$27+H$36+H$39+H$48+H$51+H$68+H$71+H$80+H$83+H$92+H$95+H$104</f>
        <v>-39104.95218033214</v>
      </c>
      <c r="I132" s="68"/>
      <c r="J132" s="70"/>
    </row>
    <row r="133" spans="1:10" ht="12.75">
      <c r="A133" s="110"/>
      <c r="B133" s="115" t="s">
        <v>30</v>
      </c>
      <c r="C133" s="116">
        <v>39854</v>
      </c>
      <c r="D133" s="117">
        <f>D131+D132</f>
        <v>41869.659691777524</v>
      </c>
      <c r="E133" s="117">
        <f>E131+E132</f>
        <v>6114.062497026231</v>
      </c>
      <c r="F133" s="117">
        <f>F131+F132</f>
        <v>6125.270285850607</v>
      </c>
      <c r="G133" s="117">
        <f>G131+G132</f>
        <v>40.39644169881788</v>
      </c>
      <c r="H133" s="117">
        <f>H131+H132</f>
        <v>796685.5111181646</v>
      </c>
      <c r="I133" s="118">
        <f>(F133-G133)/(D133-E133)</f>
        <v>0.17017961722213973</v>
      </c>
      <c r="J133" s="119">
        <f>H133/F133/10</f>
        <v>13.006536429233345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/>
      <c r="G134" s="37"/>
      <c r="H134" s="38"/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0</v>
      </c>
      <c r="G135" s="45">
        <f>IF(G134="","",G134-G130)</f>
      </c>
      <c r="H135" s="45">
        <f>IF(H134="",0,H134-H131)</f>
        <v>0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39854</v>
      </c>
      <c r="D141" s="37">
        <v>43020.7874815284</v>
      </c>
      <c r="E141" s="37">
        <v>6159.980208164233</v>
      </c>
      <c r="F141" s="37">
        <v>7513.743674096532</v>
      </c>
      <c r="G141" s="37">
        <v>40.71649318193029</v>
      </c>
      <c r="H141" s="37">
        <v>850346.2031230972</v>
      </c>
      <c r="I141" s="39">
        <f>(F141-G141)/(D141-E141)</f>
        <v>0.20273639493280046</v>
      </c>
      <c r="J141" s="40">
        <f>H141/F141/10</f>
        <v>11.317210700900635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-458.64278606586214</v>
      </c>
      <c r="G142" s="37"/>
      <c r="H142" s="37">
        <f>H$14+H$17+H$24+H$27+H$36+H$39+H$48+H$51+H$68+H$71+H$80+H$83+H$92+H$95+H$104+H$107+H$124</f>
        <v>-39104.95218033214</v>
      </c>
      <c r="I142" s="68"/>
      <c r="J142" s="70"/>
    </row>
    <row r="143" spans="1:10" ht="12.75">
      <c r="A143" s="110"/>
      <c r="B143" s="115" t="s">
        <v>30</v>
      </c>
      <c r="C143" s="116">
        <v>39854</v>
      </c>
      <c r="D143" s="117">
        <f>D141+D142</f>
        <v>43020.7874815284</v>
      </c>
      <c r="E143" s="117">
        <f>E141+E142</f>
        <v>6159.980208164233</v>
      </c>
      <c r="F143" s="117">
        <f>F141+F142</f>
        <v>7055.10088803067</v>
      </c>
      <c r="G143" s="117">
        <f>G141+G142</f>
        <v>40.71649318193029</v>
      </c>
      <c r="H143" s="117">
        <f>H141+H142</f>
        <v>811241.250942765</v>
      </c>
      <c r="I143" s="118">
        <f>(F143-G143)/(D143-E143)</f>
        <v>0.19029383547759068</v>
      </c>
      <c r="J143" s="119">
        <f>H143/F143/10</f>
        <v>11.49864847884849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39854</v>
      </c>
      <c r="D151" s="37">
        <v>43914.0426812817</v>
      </c>
      <c r="E151" s="37">
        <v>6343.653689931848</v>
      </c>
      <c r="F151" s="37">
        <v>9067.689440748063</v>
      </c>
      <c r="G151" s="37">
        <v>41.866274296542905</v>
      </c>
      <c r="H151" s="37">
        <v>971368.7072916894</v>
      </c>
      <c r="I151" s="39">
        <f>(F151-G151)/(D151-E151)</f>
        <v>0.24023768208866858</v>
      </c>
      <c r="J151" s="40">
        <f>H151/F151/10</f>
        <v>10.712417023531781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-458.64278606586214</v>
      </c>
      <c r="G152" s="37"/>
      <c r="H152" s="37">
        <f>H$14+H$17+H$24+H$27+H$36+H$39+H$48+H$51+H$68+H$71+H$80+H$83+H$92+H$95+H$104+H$107+H$124+H$127</f>
        <v>-39104.95218033214</v>
      </c>
      <c r="I152" s="68"/>
      <c r="J152" s="70"/>
    </row>
    <row r="153" spans="1:10" ht="12.75">
      <c r="A153" s="110"/>
      <c r="B153" s="115" t="s">
        <v>30</v>
      </c>
      <c r="C153" s="116">
        <v>39854</v>
      </c>
      <c r="D153" s="117">
        <f>D151+D152</f>
        <v>43914.0426812817</v>
      </c>
      <c r="E153" s="117">
        <f>E151+E152</f>
        <v>6343.653689931848</v>
      </c>
      <c r="F153" s="117">
        <f>F151+F152</f>
        <v>8609.0466546822</v>
      </c>
      <c r="G153" s="117">
        <f>G151+G152</f>
        <v>41.866274296542905</v>
      </c>
      <c r="H153" s="117">
        <f>H151+H152</f>
        <v>932263.7551113572</v>
      </c>
      <c r="I153" s="118">
        <f>(F153-G153)/(D153-E153)</f>
        <v>0.2280301218695966</v>
      </c>
      <c r="J153" s="119">
        <f>H153/F153/10</f>
        <v>10.828884921936474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39854</v>
      </c>
      <c r="D161" s="91">
        <f>D11+D21+D33+D45+D65+D77+D89+D101+D121+D133+D143+D153</f>
        <v>492086.9274529181</v>
      </c>
      <c r="E161" s="91">
        <f>E11+E21+E33+E45+E65+E77+E89+E101+E121+E133+E143+E153</f>
        <v>73104.19966136325</v>
      </c>
      <c r="F161" s="91">
        <f>F11+F21+F33+F45+F65+F77+F89+F101+F121+F133+F143+F153+F135+F137+F145+F147+F155+F157</f>
        <v>76688.62367571784</v>
      </c>
      <c r="G161" s="91">
        <f>G11+G21+G33+G45+G65+G77+G89+G101+G121+G133+G143+G153</f>
        <v>484.92031591005554</v>
      </c>
      <c r="H161" s="91">
        <f>H11+H21+H33+H45+H65+H77+H89+H101+H121+H133+H143+H153+H135+H137+H145+H147+H155+H157</f>
        <v>9974736.976868229</v>
      </c>
      <c r="I161" s="92">
        <f>(F161-G161)/(D161-E161)</f>
        <v>0.18187791120048116</v>
      </c>
      <c r="J161" s="93">
        <f>H161/F161/10</f>
        <v>13.006801398662422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2009-01-09T11:53:57Z</cp:lastPrinted>
  <dcterms:created xsi:type="dcterms:W3CDTF">2008-02-22T17:25:37Z</dcterms:created>
  <dcterms:modified xsi:type="dcterms:W3CDTF">2009-02-10T11:53:31Z</dcterms:modified>
  <cp:category/>
  <cp:version/>
  <cp:contentType/>
  <cp:contentStatus/>
</cp:coreProperties>
</file>