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80910" sheetId="1" r:id="rId1"/>
  </sheets>
  <definedNames>
    <definedName name="_xlnm.Print_Titles" localSheetId="0">'Internet_20080910'!$1:$7</definedName>
  </definedNames>
  <calcPr fullCalcOnLoad="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<sst xmlns="http://schemas.openxmlformats.org/spreadsheetml/2006/main" count="194" uniqueCount="97">
  <si>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</si>
  <si>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</si>
  <si>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</si>
  <si>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</si>
  <si>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</si>
  <si>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</si>
  <si>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</si>
  <si>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</si>
  <si>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</si>
  <si>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</si>
  <si>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</si>
  <si>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</si>
  <si>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</si>
  <si>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</si>
  <si>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</si>
  <si>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</si>
  <si>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</si>
  <si>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</si>
  <si>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</si>
  <si>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</si>
  <si>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</si>
  <si>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</si>
  <si>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</si>
  <si>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</si>
  <si>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</si>
  <si>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</si>
  <si>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</si>
  <si>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</si>
  <si>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</si>
  <si>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</si>
  <si>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</si>
  <si>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</si>
  <si>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</si>
  <si>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</si>
  <si>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</si>
  <si>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</si>
  <si>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</si>
  <si>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</si>
  <si>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</si>
  <si>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</si>
  <si>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</si>
  <si>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</si>
  <si>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</si>
  <si>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</si>
  <si>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</si>
  <si>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</si>
  <si>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</si>
  <si>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</si>
  <si>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</si>
  <si>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</si>
  <si>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</si>
  <si>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</si>
  <si>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</si>
  <si>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</si>
  <si>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</si>
  <si>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</si>
  <si>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</si>
  <si>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</si>
  <si>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</si>
  <si>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</si>
  <si>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</si>
  <si>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</si>
  <si>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</si>
  <si>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</si>
  <si>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</si>
  <si>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</si>
  <si>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</si>
  <si>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</si>
  <si>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</si>
  <si>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</si>
  <si>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</si>
  <si>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</si>
  <si>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</si>
  <si>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</si>
  <si>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</si>
  <si>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</si>
  <si>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</si>
  <si>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</si>
  <si>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</si>
  <si>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</si>
  <si>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</si>
  <si>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</si>
  <si>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</si>
  <si>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</si>
  <si>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</si>
  <si>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</si>
  <si>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</si>
  <si>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</si>
  <si>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</si>
  <si>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</si>
  <si>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</si>
  <si>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</si>
  <si>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</si>
  <si>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</si>
  <si>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</si>
  <si>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</si>
  <si>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10. September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</si>
</sst>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B87">
      <selection activeCell="H158" sqref="H158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13"/>
      <c r="B1" s="1" t="s">
        <v>0</v>
      </c>
    </row>
    <row r="2" spans="1:2" ht="18">
      <c r="A2" s="113"/>
      <c r="B2" s="2" t="s">
        <v>96</v>
      </c>
    </row>
    <row r="3" spans="1:2" ht="8.25" customHeight="1">
      <c r="A3" s="113"/>
      <c r="B3" s="3"/>
    </row>
    <row r="4" spans="1:10" ht="36.75" customHeight="1">
      <c r="A4" s="122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14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14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5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6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5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6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6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6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101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6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5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5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5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5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101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5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5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5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5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101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5"/>
      <c r="B52" s="76"/>
      <c r="C52" s="56"/>
      <c r="D52" s="23"/>
      <c r="E52" s="23"/>
      <c r="F52" s="23"/>
      <c r="G52" s="23"/>
      <c r="H52" s="23"/>
      <c r="I52" s="77"/>
      <c r="J52" s="78"/>
    </row>
    <row r="53" spans="1:10" ht="12.75">
      <c r="A53" s="115"/>
      <c r="B53" s="79" t="s">
        <v>41</v>
      </c>
      <c r="C53" s="61"/>
      <c r="D53" s="80"/>
      <c r="E53" s="80"/>
      <c r="F53" s="80"/>
      <c r="G53" s="80"/>
      <c r="H53" s="80"/>
      <c r="I53" s="81"/>
      <c r="J53" s="82"/>
    </row>
    <row r="54" spans="1:10" ht="12.75">
      <c r="A54" s="115"/>
      <c r="B54" s="79" t="s">
        <v>42</v>
      </c>
      <c r="C54" s="61"/>
      <c r="D54" s="80"/>
      <c r="E54" s="80"/>
      <c r="F54" s="80"/>
      <c r="G54" s="80"/>
      <c r="H54" s="80"/>
      <c r="I54" s="81"/>
      <c r="J54" s="82"/>
    </row>
    <row r="55" spans="1:10" ht="12.75">
      <c r="A55" s="115"/>
      <c r="B55" s="79" t="s">
        <v>43</v>
      </c>
      <c r="C55" s="61"/>
      <c r="D55" s="80"/>
      <c r="E55" s="80"/>
      <c r="F55" s="80"/>
      <c r="G55" s="80"/>
      <c r="H55" s="80"/>
      <c r="I55" s="81"/>
      <c r="J55" s="82"/>
    </row>
    <row r="56" spans="1:10" ht="12.75">
      <c r="A56" s="115"/>
      <c r="B56" s="79" t="s">
        <v>44</v>
      </c>
      <c r="C56" s="61"/>
      <c r="D56" s="80"/>
      <c r="E56" s="80"/>
      <c r="F56" s="80"/>
      <c r="G56" s="80"/>
      <c r="H56" s="80"/>
      <c r="I56" s="81"/>
      <c r="J56" s="82"/>
    </row>
    <row r="57" spans="1:10" ht="12.75">
      <c r="A57" s="115"/>
      <c r="B57" s="79" t="s">
        <v>43</v>
      </c>
      <c r="C57" s="61"/>
      <c r="D57" s="80"/>
      <c r="E57" s="80"/>
      <c r="F57" s="80"/>
      <c r="G57" s="80"/>
      <c r="H57" s="80"/>
      <c r="I57" s="81"/>
      <c r="J57" s="82"/>
    </row>
    <row r="58" spans="1:10" ht="12.75">
      <c r="A58" s="115"/>
      <c r="B58" s="79" t="s">
        <v>45</v>
      </c>
      <c r="C58" s="83"/>
      <c r="D58" s="80"/>
      <c r="E58" s="80"/>
      <c r="F58" s="80"/>
      <c r="G58" s="80"/>
      <c r="H58" s="80"/>
      <c r="I58" s="81"/>
      <c r="J58" s="82"/>
    </row>
    <row r="59" spans="1:10" ht="4.5" customHeight="1">
      <c r="A59" s="115"/>
      <c r="B59" s="79"/>
      <c r="C59" s="83"/>
      <c r="D59" s="58"/>
      <c r="E59" s="80"/>
      <c r="F59" s="80"/>
      <c r="G59" s="80"/>
      <c r="H59" s="80"/>
      <c r="I59" s="81"/>
      <c r="J59" s="82"/>
    </row>
    <row r="60" spans="1:10" ht="4.5" customHeight="1" thickBot="1">
      <c r="A60" s="115"/>
      <c r="B60" s="79"/>
      <c r="C60" s="83"/>
      <c r="D60" s="58"/>
      <c r="E60" s="80"/>
      <c r="F60" s="80"/>
      <c r="G60" s="80"/>
      <c r="H60" s="80"/>
      <c r="I60" s="81"/>
      <c r="J60" s="82"/>
    </row>
    <row r="61" spans="1:10" ht="4.5" customHeight="1">
      <c r="A61" s="115"/>
      <c r="B61" s="84"/>
      <c r="C61" s="85"/>
      <c r="D61" s="23"/>
      <c r="E61" s="23"/>
      <c r="F61" s="23"/>
      <c r="G61" s="23"/>
      <c r="H61" s="23"/>
      <c r="I61" s="77"/>
      <c r="J61" s="86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5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5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5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>
        <v>4485.3713563777</v>
      </c>
      <c r="G69" s="37"/>
      <c r="H69" s="38">
        <v>651492.0551936923</v>
      </c>
      <c r="I69" s="39"/>
      <c r="J69" s="40"/>
    </row>
    <row r="70" spans="1:10" ht="12.75">
      <c r="A70" s="115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-18.824897779377352</v>
      </c>
      <c r="G70" s="37">
        <f>IF(G69="","",G69-G65)</f>
      </c>
      <c r="H70" s="37">
        <f>IF(H69="",0,H69-H66)</f>
        <v>-2294.087967603933</v>
      </c>
      <c r="I70" s="39"/>
      <c r="J70" s="42"/>
    </row>
    <row r="71" spans="1:10" ht="13.5" thickBot="1">
      <c r="A71" s="101">
        <v>5</v>
      </c>
      <c r="B71" s="64" t="s">
        <v>48</v>
      </c>
      <c r="C71" s="65"/>
      <c r="D71" s="50"/>
      <c r="E71" s="50"/>
      <c r="F71" s="50">
        <f>IF(F70="",0,F70/$A71)</f>
        <v>-3.7649795558754704</v>
      </c>
      <c r="G71" s="50"/>
      <c r="H71" s="50">
        <f>IF(H70="",0,H70/$A71)</f>
        <v>-458.8175935207866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5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5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5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>
        <v>4825.795118246463</v>
      </c>
      <c r="G78" s="37"/>
      <c r="H78" s="38">
        <v>693860.798334839</v>
      </c>
      <c r="I78" s="39"/>
      <c r="J78" s="40"/>
    </row>
    <row r="79" spans="1:10" ht="12.75">
      <c r="A79" s="115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-384.2722653457913</v>
      </c>
      <c r="G79" s="37">
        <f>IF(G78="","",G78-G74)</f>
      </c>
      <c r="H79" s="37">
        <f>IF(H78="",0,H78-H75)</f>
        <v>-33040.79936850967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-76.85445306915827</v>
      </c>
      <c r="G80" s="45"/>
      <c r="H80" s="45">
        <f>IF(H79="",0,H79/$A80)</f>
        <v>-6608.159873701935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>
        <v>4744.021378588301</v>
      </c>
      <c r="G81" s="37"/>
      <c r="H81" s="38">
        <v>685196.4321072539</v>
      </c>
      <c r="I81" s="39"/>
      <c r="J81" s="40"/>
    </row>
    <row r="82" spans="1:10" ht="12.75">
      <c r="A82" s="115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-81.77373965816241</v>
      </c>
      <c r="G82" s="37">
        <f>IF(G81="","",G81-G77)</f>
      </c>
      <c r="H82" s="37">
        <f>IF(H81="",0,H81-H78)</f>
        <v>-8664.366227585124</v>
      </c>
      <c r="I82" s="39"/>
      <c r="J82" s="42"/>
    </row>
    <row r="83" spans="1:10" ht="13.5" thickBot="1">
      <c r="A83" s="101">
        <v>4</v>
      </c>
      <c r="B83" s="64" t="s">
        <v>51</v>
      </c>
      <c r="C83" s="65"/>
      <c r="D83" s="50"/>
      <c r="E83" s="50"/>
      <c r="F83" s="50">
        <f>IF(F82="",0,F82/$A83)</f>
        <v>-20.443434914540603</v>
      </c>
      <c r="G83" s="50"/>
      <c r="H83" s="50">
        <f>IF(H82="",0,H82/$A83)</f>
        <v>-2166.091556896281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7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5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5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5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>
        <v>5174.386008531161</v>
      </c>
      <c r="G90" s="37"/>
      <c r="H90" s="38">
        <v>753834.5392708837</v>
      </c>
      <c r="I90" s="39"/>
      <c r="J90" s="40"/>
    </row>
    <row r="91" spans="1:10" ht="12.75">
      <c r="A91" s="115"/>
      <c r="B91" s="35" t="s">
        <v>26</v>
      </c>
      <c r="C91" s="61"/>
      <c r="D91" s="37"/>
      <c r="E91" s="37"/>
      <c r="F91" s="37">
        <f>IF(F90="",0,F90-F87)</f>
        <v>62.66955016674365</v>
      </c>
      <c r="G91" s="37">
        <f>IF(G90="","",G90-G86)</f>
      </c>
      <c r="H91" s="37">
        <f>IF(H90="",0,H90-H87)</f>
        <v>5362.668070429703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15.667387541685912</v>
      </c>
      <c r="G92" s="45"/>
      <c r="H92" s="45">
        <f>IF(H91="",0,H91/$A92)</f>
        <v>1340.6670176074258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>
        <v>4854.763725045706</v>
      </c>
      <c r="G93" s="37"/>
      <c r="H93" s="38">
        <v>698901.6100338615</v>
      </c>
      <c r="I93" s="39"/>
      <c r="J93" s="40"/>
    </row>
    <row r="94" spans="1:10" ht="12.75">
      <c r="A94" s="115"/>
      <c r="B94" s="35" t="s">
        <v>29</v>
      </c>
      <c r="C94" s="61"/>
      <c r="D94" s="37"/>
      <c r="E94" s="37"/>
      <c r="F94" s="37">
        <f>IF(F93="",0,F93-F90)</f>
        <v>-319.6222834854543</v>
      </c>
      <c r="G94" s="37">
        <f>IF(G93="","",G93-G89)</f>
      </c>
      <c r="H94" s="37">
        <f>IF(H93="",0,H93-H90)</f>
        <v>-54932.92923702218</v>
      </c>
      <c r="I94" s="39"/>
      <c r="J94" s="42"/>
    </row>
    <row r="95" spans="1:10" ht="13.5" thickBot="1">
      <c r="A95" s="101">
        <v>3</v>
      </c>
      <c r="B95" s="64" t="s">
        <v>54</v>
      </c>
      <c r="C95" s="65"/>
      <c r="D95" s="50"/>
      <c r="E95" s="50"/>
      <c r="F95" s="50">
        <f>IF(F94="",0,F94/$A95)</f>
        <v>-106.54076116181811</v>
      </c>
      <c r="G95" s="50"/>
      <c r="H95" s="50">
        <f>IF(H94="",0,H94/$A95)</f>
        <v>-18310.976412340726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5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5" t="s">
        <v>85</v>
      </c>
      <c r="B99" s="35" t="s">
        <v>34</v>
      </c>
      <c r="C99" s="36">
        <v>39639</v>
      </c>
      <c r="D99" s="37">
        <v>39345.393868666666</v>
      </c>
      <c r="E99" s="37">
        <v>6274.697242</v>
      </c>
      <c r="F99" s="37">
        <v>5198.457233648409</v>
      </c>
      <c r="G99" s="37">
        <v>42.792441346000004</v>
      </c>
      <c r="H99" s="37">
        <v>726838.1009281583</v>
      </c>
      <c r="I99" s="39">
        <f>(F99-G99)/(D99-E99)</f>
        <v>0.15589828211072887</v>
      </c>
      <c r="J99" s="40">
        <f>H99/F99/10</f>
        <v>13.981803990297422</v>
      </c>
    </row>
    <row r="100" spans="1:10" ht="12.75">
      <c r="A100" s="115"/>
      <c r="B100" s="35" t="s">
        <v>56</v>
      </c>
      <c r="C100" s="61"/>
      <c r="D100" s="37"/>
      <c r="E100" s="37"/>
      <c r="F100" s="37">
        <f>F$14+F$17+F$24+F$27+F$36+F$39+F$48+F$51+F$68+F$71+F$80</f>
        <v>14.325535131792975</v>
      </c>
      <c r="G100" s="37"/>
      <c r="H100" s="37">
        <f>H$14+H$17+H$24+H$27+H$36+H$39+H$48+H$51+H$68+H$71+H$80</f>
        <v>7316.7897325341555</v>
      </c>
      <c r="I100" s="68"/>
      <c r="J100" s="70"/>
    </row>
    <row r="101" spans="1:10" ht="12.75">
      <c r="A101" s="115"/>
      <c r="B101" s="30" t="s">
        <v>36</v>
      </c>
      <c r="C101" s="31">
        <v>39639</v>
      </c>
      <c r="D101" s="32">
        <f>D99+D100</f>
        <v>39345.393868666666</v>
      </c>
      <c r="E101" s="32">
        <f>E99+E100</f>
        <v>6274.697242</v>
      </c>
      <c r="F101" s="32">
        <f>F99+F100</f>
        <v>5212.782768780202</v>
      </c>
      <c r="G101" s="32">
        <f>G99+G100</f>
        <v>42.792441346000004</v>
      </c>
      <c r="H101" s="32">
        <f>H99+H100</f>
        <v>734154.8906606925</v>
      </c>
      <c r="I101" s="33">
        <f>(F101-G101)/(D101-E101)</f>
        <v>0.15633146122677571</v>
      </c>
      <c r="J101" s="34">
        <f>H101/F101/10</f>
        <v>14.083742277879072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>
        <v>5754.605242650497</v>
      </c>
      <c r="G102" s="37"/>
      <c r="H102" s="38">
        <v>774143.7073732994</v>
      </c>
      <c r="I102" s="39"/>
      <c r="J102" s="40"/>
    </row>
    <row r="103" spans="1:10" ht="12.75">
      <c r="A103" s="115"/>
      <c r="B103" s="35" t="s">
        <v>26</v>
      </c>
      <c r="C103" s="61"/>
      <c r="D103" s="37"/>
      <c r="E103" s="37"/>
      <c r="F103" s="37">
        <f>IF(F102="",0,F102-F99)</f>
        <v>556.1480090020877</v>
      </c>
      <c r="G103" s="37">
        <f>IF(G102="","",G102-G98)</f>
      </c>
      <c r="H103" s="37">
        <f>IF(H102="",0,H102-H99)</f>
        <v>47305.60644514114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185.3826696673626</v>
      </c>
      <c r="G104" s="45"/>
      <c r="H104" s="45">
        <f>IF(H103="",0,H103/$A104)</f>
        <v>15768.535481713712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5"/>
      <c r="B106" s="35" t="s">
        <v>29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101">
        <v>2</v>
      </c>
      <c r="B107" s="64" t="s">
        <v>57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4.5" customHeight="1">
      <c r="A108" s="115"/>
      <c r="B108" s="87"/>
      <c r="C108" s="83"/>
      <c r="D108" s="58"/>
      <c r="E108" s="80"/>
      <c r="F108" s="80"/>
      <c r="G108" s="80"/>
      <c r="H108" s="80"/>
      <c r="I108" s="81"/>
      <c r="J108" s="82"/>
    </row>
    <row r="109" spans="1:10" ht="12.75">
      <c r="A109" s="115"/>
      <c r="B109" s="79" t="s">
        <v>41</v>
      </c>
      <c r="C109" s="61"/>
      <c r="D109" s="80"/>
      <c r="E109" s="80"/>
      <c r="F109" s="80"/>
      <c r="G109" s="80"/>
      <c r="H109" s="80"/>
      <c r="I109" s="81"/>
      <c r="J109" s="82"/>
    </row>
    <row r="110" spans="1:10" ht="12.75">
      <c r="A110" s="115"/>
      <c r="B110" s="79" t="s">
        <v>42</v>
      </c>
      <c r="C110" s="61"/>
      <c r="D110" s="80"/>
      <c r="E110" s="80"/>
      <c r="F110" s="80"/>
      <c r="G110" s="80"/>
      <c r="H110" s="80"/>
      <c r="I110" s="81"/>
      <c r="J110" s="82"/>
    </row>
    <row r="111" spans="1:10" ht="12.75">
      <c r="A111" s="115"/>
      <c r="B111" s="79" t="s">
        <v>43</v>
      </c>
      <c r="C111" s="61"/>
      <c r="D111" s="80"/>
      <c r="E111" s="80"/>
      <c r="F111" s="80"/>
      <c r="G111" s="80"/>
      <c r="H111" s="80"/>
      <c r="I111" s="81"/>
      <c r="J111" s="82"/>
    </row>
    <row r="112" spans="1:10" ht="12.75">
      <c r="A112" s="115"/>
      <c r="B112" s="79" t="s">
        <v>44</v>
      </c>
      <c r="C112" s="61"/>
      <c r="D112" s="80"/>
      <c r="E112" s="80"/>
      <c r="F112" s="80"/>
      <c r="G112" s="80"/>
      <c r="H112" s="80"/>
      <c r="I112" s="81"/>
      <c r="J112" s="82"/>
    </row>
    <row r="113" spans="1:10" ht="12.75">
      <c r="A113" s="115"/>
      <c r="B113" s="79" t="s">
        <v>43</v>
      </c>
      <c r="C113" s="61"/>
      <c r="D113" s="80"/>
      <c r="E113" s="80"/>
      <c r="F113" s="80"/>
      <c r="G113" s="80"/>
      <c r="H113" s="80"/>
      <c r="I113" s="81"/>
      <c r="J113" s="82"/>
    </row>
    <row r="114" spans="1:10" ht="12.75">
      <c r="A114" s="115"/>
      <c r="B114" s="79" t="s">
        <v>45</v>
      </c>
      <c r="C114" s="83"/>
      <c r="D114" s="80"/>
      <c r="E114" s="80"/>
      <c r="F114" s="80"/>
      <c r="G114" s="80"/>
      <c r="H114" s="80"/>
      <c r="I114" s="81"/>
      <c r="J114" s="82"/>
    </row>
    <row r="115" spans="1:10" ht="5.25" customHeight="1" thickBot="1">
      <c r="A115" s="115"/>
      <c r="B115" s="79"/>
      <c r="C115" s="83"/>
      <c r="D115" s="58"/>
      <c r="E115" s="80"/>
      <c r="F115" s="80"/>
      <c r="G115" s="80"/>
      <c r="H115" s="80"/>
      <c r="I115" s="81"/>
      <c r="J115" s="82"/>
    </row>
    <row r="116" spans="1:10" ht="4.5" customHeight="1">
      <c r="A116" s="115"/>
      <c r="B116" s="84"/>
      <c r="C116" s="85"/>
      <c r="D116" s="23"/>
      <c r="E116" s="23"/>
      <c r="F116" s="23"/>
      <c r="G116" s="23"/>
      <c r="H116" s="23"/>
      <c r="I116" s="77"/>
      <c r="J116" s="86"/>
    </row>
    <row r="117" spans="1:10" ht="12.75">
      <c r="A117" s="115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5" t="s">
        <v>87</v>
      </c>
      <c r="B118" s="35" t="s">
        <v>34</v>
      </c>
      <c r="C118" s="36">
        <v>39668</v>
      </c>
      <c r="D118" s="37">
        <v>39666.533006666665</v>
      </c>
      <c r="E118" s="37">
        <v>6174.959027</v>
      </c>
      <c r="F118" s="37">
        <v>6103.213404191363</v>
      </c>
      <c r="G118" s="37">
        <v>41.955650239742866</v>
      </c>
      <c r="H118" s="37">
        <v>787517.2204474454</v>
      </c>
      <c r="I118" s="39">
        <f>(F118-G118)/(D118-E118)</f>
        <v>0.180978587558516</v>
      </c>
      <c r="J118" s="40">
        <f>H118/F118/10</f>
        <v>12.903321058815024</v>
      </c>
    </row>
    <row r="119" spans="1:10" ht="12.75">
      <c r="A119" s="115"/>
      <c r="B119" s="35" t="s">
        <v>59</v>
      </c>
      <c r="C119" s="61"/>
      <c r="D119" s="37"/>
      <c r="E119" s="37"/>
      <c r="F119" s="37">
        <f>F$14+F$17+F$24+F$27+F$36+F$39+F$48+F$51+F$68+F$71+F$80+F$83+F$92</f>
        <v>9.549487758938284</v>
      </c>
      <c r="G119" s="37"/>
      <c r="H119" s="37">
        <f>H$14+H$17+H$24+H$27+H$36+H$39+H$48+H$51+H$68+H$71+H$80+H$83+H$92</f>
        <v>6491.3651932453</v>
      </c>
      <c r="I119" s="68"/>
      <c r="J119" s="70"/>
    </row>
    <row r="120" spans="1:10" ht="12.75">
      <c r="A120" s="115"/>
      <c r="B120" s="30" t="s">
        <v>36</v>
      </c>
      <c r="C120" s="31">
        <v>39668</v>
      </c>
      <c r="D120" s="32">
        <f>D118+D119</f>
        <v>39666.533006666665</v>
      </c>
      <c r="E120" s="32">
        <f>E118+E119</f>
        <v>6174.959027</v>
      </c>
      <c r="F120" s="32">
        <f>F118+F119</f>
        <v>6112.762891950301</v>
      </c>
      <c r="G120" s="32">
        <f>G118+G119</f>
        <v>41.955650239742866</v>
      </c>
      <c r="H120" s="32">
        <f>H118+H119</f>
        <v>794008.5856406908</v>
      </c>
      <c r="I120" s="33">
        <f>(F120-G120)/(D120-E120)</f>
        <v>0.18126371861162016</v>
      </c>
      <c r="J120" s="34">
        <f>H120/F120/10</f>
        <v>12.989356853449934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/>
      <c r="G121" s="37"/>
      <c r="H121" s="38"/>
      <c r="I121" s="39"/>
      <c r="J121" s="40"/>
    </row>
    <row r="122" spans="1:10" ht="12.75">
      <c r="A122" s="115"/>
      <c r="B122" s="35" t="s">
        <v>26</v>
      </c>
      <c r="C122" s="61"/>
      <c r="D122" s="37"/>
      <c r="E122" s="37"/>
      <c r="F122" s="37">
        <f>IF(F121="",0,F121-F118)</f>
        <v>0</v>
      </c>
      <c r="G122" s="37">
        <f>IF(G121="","",G121-G117)</f>
      </c>
      <c r="H122" s="37">
        <f>IF(H121="",0,H121-H118)</f>
        <v>0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0</v>
      </c>
      <c r="G123" s="45"/>
      <c r="H123" s="45">
        <f>IF(H122="",0,H122/$A123)</f>
        <v>0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/>
      <c r="G124" s="37"/>
      <c r="H124" s="38"/>
      <c r="I124" s="39"/>
      <c r="J124" s="40"/>
    </row>
    <row r="125" spans="1:10" ht="12.75">
      <c r="A125" s="115"/>
      <c r="B125" s="35" t="s">
        <v>29</v>
      </c>
      <c r="C125" s="61"/>
      <c r="D125" s="37"/>
      <c r="E125" s="37"/>
      <c r="F125" s="37">
        <f>IF(F124="",0,F124-F121)</f>
        <v>0</v>
      </c>
      <c r="G125" s="37">
        <f>IF(G124="","",G124-G120)</f>
      </c>
      <c r="H125" s="37">
        <f>IF(H124="",0,H124-H121)</f>
        <v>0</v>
      </c>
      <c r="I125" s="39"/>
      <c r="J125" s="42"/>
    </row>
    <row r="126" spans="1:10" ht="13.5" thickBot="1">
      <c r="A126" s="101">
        <v>1</v>
      </c>
      <c r="B126" s="64" t="s">
        <v>60</v>
      </c>
      <c r="C126" s="65"/>
      <c r="D126" s="50"/>
      <c r="E126" s="50"/>
      <c r="F126" s="50">
        <f>IF(F125="",0,F125/$A126)</f>
        <v>0</v>
      </c>
      <c r="G126" s="50"/>
      <c r="H126" s="50">
        <f>IF(H125="",0,H125/$A126)</f>
        <v>0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5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5" t="s">
        <v>89</v>
      </c>
      <c r="B130" s="35" t="s">
        <v>34</v>
      </c>
      <c r="C130" s="36">
        <v>39701</v>
      </c>
      <c r="D130" s="37">
        <v>41519.9027129071</v>
      </c>
      <c r="E130" s="37">
        <v>6322.37261165462</v>
      </c>
      <c r="F130" s="37">
        <v>7011.451800822691</v>
      </c>
      <c r="G130" s="37">
        <v>43.09850064091688</v>
      </c>
      <c r="H130" s="37">
        <v>805807.5825826103</v>
      </c>
      <c r="I130" s="39">
        <f>(F130-G130)/(D130-E130)</f>
        <v>0.19797847406155955</v>
      </c>
      <c r="J130" s="40">
        <f>H130/F130/10</f>
        <v>11.492735106416344</v>
      </c>
    </row>
    <row r="131" spans="1:10" ht="12.75">
      <c r="A131" s="115"/>
      <c r="B131" s="35" t="s">
        <v>62</v>
      </c>
      <c r="C131" s="61"/>
      <c r="D131" s="37"/>
      <c r="E131" s="37"/>
      <c r="F131" s="37">
        <f>F$14+F$17+F$24+F$27+F$36+F$39+F$48+F$51+F$68+F$71+F$80+F$83+F$92+F$95+F$104</f>
        <v>88.39139626448276</v>
      </c>
      <c r="G131" s="37"/>
      <c r="H131" s="37">
        <f>H$14+H$17+H$24+H$27+H$36+H$39+H$48+H$51+H$68+H$71+H$80+H$83+H$92+H$95+H$104</f>
        <v>3948.924262618286</v>
      </c>
      <c r="I131" s="68"/>
      <c r="J131" s="70"/>
    </row>
    <row r="132" spans="1:10" ht="12.75">
      <c r="A132" s="115"/>
      <c r="B132" s="30" t="s">
        <v>36</v>
      </c>
      <c r="C132" s="31">
        <v>39701</v>
      </c>
      <c r="D132" s="32">
        <f>D130+D131</f>
        <v>41519.9027129071</v>
      </c>
      <c r="E132" s="32">
        <f>E130+E131</f>
        <v>6322.37261165462</v>
      </c>
      <c r="F132" s="32">
        <f>F130+F131</f>
        <v>7099.843197087174</v>
      </c>
      <c r="G132" s="32">
        <f>G130+G131</f>
        <v>43.09850064091688</v>
      </c>
      <c r="H132" s="32">
        <f>H130+H131</f>
        <v>809756.5068452286</v>
      </c>
      <c r="I132" s="33">
        <f>(F132-G132)/(D132-E132)</f>
        <v>0.2004897694851364</v>
      </c>
      <c r="J132" s="34">
        <f>H132/F132/10</f>
        <v>11.405273107685593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/>
      <c r="G133" s="37"/>
      <c r="H133" s="38"/>
      <c r="I133" s="39"/>
      <c r="J133" s="40"/>
    </row>
    <row r="134" spans="1:10" ht="12.75">
      <c r="A134" s="115"/>
      <c r="B134" s="62" t="s">
        <v>63</v>
      </c>
      <c r="C134" s="63"/>
      <c r="D134" s="88"/>
      <c r="E134" s="45"/>
      <c r="F134" s="45">
        <f>IF(F133="",0,F133-F130)</f>
        <v>0</v>
      </c>
      <c r="G134" s="45">
        <f>IF(G133="","",G133-G129)</f>
      </c>
      <c r="H134" s="45">
        <f>IF(H133="",0,H133-H130)</f>
        <v>0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8"/>
      <c r="B136" s="64" t="s">
        <v>64</v>
      </c>
      <c r="C136" s="65"/>
      <c r="D136" s="89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5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5" t="s">
        <v>91</v>
      </c>
      <c r="B140" s="35" t="s">
        <v>34</v>
      </c>
      <c r="C140" s="36">
        <v>39701</v>
      </c>
      <c r="D140" s="37">
        <v>42773.10916080403</v>
      </c>
      <c r="E140" s="37">
        <v>6284.649439189498</v>
      </c>
      <c r="F140" s="37">
        <v>7740.842130041381</v>
      </c>
      <c r="G140" s="37">
        <v>42.83269248479026</v>
      </c>
      <c r="H140" s="37">
        <v>804894.0613871688</v>
      </c>
      <c r="I140" s="39">
        <f>(F140-G140)/(D140-E140)</f>
        <v>0.21097107130001844</v>
      </c>
      <c r="J140" s="40">
        <f>H140/F140/10</f>
        <v>10.398016751477995</v>
      </c>
    </row>
    <row r="141" spans="1:10" ht="12.75">
      <c r="A141" s="115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88.39139626448276</v>
      </c>
      <c r="G141" s="37"/>
      <c r="H141" s="37">
        <f>H$14+H$17+H$24+H$27+H$36+H$39+H$48+H$51+H$68+H$71+H$80+H$83+H$92+H$95+H$104+H$107+H$123</f>
        <v>3948.924262618286</v>
      </c>
      <c r="I141" s="68"/>
      <c r="J141" s="70"/>
    </row>
    <row r="142" spans="1:10" ht="12.75">
      <c r="A142" s="115"/>
      <c r="B142" s="71" t="s">
        <v>36</v>
      </c>
      <c r="C142" s="72">
        <v>39701</v>
      </c>
      <c r="D142" s="73">
        <f>D140+D141</f>
        <v>42773.10916080403</v>
      </c>
      <c r="E142" s="73">
        <f>E140+E141</f>
        <v>6284.649439189498</v>
      </c>
      <c r="F142" s="73">
        <f>F140+F141</f>
        <v>7829.233526305864</v>
      </c>
      <c r="G142" s="73">
        <f>G140+G141</f>
        <v>42.83269248479026</v>
      </c>
      <c r="H142" s="73">
        <f>H140+H141</f>
        <v>808842.9856497871</v>
      </c>
      <c r="I142" s="74">
        <f>(F142-G142)/(D142-E142)</f>
        <v>0.21339351929971087</v>
      </c>
      <c r="J142" s="75">
        <f>H142/F142/10</f>
        <v>10.331062203370381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5"/>
      <c r="B144" s="62" t="s">
        <v>63</v>
      </c>
      <c r="C144" s="63"/>
      <c r="D144" s="88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8"/>
      <c r="B146" s="64" t="s">
        <v>64</v>
      </c>
      <c r="C146" s="65"/>
      <c r="D146" s="89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5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5" t="s">
        <v>93</v>
      </c>
      <c r="B150" s="35" t="s">
        <v>34</v>
      </c>
      <c r="C150" s="36">
        <v>39701</v>
      </c>
      <c r="D150" s="37">
        <v>43418.25527687039</v>
      </c>
      <c r="E150" s="37">
        <v>6230.854183300761</v>
      </c>
      <c r="F150" s="37">
        <v>8301.235025822403</v>
      </c>
      <c r="G150" s="37">
        <v>42.460925777852545</v>
      </c>
      <c r="H150" s="37">
        <v>835978.786016478</v>
      </c>
      <c r="I150" s="39">
        <f>(F150-G150)/(D150-E150)</f>
        <v>0.22208527235512143</v>
      </c>
      <c r="J150" s="40">
        <f>H150/F150/10</f>
        <v>10.070535088044414</v>
      </c>
    </row>
    <row r="151" spans="1:10" ht="12.75">
      <c r="A151" s="115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88.39139626448276</v>
      </c>
      <c r="G151" s="37"/>
      <c r="H151" s="37">
        <f>H$14+H$17+H$24+H$27+H$36+H$39+H$48+H$51+H$68+H$71+H$80+H$83+H$92+H$95+H$104+H$107+H$123+H$126</f>
        <v>3948.924262618286</v>
      </c>
      <c r="I151" s="68"/>
      <c r="J151" s="70"/>
    </row>
    <row r="152" spans="1:10" ht="12.75">
      <c r="A152" s="115"/>
      <c r="B152" s="71" t="s">
        <v>36</v>
      </c>
      <c r="C152" s="72">
        <v>39701</v>
      </c>
      <c r="D152" s="73">
        <f>D150+D151</f>
        <v>43418.25527687039</v>
      </c>
      <c r="E152" s="73">
        <f>E150+E151</f>
        <v>6230.854183300761</v>
      </c>
      <c r="F152" s="73">
        <f>F150+F151</f>
        <v>8389.626422086885</v>
      </c>
      <c r="G152" s="73">
        <f>G150+G151</f>
        <v>42.460925777852545</v>
      </c>
      <c r="H152" s="73">
        <f>H150+H151</f>
        <v>839927.7102790963</v>
      </c>
      <c r="I152" s="74">
        <f>(F152-G152)/(D152-E152)</f>
        <v>0.22446219017312313</v>
      </c>
      <c r="J152" s="75">
        <f>H152/F152/10</f>
        <v>10.011503111364615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5"/>
      <c r="B154" s="62" t="s">
        <v>63</v>
      </c>
      <c r="C154" s="63"/>
      <c r="D154" s="88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5"/>
      <c r="B156" s="64" t="s">
        <v>64</v>
      </c>
      <c r="C156" s="65"/>
      <c r="D156" s="89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5"/>
      <c r="B159" s="90"/>
      <c r="C159" s="41"/>
      <c r="D159" s="91"/>
      <c r="E159" s="91"/>
      <c r="F159" s="58"/>
      <c r="G159" s="58"/>
      <c r="H159" s="58"/>
      <c r="I159" s="92"/>
      <c r="J159" s="93"/>
    </row>
    <row r="160" spans="1:10" ht="12.75">
      <c r="A160" s="119" t="s">
        <v>95</v>
      </c>
      <c r="B160" s="94" t="s">
        <v>68</v>
      </c>
      <c r="C160" s="95">
        <v>39701</v>
      </c>
      <c r="D160" s="96">
        <f>D11+D21+D33+D45+D65+D77+D89+D101+D120+D132+D142+D152</f>
        <v>494983.9737125815</v>
      </c>
      <c r="E160" s="96">
        <f>E11+E21+E33+E45+E65+E77+E89+E101+E120+E132+E142+E152</f>
        <v>75230.21833097505</v>
      </c>
      <c r="F160" s="96">
        <f>F11+F21+F33+F45+F65+F77+F89+F101+F120+F132+F142+F152+F136+F146+F156</f>
        <v>77592.76384573372</v>
      </c>
      <c r="G160" s="96">
        <f>G11+G21+G33+G45+G65+G77+G89+G101+G120+G132+G142+G152</f>
        <v>522.7466347533161</v>
      </c>
      <c r="H160" s="96">
        <f>H11+H21+H33+H45+H65+H77+H89+H101+H120+H132+H142+H152+H136+H146+H156</f>
        <v>9180600.518233119</v>
      </c>
      <c r="I160" s="97">
        <f>(F160-G160)/(D160-E160)</f>
        <v>0.1836076895629308</v>
      </c>
      <c r="J160" s="98">
        <f>H160/F160/10</f>
        <v>11.831774076878556</v>
      </c>
    </row>
    <row r="161" spans="2:10" ht="4.5" customHeight="1" thickBot="1">
      <c r="B161" s="99"/>
      <c r="C161" s="100"/>
      <c r="D161" s="101"/>
      <c r="E161" s="101"/>
      <c r="F161" s="102"/>
      <c r="G161" s="102"/>
      <c r="H161" s="102"/>
      <c r="I161" s="101"/>
      <c r="J161" s="103"/>
    </row>
    <row r="162" spans="2:10" ht="6" customHeight="1">
      <c r="B162" s="104"/>
      <c r="C162" s="105"/>
      <c r="D162" s="106"/>
      <c r="E162" s="106"/>
      <c r="F162" s="106"/>
      <c r="G162" s="106"/>
      <c r="H162" s="106"/>
      <c r="I162" s="107"/>
      <c r="J162" s="108"/>
    </row>
    <row r="163" spans="2:10" ht="12.75">
      <c r="B163" s="79" t="s">
        <v>41</v>
      </c>
      <c r="F163" s="109"/>
      <c r="G163" s="110"/>
      <c r="H163" s="109"/>
      <c r="I163" s="111"/>
      <c r="J163" s="111"/>
    </row>
    <row r="164" spans="2:10" ht="12.75">
      <c r="B164" s="79" t="s">
        <v>42</v>
      </c>
      <c r="F164" s="109"/>
      <c r="G164" s="110"/>
      <c r="H164" s="109"/>
      <c r="I164" s="111"/>
      <c r="J164" s="111"/>
    </row>
    <row r="165" spans="2:8" ht="12.75">
      <c r="B165" s="79" t="s">
        <v>43</v>
      </c>
      <c r="F165" s="109"/>
      <c r="G165" s="112"/>
      <c r="H165" s="112"/>
    </row>
    <row r="166" spans="2:8" ht="12.75">
      <c r="B166" s="79" t="s">
        <v>44</v>
      </c>
      <c r="F166" s="112"/>
      <c r="G166" s="112"/>
      <c r="H166" s="112"/>
    </row>
    <row r="167" spans="2:8" ht="12.75">
      <c r="B167" s="79" t="s">
        <v>43</v>
      </c>
      <c r="F167" s="112"/>
      <c r="G167" s="112"/>
      <c r="H167" s="112"/>
    </row>
    <row r="168" spans="2:8" ht="12.75">
      <c r="B168" s="79" t="s">
        <v>69</v>
      </c>
      <c r="F168" s="112"/>
      <c r="G168" s="112"/>
      <c r="H168" s="112"/>
    </row>
    <row r="169" spans="2:8" ht="12.75">
      <c r="B169" s="79" t="s">
        <v>45</v>
      </c>
      <c r="F169" s="112"/>
      <c r="G169" s="112"/>
      <c r="H169" s="112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2008-03-10T08:59:21Z</cp:lastPrinted>
  <dcterms:created xsi:type="dcterms:W3CDTF">2008-02-22T17:25:37Z</dcterms:created>
  <dcterms:modified xsi:type="dcterms:W3CDTF">2008-09-10T11:41:16Z</dcterms:modified>
  <cp:category/>
  <cp:version/>
  <cp:contentType/>
  <cp:contentStatus/>
</cp:coreProperties>
</file>