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725" activeTab="0"/>
  </bookViews>
  <sheets>
    <sheet name="Internet_20080310" sheetId="1" r:id="rId1"/>
    <sheet name="Tabelle2" sheetId="2" r:id="rId2"/>
    <sheet name="Tabelle3" sheetId="3" r:id="rId3"/>
  </sheets>
  <definedNames>
    <definedName name="_xlnm.Print_Titles" localSheetId="0">'Internet_20080310'!$1:$7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<sst xmlns="http://schemas.openxmlformats.org/spreadsheetml/2006/main" count="194" uniqueCount="97">
  <si>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</si>
  <si>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</si>
  <si>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</si>
  <si>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</si>
  <si>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</si>
  <si>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</si>
  <si>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</si>
  <si>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</si>
  <si>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</si>
  <si>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</si>
  <si>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</si>
  <si>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</si>
  <si>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</si>
  <si>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</si>
  <si>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</si>
  <si>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</si>
  <si>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</si>
  <si>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</si>
  <si>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</si>
  <si>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</si>
  <si>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</si>
  <si>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</si>
  <si>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</si>
  <si>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</si>
  <si>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</si>
  <si>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</si>
  <si>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</si>
  <si>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</si>
  <si>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</si>
  <si>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</si>
  <si>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</si>
  <si>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</si>
  <si>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</si>
  <si>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</si>
  <si>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</si>
  <si>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</si>
  <si>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</si>
  <si>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</si>
  <si>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</si>
  <si>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</si>
  <si>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</si>
  <si>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</si>
  <si>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</si>
  <si>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</si>
  <si>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</si>
  <si>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</si>
  <si>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</si>
  <si>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</si>
  <si>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</si>
  <si>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</si>
  <si>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</si>
  <si>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</si>
  <si>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</si>
  <si>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</si>
  <si>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</si>
  <si>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</si>
  <si>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</si>
  <si>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</si>
  <si>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</si>
  <si>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</si>
  <si>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</si>
  <si>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</si>
  <si>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</si>
  <si>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</si>
  <si>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</si>
  <si>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</si>
  <si>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</si>
  <si>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</si>
  <si>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</si>
  <si>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</si>
  <si>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</si>
  <si>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</si>
  <si>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</si>
  <si>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</si>
  <si>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</si>
  <si>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</si>
  <si>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</si>
  <si>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</si>
  <si>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</si>
  <si>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</si>
  <si>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</si>
  <si>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</si>
  <si>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</si>
  <si>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</si>
  <si>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</si>
  <si>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</si>
  <si>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</si>
  <si>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</si>
  <si>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</si>
  <si>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</si>
  <si>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</si>
  <si>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</si>
  <si>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</si>
  <si>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</si>
  <si>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</si>
  <si>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</si>
  <si>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10. April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</si>
</sst>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0" fillId="0" borderId="8" xfId="17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B58">
      <selection activeCell="F66" sqref="F66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13"/>
      <c r="B1" s="1" t="s">
        <v>0</v>
      </c>
    </row>
    <row r="2" spans="1:2" ht="18">
      <c r="A2" s="113"/>
      <c r="B2" s="2" t="s">
        <v>96</v>
      </c>
    </row>
    <row r="3" spans="1:2" ht="8.25" customHeight="1">
      <c r="A3" s="113"/>
      <c r="B3" s="3"/>
    </row>
    <row r="4" spans="1:10" ht="36.75" customHeight="1">
      <c r="A4" s="122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14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14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5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6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5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6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6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6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101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6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5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5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5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/>
      <c r="G37" s="37"/>
      <c r="H37" s="38"/>
      <c r="I37" s="39"/>
      <c r="J37" s="40"/>
    </row>
    <row r="38" spans="1:10" ht="12.75">
      <c r="A38" s="115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0</v>
      </c>
      <c r="G38" s="37">
        <f>IF(G37="","",G37-G33)</f>
      </c>
      <c r="H38" s="37">
        <f>IF(H37="",0,H37-H34)</f>
        <v>0</v>
      </c>
      <c r="I38" s="39"/>
      <c r="J38" s="42"/>
    </row>
    <row r="39" spans="1:10" ht="13.5" thickBot="1">
      <c r="A39" s="101">
        <v>7</v>
      </c>
      <c r="B39" s="64" t="s">
        <v>37</v>
      </c>
      <c r="C39" s="65"/>
      <c r="D39" s="50"/>
      <c r="E39" s="50"/>
      <c r="F39" s="50">
        <f>IF(F38="",0,F38/$A39)</f>
        <v>0</v>
      </c>
      <c r="G39" s="50"/>
      <c r="H39" s="50">
        <f>IF(H38="",0,H38/$A39)</f>
        <v>0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5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5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/>
      <c r="G46" s="37"/>
      <c r="H46" s="38"/>
      <c r="I46" s="39"/>
      <c r="J46" s="40"/>
    </row>
    <row r="47" spans="1:10" ht="12.75">
      <c r="A47" s="115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0</v>
      </c>
      <c r="G47" s="37">
        <f>IF(G46="","",G46-G42)</f>
      </c>
      <c r="H47" s="37">
        <f>IF(H46="",0,H46-H43)</f>
        <v>0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0</v>
      </c>
      <c r="G48" s="45"/>
      <c r="H48" s="45">
        <f>IF(H47="",0,H47/$A48)</f>
        <v>0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/>
      <c r="G49" s="37"/>
      <c r="H49" s="38"/>
      <c r="I49" s="39"/>
      <c r="J49" s="40"/>
    </row>
    <row r="50" spans="1:10" ht="12.75">
      <c r="A50" s="115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0</v>
      </c>
      <c r="G50" s="37">
        <f>IF(G49="","",G49-G45)</f>
      </c>
      <c r="H50" s="37">
        <f>IF(H49="",0,H49-H46)</f>
        <v>0</v>
      </c>
      <c r="I50" s="39"/>
      <c r="J50" s="42"/>
    </row>
    <row r="51" spans="1:10" ht="13.5" thickBot="1">
      <c r="A51" s="101">
        <v>6</v>
      </c>
      <c r="B51" s="64" t="s">
        <v>40</v>
      </c>
      <c r="C51" s="65"/>
      <c r="D51" s="50"/>
      <c r="E51" s="50"/>
      <c r="F51" s="50">
        <f>IF(F50="",0,F50/$A51)</f>
        <v>0</v>
      </c>
      <c r="G51" s="50"/>
      <c r="H51" s="50">
        <f>IF(H50="",0,H50/$A51)</f>
        <v>0</v>
      </c>
      <c r="I51" s="51"/>
      <c r="J51" s="52"/>
    </row>
    <row r="52" spans="1:10" ht="4.5" customHeight="1">
      <c r="A52" s="115"/>
      <c r="B52" s="76"/>
      <c r="C52" s="56"/>
      <c r="D52" s="23"/>
      <c r="E52" s="23"/>
      <c r="F52" s="23"/>
      <c r="G52" s="23"/>
      <c r="H52" s="23"/>
      <c r="I52" s="77"/>
      <c r="J52" s="78"/>
    </row>
    <row r="53" spans="1:10" ht="12.75">
      <c r="A53" s="115"/>
      <c r="B53" s="79" t="s">
        <v>41</v>
      </c>
      <c r="C53" s="61"/>
      <c r="D53" s="80"/>
      <c r="E53" s="80"/>
      <c r="F53" s="80"/>
      <c r="G53" s="80"/>
      <c r="H53" s="80"/>
      <c r="I53" s="81"/>
      <c r="J53" s="82"/>
    </row>
    <row r="54" spans="1:10" ht="12.75">
      <c r="A54" s="115"/>
      <c r="B54" s="79" t="s">
        <v>42</v>
      </c>
      <c r="C54" s="61"/>
      <c r="D54" s="80"/>
      <c r="E54" s="80"/>
      <c r="F54" s="80"/>
      <c r="G54" s="80"/>
      <c r="H54" s="80"/>
      <c r="I54" s="81"/>
      <c r="J54" s="82"/>
    </row>
    <row r="55" spans="1:10" ht="12.75">
      <c r="A55" s="115"/>
      <c r="B55" s="79" t="s">
        <v>43</v>
      </c>
      <c r="C55" s="61"/>
      <c r="D55" s="80"/>
      <c r="E55" s="80"/>
      <c r="F55" s="80"/>
      <c r="G55" s="80"/>
      <c r="H55" s="80"/>
      <c r="I55" s="81"/>
      <c r="J55" s="82"/>
    </row>
    <row r="56" spans="1:10" ht="12.75">
      <c r="A56" s="115"/>
      <c r="B56" s="79" t="s">
        <v>44</v>
      </c>
      <c r="C56" s="61"/>
      <c r="D56" s="80"/>
      <c r="E56" s="80"/>
      <c r="F56" s="80"/>
      <c r="G56" s="80"/>
      <c r="H56" s="80"/>
      <c r="I56" s="81"/>
      <c r="J56" s="82"/>
    </row>
    <row r="57" spans="1:10" ht="12.75">
      <c r="A57" s="115"/>
      <c r="B57" s="79" t="s">
        <v>43</v>
      </c>
      <c r="C57" s="61"/>
      <c r="D57" s="80"/>
      <c r="E57" s="80"/>
      <c r="F57" s="80"/>
      <c r="G57" s="80"/>
      <c r="H57" s="80"/>
      <c r="I57" s="81"/>
      <c r="J57" s="82"/>
    </row>
    <row r="58" spans="1:10" ht="12.75">
      <c r="A58" s="115"/>
      <c r="B58" s="79" t="s">
        <v>45</v>
      </c>
      <c r="C58" s="83"/>
      <c r="D58" s="80"/>
      <c r="E58" s="80"/>
      <c r="F58" s="80"/>
      <c r="G58" s="80"/>
      <c r="H58" s="80"/>
      <c r="I58" s="81"/>
      <c r="J58" s="82"/>
    </row>
    <row r="59" spans="1:10" ht="4.5" customHeight="1">
      <c r="A59" s="115"/>
      <c r="B59" s="79"/>
      <c r="C59" s="83"/>
      <c r="D59" s="58"/>
      <c r="E59" s="80"/>
      <c r="F59" s="80"/>
      <c r="G59" s="80"/>
      <c r="H59" s="80"/>
      <c r="I59" s="81"/>
      <c r="J59" s="82"/>
    </row>
    <row r="60" spans="1:10" ht="4.5" customHeight="1" thickBot="1">
      <c r="A60" s="115"/>
      <c r="B60" s="79"/>
      <c r="C60" s="83"/>
      <c r="D60" s="58"/>
      <c r="E60" s="80"/>
      <c r="F60" s="80"/>
      <c r="G60" s="80"/>
      <c r="H60" s="80"/>
      <c r="I60" s="81"/>
      <c r="J60" s="82"/>
    </row>
    <row r="61" spans="1:10" ht="4.5" customHeight="1">
      <c r="A61" s="115"/>
      <c r="B61" s="84"/>
      <c r="C61" s="85"/>
      <c r="D61" s="23"/>
      <c r="E61" s="23"/>
      <c r="F61" s="23"/>
      <c r="G61" s="23"/>
      <c r="H61" s="23"/>
      <c r="I61" s="77"/>
      <c r="J61" s="86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5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5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/>
      <c r="G66" s="37"/>
      <c r="H66" s="38"/>
      <c r="I66" s="39"/>
      <c r="J66" s="40"/>
    </row>
    <row r="67" spans="1:10" ht="12.75">
      <c r="A67" s="115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0</v>
      </c>
      <c r="G67" s="37">
        <f>IF(G66="","",G66-G62)</f>
      </c>
      <c r="H67" s="37">
        <f>IF(H66="",0,H66-H63)</f>
        <v>0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0</v>
      </c>
      <c r="G68" s="45"/>
      <c r="H68" s="45">
        <f>IF(H67="",0,H67/$A68)</f>
        <v>0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/>
      <c r="G69" s="37"/>
      <c r="H69" s="38"/>
      <c r="I69" s="39"/>
      <c r="J69" s="40"/>
    </row>
    <row r="70" spans="1:10" ht="12.75">
      <c r="A70" s="115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0</v>
      </c>
      <c r="G70" s="37">
        <f>IF(G69="","",G69-G65)</f>
      </c>
      <c r="H70" s="37">
        <f>IF(H69="",0,H69-H66)</f>
        <v>0</v>
      </c>
      <c r="I70" s="39"/>
      <c r="J70" s="42"/>
    </row>
    <row r="71" spans="1:10" ht="13.5" thickBot="1">
      <c r="A71" s="101">
        <v>5</v>
      </c>
      <c r="B71" s="64" t="s">
        <v>48</v>
      </c>
      <c r="C71" s="65"/>
      <c r="D71" s="50"/>
      <c r="E71" s="50"/>
      <c r="F71" s="50">
        <f>IF(F70="",0,F70/$A71)</f>
        <v>0</v>
      </c>
      <c r="G71" s="50"/>
      <c r="H71" s="50">
        <f>IF(H70="",0,H70/$A71)</f>
        <v>0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5" t="s">
        <v>81</v>
      </c>
      <c r="B75" s="35" t="s">
        <v>34</v>
      </c>
      <c r="C75" s="36">
        <v>39548</v>
      </c>
      <c r="D75" s="37">
        <v>39770.484925563185</v>
      </c>
      <c r="E75" s="37">
        <v>5946.140867320127</v>
      </c>
      <c r="F75" s="37">
        <v>5192.883363968172</v>
      </c>
      <c r="G75" s="37">
        <v>40.506979446149614</v>
      </c>
      <c r="H75" s="37">
        <v>737194.1978524158</v>
      </c>
      <c r="I75" s="39">
        <f>(F75-G75)/(D75-E75)</f>
        <v>0.15232745905286457</v>
      </c>
      <c r="J75" s="40">
        <f>H75/F75/10</f>
        <v>14.196240242320496</v>
      </c>
    </row>
    <row r="76" spans="1:10" ht="12.75">
      <c r="A76" s="115"/>
      <c r="B76" s="35" t="s">
        <v>50</v>
      </c>
      <c r="C76" s="61"/>
      <c r="D76" s="37"/>
      <c r="E76" s="37"/>
      <c r="F76" s="37">
        <f>F$14+F$17+F$24+F$27+F$36+F$39+F$48</f>
        <v>424.4847823556818</v>
      </c>
      <c r="G76" s="37"/>
      <c r="H76" s="37">
        <f>H$14+H$17+H$24+H$27+H$36+H$39+H$48</f>
        <v>41355.163788780876</v>
      </c>
      <c r="I76" s="68"/>
      <c r="J76" s="70"/>
    </row>
    <row r="77" spans="1:10" ht="12.75">
      <c r="A77" s="115"/>
      <c r="B77" s="71" t="s">
        <v>36</v>
      </c>
      <c r="C77" s="72">
        <v>39548</v>
      </c>
      <c r="D77" s="73">
        <f>D75+D76</f>
        <v>39770.484925563185</v>
      </c>
      <c r="E77" s="73">
        <f>E75+E76</f>
        <v>5946.140867320127</v>
      </c>
      <c r="F77" s="73">
        <f>F75+F76</f>
        <v>5617.368146323854</v>
      </c>
      <c r="G77" s="73">
        <f>G75+G76</f>
        <v>40.506979446149614</v>
      </c>
      <c r="H77" s="73">
        <f>H75+H76</f>
        <v>778549.3616411968</v>
      </c>
      <c r="I77" s="74">
        <f>(F77-G77)/(D77-E77)</f>
        <v>0.16487714166089237</v>
      </c>
      <c r="J77" s="75">
        <f>H77/F77/10</f>
        <v>13.8596819962868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/>
      <c r="G78" s="37"/>
      <c r="H78" s="38"/>
      <c r="I78" s="39"/>
      <c r="J78" s="40"/>
    </row>
    <row r="79" spans="1:10" ht="12.75">
      <c r="A79" s="115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0</v>
      </c>
      <c r="G79" s="37">
        <f>IF(G78="","",G78-G74)</f>
      </c>
      <c r="H79" s="37">
        <f>IF(H78="",0,H78-H75)</f>
        <v>0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0</v>
      </c>
      <c r="G80" s="45"/>
      <c r="H80" s="45">
        <f>IF(H79="",0,H79/$A80)</f>
        <v>0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/>
      <c r="G81" s="37"/>
      <c r="H81" s="38"/>
      <c r="I81" s="39"/>
      <c r="J81" s="40"/>
    </row>
    <row r="82" spans="1:10" ht="12.75">
      <c r="A82" s="115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0</v>
      </c>
      <c r="G82" s="37">
        <f>IF(G81="","",G81-G77)</f>
      </c>
      <c r="H82" s="37">
        <f>IF(H81="",0,H81-H78)</f>
        <v>0</v>
      </c>
      <c r="I82" s="39"/>
      <c r="J82" s="42"/>
    </row>
    <row r="83" spans="1:10" ht="13.5" thickBot="1">
      <c r="A83" s="101">
        <v>4</v>
      </c>
      <c r="B83" s="64" t="s">
        <v>51</v>
      </c>
      <c r="C83" s="65"/>
      <c r="D83" s="50"/>
      <c r="E83" s="50"/>
      <c r="F83" s="50">
        <f>IF(F82="",0,F82/$A83)</f>
        <v>0</v>
      </c>
      <c r="G83" s="50"/>
      <c r="H83" s="50">
        <f>IF(H82="",0,H82/$A83)</f>
        <v>0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7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5" t="s">
        <v>83</v>
      </c>
      <c r="B87" s="35" t="s">
        <v>34</v>
      </c>
      <c r="C87" s="36">
        <v>39548</v>
      </c>
      <c r="D87" s="37">
        <v>40076.7534376471</v>
      </c>
      <c r="E87" s="37">
        <v>5940.315861589332</v>
      </c>
      <c r="F87" s="37">
        <v>5034.962022462241</v>
      </c>
      <c r="G87" s="37">
        <v>40.47248088665879</v>
      </c>
      <c r="H87" s="37">
        <v>730379.9662403149</v>
      </c>
      <c r="I87" s="39">
        <f>(F87-G87)/(D87-E87)</f>
        <v>0.14630962971597722</v>
      </c>
      <c r="J87" s="40">
        <f>H87/F87/10</f>
        <v>14.506166342107543</v>
      </c>
    </row>
    <row r="88" spans="1:10" ht="12.75">
      <c r="A88" s="115"/>
      <c r="B88" s="35" t="s">
        <v>53</v>
      </c>
      <c r="C88" s="61"/>
      <c r="D88" s="37"/>
      <c r="E88" s="37"/>
      <c r="F88" s="37">
        <f>F$14+F$17+F$24+F$27+F$36+F$39+F$48+F$51+F$68</f>
        <v>424.4847823556818</v>
      </c>
      <c r="G88" s="37"/>
      <c r="H88" s="37">
        <f>H$14+H$17+H$24+H$27+H$36+H$39+H$48+H$51+H$68</f>
        <v>41355.163788780876</v>
      </c>
      <c r="I88" s="68"/>
      <c r="J88" s="70"/>
    </row>
    <row r="89" spans="1:10" ht="12.75">
      <c r="A89" s="115"/>
      <c r="B89" s="71" t="s">
        <v>36</v>
      </c>
      <c r="C89" s="72">
        <v>39548</v>
      </c>
      <c r="D89" s="73">
        <f>D87+D88</f>
        <v>40076.7534376471</v>
      </c>
      <c r="E89" s="73">
        <f>E87+E88</f>
        <v>5940.315861589332</v>
      </c>
      <c r="F89" s="73">
        <f>F87+F88</f>
        <v>5459.446804817923</v>
      </c>
      <c r="G89" s="73">
        <f>G87+G88</f>
        <v>40.47248088665879</v>
      </c>
      <c r="H89" s="73">
        <f>H87+H88</f>
        <v>771735.1300290958</v>
      </c>
      <c r="I89" s="74">
        <f>(F89-G89)/(D89-E89)</f>
        <v>0.15874457643266104</v>
      </c>
      <c r="J89" s="75">
        <f>H89/F89/10</f>
        <v>14.135775246459861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/>
      <c r="G90" s="37"/>
      <c r="H90" s="38"/>
      <c r="I90" s="39"/>
      <c r="J90" s="40"/>
    </row>
    <row r="91" spans="1:10" ht="12.75">
      <c r="A91" s="115"/>
      <c r="B91" s="35" t="s">
        <v>26</v>
      </c>
      <c r="C91" s="61"/>
      <c r="D91" s="37"/>
      <c r="E91" s="37"/>
      <c r="F91" s="37">
        <f>IF(F90="",0,F90-F87)</f>
        <v>0</v>
      </c>
      <c r="G91" s="37">
        <f>IF(G90="","",G90-G86)</f>
      </c>
      <c r="H91" s="37">
        <f>IF(H90="",0,H90-H87)</f>
        <v>0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0</v>
      </c>
      <c r="G92" s="45"/>
      <c r="H92" s="45">
        <f>IF(H91="",0,H91/$A92)</f>
        <v>0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/>
      <c r="G93" s="37"/>
      <c r="H93" s="38"/>
      <c r="I93" s="39"/>
      <c r="J93" s="40"/>
    </row>
    <row r="94" spans="1:10" ht="12.75">
      <c r="A94" s="115"/>
      <c r="B94" s="35" t="s">
        <v>29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101">
        <v>3</v>
      </c>
      <c r="B95" s="64" t="s">
        <v>54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5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5" t="s">
        <v>85</v>
      </c>
      <c r="B99" s="35" t="s">
        <v>34</v>
      </c>
      <c r="C99" s="36">
        <v>39548</v>
      </c>
      <c r="D99" s="37">
        <v>40062.95311213132</v>
      </c>
      <c r="E99" s="37">
        <v>5945.842302073038</v>
      </c>
      <c r="F99" s="37">
        <v>5311.132795866388</v>
      </c>
      <c r="G99" s="37">
        <v>40.54498758991613</v>
      </c>
      <c r="H99" s="37">
        <v>723662.1776694363</v>
      </c>
      <c r="I99" s="39">
        <f>(F99-G99)/(D99-E99)</f>
        <v>0.15448517424642585</v>
      </c>
      <c r="J99" s="40">
        <f>H99/F99/10</f>
        <v>13.625382860557673</v>
      </c>
    </row>
    <row r="100" spans="1:10" ht="12.75">
      <c r="A100" s="115"/>
      <c r="B100" s="35" t="s">
        <v>56</v>
      </c>
      <c r="C100" s="61"/>
      <c r="D100" s="37"/>
      <c r="E100" s="37"/>
      <c r="F100" s="37">
        <f>F$14+F$17+F$24+F$27+F$36+F$39+F$48+F$51+F$68+F$71+F$80</f>
        <v>424.4847823556818</v>
      </c>
      <c r="G100" s="37"/>
      <c r="H100" s="37">
        <f>H$14+H$17+H$24+H$27+H$36+H$39+H$48+H$51+H$68+H$71+H$80</f>
        <v>41355.163788780876</v>
      </c>
      <c r="I100" s="68"/>
      <c r="J100" s="70"/>
    </row>
    <row r="101" spans="1:10" ht="12.75">
      <c r="A101" s="115"/>
      <c r="B101" s="71" t="s">
        <v>36</v>
      </c>
      <c r="C101" s="72">
        <v>39548</v>
      </c>
      <c r="D101" s="73">
        <f>D99+D100</f>
        <v>40062.95311213132</v>
      </c>
      <c r="E101" s="73">
        <f>E99+E100</f>
        <v>5945.842302073038</v>
      </c>
      <c r="F101" s="73">
        <f>F99+F100</f>
        <v>5735.61757822207</v>
      </c>
      <c r="G101" s="73">
        <f>G99+G100</f>
        <v>40.54498758991613</v>
      </c>
      <c r="H101" s="73">
        <f>H99+H100</f>
        <v>765017.3414582172</v>
      </c>
      <c r="I101" s="74">
        <f>(F101-G101)/(D101-E101)</f>
        <v>0.16692716515002068</v>
      </c>
      <c r="J101" s="75">
        <f>H101/F101/10</f>
        <v>13.338011661777454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5"/>
      <c r="B103" s="35" t="s">
        <v>26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5"/>
      <c r="B106" s="35" t="s">
        <v>29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101">
        <v>2</v>
      </c>
      <c r="B107" s="64" t="s">
        <v>57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4.5" customHeight="1">
      <c r="A108" s="115"/>
      <c r="B108" s="87"/>
      <c r="C108" s="83"/>
      <c r="D108" s="58"/>
      <c r="E108" s="80"/>
      <c r="F108" s="80"/>
      <c r="G108" s="80"/>
      <c r="H108" s="80"/>
      <c r="I108" s="81"/>
      <c r="J108" s="82"/>
    </row>
    <row r="109" spans="1:10" ht="12.75">
      <c r="A109" s="115"/>
      <c r="B109" s="79" t="s">
        <v>41</v>
      </c>
      <c r="C109" s="61"/>
      <c r="D109" s="80"/>
      <c r="E109" s="80"/>
      <c r="F109" s="80"/>
      <c r="G109" s="80"/>
      <c r="H109" s="80"/>
      <c r="I109" s="81"/>
      <c r="J109" s="82"/>
    </row>
    <row r="110" spans="1:10" ht="12.75">
      <c r="A110" s="115"/>
      <c r="B110" s="79" t="s">
        <v>42</v>
      </c>
      <c r="C110" s="61"/>
      <c r="D110" s="80"/>
      <c r="E110" s="80"/>
      <c r="F110" s="80"/>
      <c r="G110" s="80"/>
      <c r="H110" s="80"/>
      <c r="I110" s="81"/>
      <c r="J110" s="82"/>
    </row>
    <row r="111" spans="1:10" ht="12.75">
      <c r="A111" s="115"/>
      <c r="B111" s="79" t="s">
        <v>43</v>
      </c>
      <c r="C111" s="61"/>
      <c r="D111" s="80"/>
      <c r="E111" s="80"/>
      <c r="F111" s="80"/>
      <c r="G111" s="80"/>
      <c r="H111" s="80"/>
      <c r="I111" s="81"/>
      <c r="J111" s="82"/>
    </row>
    <row r="112" spans="1:10" ht="12.75">
      <c r="A112" s="115"/>
      <c r="B112" s="79" t="s">
        <v>44</v>
      </c>
      <c r="C112" s="61"/>
      <c r="D112" s="80"/>
      <c r="E112" s="80"/>
      <c r="F112" s="80"/>
      <c r="G112" s="80"/>
      <c r="H112" s="80"/>
      <c r="I112" s="81"/>
      <c r="J112" s="82"/>
    </row>
    <row r="113" spans="1:10" ht="12.75">
      <c r="A113" s="115"/>
      <c r="B113" s="79" t="s">
        <v>43</v>
      </c>
      <c r="C113" s="61"/>
      <c r="D113" s="80"/>
      <c r="E113" s="80"/>
      <c r="F113" s="80"/>
      <c r="G113" s="80"/>
      <c r="H113" s="80"/>
      <c r="I113" s="81"/>
      <c r="J113" s="82"/>
    </row>
    <row r="114" spans="1:10" ht="12.75">
      <c r="A114" s="115"/>
      <c r="B114" s="79" t="s">
        <v>45</v>
      </c>
      <c r="C114" s="83"/>
      <c r="D114" s="80"/>
      <c r="E114" s="80"/>
      <c r="F114" s="80"/>
      <c r="G114" s="80"/>
      <c r="H114" s="80"/>
      <c r="I114" s="81"/>
      <c r="J114" s="82"/>
    </row>
    <row r="115" spans="1:10" ht="5.25" customHeight="1" thickBot="1">
      <c r="A115" s="115"/>
      <c r="B115" s="79"/>
      <c r="C115" s="83"/>
      <c r="D115" s="58"/>
      <c r="E115" s="80"/>
      <c r="F115" s="80"/>
      <c r="G115" s="80"/>
      <c r="H115" s="80"/>
      <c r="I115" s="81"/>
      <c r="J115" s="82"/>
    </row>
    <row r="116" spans="1:10" ht="4.5" customHeight="1">
      <c r="A116" s="115"/>
      <c r="B116" s="84"/>
      <c r="C116" s="85"/>
      <c r="D116" s="23"/>
      <c r="E116" s="23"/>
      <c r="F116" s="23"/>
      <c r="G116" s="23"/>
      <c r="H116" s="23"/>
      <c r="I116" s="77"/>
      <c r="J116" s="86"/>
    </row>
    <row r="117" spans="1:10" ht="12.75">
      <c r="A117" s="115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5" t="s">
        <v>87</v>
      </c>
      <c r="B118" s="35" t="s">
        <v>34</v>
      </c>
      <c r="C118" s="36">
        <v>39548</v>
      </c>
      <c r="D118" s="37">
        <v>40489.21596892343</v>
      </c>
      <c r="E118" s="37">
        <v>6049.23187353939</v>
      </c>
      <c r="F118" s="37">
        <v>6193.842367355659</v>
      </c>
      <c r="G118" s="37">
        <v>41.243248210457594</v>
      </c>
      <c r="H118" s="37">
        <v>782020.9613393903</v>
      </c>
      <c r="I118" s="39">
        <f>(F118-G118)/(D118-E118)</f>
        <v>0.1786469791073402</v>
      </c>
      <c r="J118" s="40">
        <f>H118/F118/10</f>
        <v>12.62578081516884</v>
      </c>
    </row>
    <row r="119" spans="1:10" ht="12.75">
      <c r="A119" s="115"/>
      <c r="B119" s="35" t="s">
        <v>59</v>
      </c>
      <c r="C119" s="61"/>
      <c r="D119" s="37"/>
      <c r="E119" s="37"/>
      <c r="F119" s="37">
        <f>F$14+F$17+F$24+F$27+F$36+F$39+F$48+F$51+F$68+F$71+F$80+F$83+F$92</f>
        <v>424.4847823556818</v>
      </c>
      <c r="G119" s="37"/>
      <c r="H119" s="37">
        <f>H$14+H$17+H$24+H$27+H$36+H$39+H$48+H$51+H$68+H$71+H$80+H$83+H$92</f>
        <v>41355.163788780876</v>
      </c>
      <c r="I119" s="68"/>
      <c r="J119" s="70"/>
    </row>
    <row r="120" spans="1:10" ht="12.75">
      <c r="A120" s="115"/>
      <c r="B120" s="71" t="s">
        <v>36</v>
      </c>
      <c r="C120" s="72">
        <v>39548</v>
      </c>
      <c r="D120" s="73">
        <f>D118+D119</f>
        <v>40489.21596892343</v>
      </c>
      <c r="E120" s="73">
        <f>E118+E119</f>
        <v>6049.23187353939</v>
      </c>
      <c r="F120" s="73">
        <f>F118+F119</f>
        <v>6618.327149711341</v>
      </c>
      <c r="G120" s="73">
        <f>G118+G119</f>
        <v>41.243248210457594</v>
      </c>
      <c r="H120" s="73">
        <f>H118+H119</f>
        <v>823376.1251281712</v>
      </c>
      <c r="I120" s="74">
        <f>(F120-G120)/(D120-E120)</f>
        <v>0.1909723269118003</v>
      </c>
      <c r="J120" s="75">
        <f>H120/F120/10</f>
        <v>12.440849575773582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/>
      <c r="G121" s="37"/>
      <c r="H121" s="38"/>
      <c r="I121" s="39"/>
      <c r="J121" s="40"/>
    </row>
    <row r="122" spans="1:10" ht="12.75">
      <c r="A122" s="115"/>
      <c r="B122" s="35" t="s">
        <v>26</v>
      </c>
      <c r="C122" s="61"/>
      <c r="D122" s="37"/>
      <c r="E122" s="37"/>
      <c r="F122" s="37">
        <f>IF(F121="",0,F121-F118)</f>
        <v>0</v>
      </c>
      <c r="G122" s="37">
        <f>IF(G121="","",G121-G117)</f>
      </c>
      <c r="H122" s="37">
        <f>IF(H121="",0,H121-H118)</f>
        <v>0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0</v>
      </c>
      <c r="G123" s="45"/>
      <c r="H123" s="45">
        <f>IF(H122="",0,H122/$A123)</f>
        <v>0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/>
      <c r="G124" s="37"/>
      <c r="H124" s="38"/>
      <c r="I124" s="39"/>
      <c r="J124" s="40"/>
    </row>
    <row r="125" spans="1:10" ht="12.75">
      <c r="A125" s="115"/>
      <c r="B125" s="35" t="s">
        <v>29</v>
      </c>
      <c r="C125" s="61"/>
      <c r="D125" s="37"/>
      <c r="E125" s="37"/>
      <c r="F125" s="37">
        <f>IF(F124="",0,F124-F121)</f>
        <v>0</v>
      </c>
      <c r="G125" s="37">
        <f>IF(G124="","",G124-G120)</f>
      </c>
      <c r="H125" s="37">
        <f>IF(H124="",0,H124-H121)</f>
        <v>0</v>
      </c>
      <c r="I125" s="39"/>
      <c r="J125" s="42"/>
    </row>
    <row r="126" spans="1:10" ht="13.5" thickBot="1">
      <c r="A126" s="101">
        <v>1</v>
      </c>
      <c r="B126" s="64" t="s">
        <v>60</v>
      </c>
      <c r="C126" s="65"/>
      <c r="D126" s="50"/>
      <c r="E126" s="50"/>
      <c r="F126" s="50">
        <f>IF(F125="",0,F125/$A126)</f>
        <v>0</v>
      </c>
      <c r="G126" s="50"/>
      <c r="H126" s="50">
        <f>IF(H125="",0,H125/$A126)</f>
        <v>0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5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5" t="s">
        <v>89</v>
      </c>
      <c r="B130" s="35" t="s">
        <v>34</v>
      </c>
      <c r="C130" s="36">
        <v>39548</v>
      </c>
      <c r="D130" s="37">
        <v>41144.86989451463</v>
      </c>
      <c r="E130" s="37">
        <v>6137.918796883615</v>
      </c>
      <c r="F130" s="37">
        <v>6976.659135159323</v>
      </c>
      <c r="G130" s="37">
        <v>41.839108229526786</v>
      </c>
      <c r="H130" s="37">
        <v>802685.2301608732</v>
      </c>
      <c r="I130" s="39">
        <f>(F130-G130)/(D130-E130)</f>
        <v>0.1980983721658379</v>
      </c>
      <c r="J130" s="40">
        <f>H130/F130/10</f>
        <v>11.505295222403646</v>
      </c>
    </row>
    <row r="131" spans="1:10" ht="12.75">
      <c r="A131" s="115"/>
      <c r="B131" s="35" t="s">
        <v>62</v>
      </c>
      <c r="C131" s="61"/>
      <c r="D131" s="37"/>
      <c r="E131" s="37"/>
      <c r="F131" s="37">
        <f>F$14+F$17+F$24+F$27+F$36+F$39+F$48+F$51+F$68+F$71+F$80+F$83+F$92+F$95+F$104</f>
        <v>424.4847823556818</v>
      </c>
      <c r="G131" s="37"/>
      <c r="H131" s="37">
        <f>H$14+H$17+H$24+H$27+H$36+H$39+H$48+H$51+H$68+H$71+H$80+H$83+H$92+H$95+H$104</f>
        <v>41355.163788780876</v>
      </c>
      <c r="I131" s="68"/>
      <c r="J131" s="70"/>
    </row>
    <row r="132" spans="1:10" ht="12.75">
      <c r="A132" s="115"/>
      <c r="B132" s="71" t="s">
        <v>36</v>
      </c>
      <c r="C132" s="72">
        <v>39548</v>
      </c>
      <c r="D132" s="73">
        <f>D130+D131</f>
        <v>41144.86989451463</v>
      </c>
      <c r="E132" s="73">
        <f>E130+E131</f>
        <v>6137.918796883615</v>
      </c>
      <c r="F132" s="73">
        <f>F130+F131</f>
        <v>7401.143917515005</v>
      </c>
      <c r="G132" s="73">
        <f>G130+G131</f>
        <v>41.839108229526786</v>
      </c>
      <c r="H132" s="73">
        <f>H130+H131</f>
        <v>844040.3939496541</v>
      </c>
      <c r="I132" s="74">
        <f>(F132-G132)/(D132-E132)</f>
        <v>0.2102241006010802</v>
      </c>
      <c r="J132" s="75">
        <f>H132/F132/10</f>
        <v>11.404188370830216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/>
      <c r="G133" s="37"/>
      <c r="H133" s="38"/>
      <c r="I133" s="39"/>
      <c r="J133" s="40"/>
    </row>
    <row r="134" spans="1:10" ht="12.75">
      <c r="A134" s="115"/>
      <c r="B134" s="62" t="s">
        <v>63</v>
      </c>
      <c r="C134" s="63"/>
      <c r="D134" s="88"/>
      <c r="E134" s="45"/>
      <c r="F134" s="45">
        <f>IF(F133="",0,F133-F130)</f>
        <v>0</v>
      </c>
      <c r="G134" s="45">
        <f>IF(G133="","",G133-G129)</f>
      </c>
      <c r="H134" s="45">
        <f>IF(H133="",0,H133-H130)</f>
        <v>0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/>
      <c r="G135" s="37"/>
      <c r="H135" s="38"/>
      <c r="I135" s="39"/>
      <c r="J135" s="40"/>
    </row>
    <row r="136" spans="1:10" ht="13.5" thickBot="1">
      <c r="A136" s="118"/>
      <c r="B136" s="64" t="s">
        <v>64</v>
      </c>
      <c r="C136" s="65"/>
      <c r="D136" s="89"/>
      <c r="E136" s="50"/>
      <c r="F136" s="50">
        <f>IF(F135="",0,F135-F133)</f>
        <v>0</v>
      </c>
      <c r="G136" s="50">
        <f>IF(G135="","",G135-G132)</f>
      </c>
      <c r="H136" s="50">
        <f>IF(H135="",0,H135-H133)</f>
        <v>0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5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5" t="s">
        <v>91</v>
      </c>
      <c r="B140" s="35" t="s">
        <v>34</v>
      </c>
      <c r="C140" s="36">
        <v>39548</v>
      </c>
      <c r="D140" s="37">
        <v>42836.23326493045</v>
      </c>
      <c r="E140" s="37">
        <v>6267.977747455241</v>
      </c>
      <c r="F140" s="37">
        <v>7440.730677463507</v>
      </c>
      <c r="G140" s="37">
        <v>42.72962374762389</v>
      </c>
      <c r="H140" s="37">
        <v>773327.2466608314</v>
      </c>
      <c r="I140" s="39">
        <f>(F140-G140)/(D140-E140)</f>
        <v>0.20230664408315926</v>
      </c>
      <c r="J140" s="40">
        <f>H140/F140/10</f>
        <v>10.393162717246113</v>
      </c>
    </row>
    <row r="141" spans="1:10" ht="12.75">
      <c r="A141" s="115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424.4847823556818</v>
      </c>
      <c r="G141" s="37"/>
      <c r="H141" s="37">
        <f>H$14+H$17+H$24+H$27+H$36+H$39+H$48+H$51+H$68+H$71+H$80+H$83+H$92+H$95+H$104+H$107+H$123</f>
        <v>41355.163788780876</v>
      </c>
      <c r="I141" s="68"/>
      <c r="J141" s="70"/>
    </row>
    <row r="142" spans="1:10" ht="12.75">
      <c r="A142" s="115"/>
      <c r="B142" s="71" t="s">
        <v>36</v>
      </c>
      <c r="C142" s="72">
        <v>39548</v>
      </c>
      <c r="D142" s="73">
        <f>D140+D141</f>
        <v>42836.23326493045</v>
      </c>
      <c r="E142" s="73">
        <f>E140+E141</f>
        <v>6267.977747455241</v>
      </c>
      <c r="F142" s="73">
        <f>F140+F141</f>
        <v>7865.215459819189</v>
      </c>
      <c r="G142" s="73">
        <f>G140+G141</f>
        <v>42.72962374762389</v>
      </c>
      <c r="H142" s="73">
        <f>H140+H141</f>
        <v>814682.4104496123</v>
      </c>
      <c r="I142" s="74">
        <f>(F142-G142)/(D142-E142)</f>
        <v>0.21391465699897447</v>
      </c>
      <c r="J142" s="75">
        <f>H142/F142/10</f>
        <v>10.358043140859369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/>
      <c r="G143" s="37"/>
      <c r="H143" s="38"/>
      <c r="I143" s="39"/>
      <c r="J143" s="40"/>
    </row>
    <row r="144" spans="1:10" ht="12.75">
      <c r="A144" s="115"/>
      <c r="B144" s="62" t="s">
        <v>63</v>
      </c>
      <c r="C144" s="63"/>
      <c r="D144" s="88"/>
      <c r="E144" s="45"/>
      <c r="F144" s="45">
        <f>IF(F143="",0,F143-F140)</f>
        <v>0</v>
      </c>
      <c r="G144" s="45">
        <f>IF(G143="","",G143-G139)</f>
      </c>
      <c r="H144" s="45">
        <f>IF(H143="",0,H143-H140)</f>
        <v>0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8"/>
      <c r="B146" s="64" t="s">
        <v>64</v>
      </c>
      <c r="C146" s="65"/>
      <c r="D146" s="89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5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5" t="s">
        <v>93</v>
      </c>
      <c r="B150" s="35" t="s">
        <v>34</v>
      </c>
      <c r="C150" s="36">
        <v>39548</v>
      </c>
      <c r="D150" s="37">
        <v>43115.511596537726</v>
      </c>
      <c r="E150" s="37">
        <v>6238.492675252643</v>
      </c>
      <c r="F150" s="37">
        <v>8033.737340153044</v>
      </c>
      <c r="G150" s="37">
        <v>42.526194458420534</v>
      </c>
      <c r="H150" s="37">
        <v>810347.6413145484</v>
      </c>
      <c r="I150" s="39">
        <f>(F150-G150)/(D150-E150)</f>
        <v>0.21669894637503273</v>
      </c>
      <c r="J150" s="40">
        <f>H150/F150/10</f>
        <v>10.086807758381495</v>
      </c>
    </row>
    <row r="151" spans="1:10" ht="12.75">
      <c r="A151" s="115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424.4847823556818</v>
      </c>
      <c r="G151" s="37"/>
      <c r="H151" s="37">
        <f>H$14+H$17+H$24+H$27+H$36+H$39+H$48+H$51+H$68+H$71+H$80+H$83+H$92+H$95+H$104+H$107+H$123+H$126</f>
        <v>41355.163788780876</v>
      </c>
      <c r="I151" s="68"/>
      <c r="J151" s="70"/>
    </row>
    <row r="152" spans="1:10" ht="12.75">
      <c r="A152" s="115"/>
      <c r="B152" s="71" t="s">
        <v>36</v>
      </c>
      <c r="C152" s="72">
        <v>39548</v>
      </c>
      <c r="D152" s="73">
        <f>D150+D151</f>
        <v>43115.511596537726</v>
      </c>
      <c r="E152" s="73">
        <f>E150+E151</f>
        <v>6238.492675252643</v>
      </c>
      <c r="F152" s="73">
        <f>F150+F151</f>
        <v>8458.222122508725</v>
      </c>
      <c r="G152" s="73">
        <f>G150+G151</f>
        <v>42.526194458420534</v>
      </c>
      <c r="H152" s="73">
        <f>H150+H151</f>
        <v>851702.8051033294</v>
      </c>
      <c r="I152" s="74">
        <f>(F152-G152)/(D152-E152)</f>
        <v>0.22820976787776198</v>
      </c>
      <c r="J152" s="75">
        <f>H152/F152/10</f>
        <v>10.069525164594669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5"/>
      <c r="B154" s="62" t="s">
        <v>63</v>
      </c>
      <c r="C154" s="63"/>
      <c r="D154" s="88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5"/>
      <c r="B156" s="64" t="s">
        <v>64</v>
      </c>
      <c r="C156" s="65"/>
      <c r="D156" s="89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5"/>
      <c r="B159" s="90"/>
      <c r="C159" s="41"/>
      <c r="D159" s="91"/>
      <c r="E159" s="91"/>
      <c r="F159" s="58"/>
      <c r="G159" s="58"/>
      <c r="H159" s="58"/>
      <c r="I159" s="92"/>
      <c r="J159" s="93"/>
    </row>
    <row r="160" spans="1:10" ht="12.75">
      <c r="A160" s="119" t="s">
        <v>95</v>
      </c>
      <c r="B160" s="94" t="s">
        <v>68</v>
      </c>
      <c r="C160" s="95">
        <v>39548</v>
      </c>
      <c r="D160" s="96">
        <f>D11+D21+D33+D45+D65+D77+D89+D101+D120+D132+D142+D152</f>
        <v>496489.3584812478</v>
      </c>
      <c r="E160" s="96">
        <f>E11+E21+E33+E45+E65+E77+E89+E101+E120+E132+E142+E152</f>
        <v>73699.01858594356</v>
      </c>
      <c r="F160" s="96">
        <f>F11+F21+F33+F45+F65+F77+F89+F101+F120+F132+F142+F152+F136+F146+F156</f>
        <v>79405.8872896118</v>
      </c>
      <c r="G160" s="96">
        <f>G11+G21+G33+G45+G65+G77+G89+G101+G120+G132+G142+G152</f>
        <v>512.4535103766668</v>
      </c>
      <c r="H160" s="96">
        <f>H11+H21+H33+H45+H65+H77+H89+H101+H120+H132+H142+H152+H136+H146+H156</f>
        <v>9321333.198016142</v>
      </c>
      <c r="I160" s="97">
        <f>(F160-G160)/(D160-E160)</f>
        <v>0.18660178895944393</v>
      </c>
      <c r="J160" s="98">
        <f>H160/F160/10</f>
        <v>11.73884395248814</v>
      </c>
    </row>
    <row r="161" spans="2:10" ht="4.5" customHeight="1" thickBot="1">
      <c r="B161" s="99"/>
      <c r="C161" s="100"/>
      <c r="D161" s="101"/>
      <c r="E161" s="101"/>
      <c r="F161" s="102"/>
      <c r="G161" s="102"/>
      <c r="H161" s="102"/>
      <c r="I161" s="101"/>
      <c r="J161" s="103"/>
    </row>
    <row r="162" spans="2:10" ht="6" customHeight="1">
      <c r="B162" s="104"/>
      <c r="C162" s="105"/>
      <c r="D162" s="106"/>
      <c r="E162" s="106"/>
      <c r="F162" s="106"/>
      <c r="G162" s="106"/>
      <c r="H162" s="106"/>
      <c r="I162" s="107"/>
      <c r="J162" s="108"/>
    </row>
    <row r="163" spans="2:10" ht="12.75">
      <c r="B163" s="79" t="s">
        <v>41</v>
      </c>
      <c r="F163" s="109"/>
      <c r="G163" s="110"/>
      <c r="H163" s="109"/>
      <c r="I163" s="111"/>
      <c r="J163" s="111"/>
    </row>
    <row r="164" spans="2:10" ht="12.75">
      <c r="B164" s="79" t="s">
        <v>42</v>
      </c>
      <c r="F164" s="109"/>
      <c r="G164" s="110"/>
      <c r="H164" s="109"/>
      <c r="I164" s="111"/>
      <c r="J164" s="111"/>
    </row>
    <row r="165" spans="2:8" ht="12.75">
      <c r="B165" s="79" t="s">
        <v>43</v>
      </c>
      <c r="F165" s="109"/>
      <c r="G165" s="112"/>
      <c r="H165" s="112"/>
    </row>
    <row r="166" spans="2:8" ht="12.75">
      <c r="B166" s="79" t="s">
        <v>44</v>
      </c>
      <c r="F166" s="112"/>
      <c r="G166" s="112"/>
      <c r="H166" s="112"/>
    </row>
    <row r="167" spans="2:8" ht="12.75">
      <c r="B167" s="79" t="s">
        <v>43</v>
      </c>
      <c r="F167" s="112"/>
      <c r="G167" s="112"/>
      <c r="H167" s="112"/>
    </row>
    <row r="168" spans="2:8" ht="12.75">
      <c r="B168" s="79" t="s">
        <v>69</v>
      </c>
      <c r="F168" s="112"/>
      <c r="G168" s="112"/>
      <c r="H168" s="112"/>
    </row>
    <row r="169" spans="2:8" ht="12.75">
      <c r="B169" s="79" t="s">
        <v>45</v>
      </c>
      <c r="F169" s="112"/>
      <c r="G169" s="112"/>
      <c r="H169" s="112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2008-03-10T08:59:21Z</cp:lastPrinted>
  <dcterms:created xsi:type="dcterms:W3CDTF">2008-02-22T17:25:37Z</dcterms:created>
  <dcterms:modified xsi:type="dcterms:W3CDTF">2008-04-09T17:05:13Z</dcterms:modified>
  <cp:category/>
  <cp:version/>
  <cp:contentType/>
  <cp:contentStatus/>
</cp:coreProperties>
</file>