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710" windowWidth="15300" windowHeight="4755" tabRatio="927" activeTab="0"/>
  </bookViews>
  <sheets>
    <sheet name="Internet20080110" sheetId="1" r:id="rId1"/>
  </sheets>
  <definedNames>
    <definedName name="anscount" hidden="1">1</definedName>
    <definedName name="_xlnm.Print_Area" localSheetId="0">'Internet20080110'!$B$1:$J$114</definedName>
    <definedName name="_xlnm.Print_Titles" localSheetId="0">'Internet20080110'!$1:$7</definedName>
    <definedName name="Tab_Perioden">#REF!</definedName>
  </definedNames>
  <calcPr fullCalcOnLoad="1"/>
</workbook>
</file>

<file path=xl/sharedStrings.xml><?xml version="1.0" encoding="utf-8"?>
<sst xmlns="http://schemas.openxmlformats.org/spreadsheetml/2006/main" count="180" uniqueCount="82">
  <si>
    <t xml:space="preserve">[GWh] </t>
  </si>
  <si>
    <t>Letzt-verbrauch gesamt</t>
  </si>
  <si>
    <t>privileg. Letzt-verbrauch</t>
  </si>
  <si>
    <t>EEG-Strom-menge</t>
  </si>
  <si>
    <t>EEG-Strom an privil.LV</t>
  </si>
  <si>
    <t>EEG-Quote (nicht-privil. LV)</t>
  </si>
  <si>
    <t>Durch-schnitts-vergütg.</t>
  </si>
  <si>
    <t>[GWh]</t>
  </si>
  <si>
    <t xml:space="preserve">[TEuro] </t>
  </si>
  <si>
    <t xml:space="preserve">[ct/kWh] </t>
  </si>
  <si>
    <t>(1)</t>
  </si>
  <si>
    <t>(2)</t>
  </si>
  <si>
    <t>(3)</t>
  </si>
  <si>
    <t>(4)</t>
  </si>
  <si>
    <t>(5)</t>
  </si>
  <si>
    <t>(6)</t>
  </si>
  <si>
    <t>(7)</t>
  </si>
  <si>
    <t>[(3)-(4)]/ [(1)-(2)]</t>
  </si>
  <si>
    <t>(5)/(3)</t>
  </si>
  <si>
    <t>Hilfs-spalte</t>
  </si>
  <si>
    <t>Prognose</t>
  </si>
  <si>
    <t>Prognose incl. Nachhlg.</t>
  </si>
  <si>
    <t>anteilige Nachhlg. aus Januar</t>
  </si>
  <si>
    <t>anteilige Nachhlg. aus Jan+Feb</t>
  </si>
  <si>
    <r>
      <t>EEG-Vergüt.-volumen</t>
    </r>
    <r>
      <rPr>
        <vertAlign val="superscript"/>
        <sz val="8"/>
        <color indexed="63"/>
        <rFont val="Verdana"/>
        <family val="2"/>
      </rPr>
      <t>1)</t>
    </r>
  </si>
  <si>
    <t>1) nach Abzug der vermiedenen Netznutzungsentgelte</t>
  </si>
  <si>
    <t>3) Differenzen im 4. Quartal werden im Rahmen der Jahresabrechnung ausgeglichen</t>
  </si>
  <si>
    <t xml:space="preserve">     Diese Differenzen werden in den restlichen Monaten des Jahres anteilig ausgeglichen; </t>
  </si>
  <si>
    <t>Prognose ohne Nachhlg. (informativ)</t>
  </si>
  <si>
    <r>
      <t xml:space="preserve">Differenz </t>
    </r>
    <r>
      <rPr>
        <vertAlign val="superscript"/>
        <sz val="8"/>
        <rFont val="Arial"/>
        <family val="2"/>
      </rPr>
      <t>2)</t>
    </r>
  </si>
  <si>
    <t>vorläufige Ist-Werte (informativ)</t>
  </si>
  <si>
    <r>
      <t xml:space="preserve">Differenz </t>
    </r>
    <r>
      <rPr>
        <vertAlign val="superscript"/>
        <sz val="8"/>
        <rFont val="Arial"/>
        <family val="2"/>
      </rPr>
      <t>2)3)</t>
    </r>
  </si>
  <si>
    <t>Betrachtungszeitraum</t>
  </si>
  <si>
    <t>anteilige Nachhlg. aus Jan-März</t>
  </si>
  <si>
    <t>anteilige Nachhlg. aus Jan-April</t>
  </si>
  <si>
    <t>anteilige Nachhlg. aus Jan-Mai</t>
  </si>
  <si>
    <t>anteilige Nachhlg. aus Jan-Juni</t>
  </si>
  <si>
    <t>anteilige Nachhlg. aus Jan-Juli</t>
  </si>
  <si>
    <t>anteilige Nachhlg. aus Jan-Aug</t>
  </si>
  <si>
    <t>anteilige Nachhlg. aus Jan-Sept</t>
  </si>
  <si>
    <t>Stand</t>
  </si>
  <si>
    <t>gelb hinterlegt: verbindliche Angaben zu EEG-Quote und Durchschnittsvergütung (veröffentlicht zum 10. des Vormonats)</t>
  </si>
  <si>
    <t>Aktuelle Daten zum Erneuerbare-Energien-Gesetz (EEG)</t>
  </si>
  <si>
    <t>2) Differenz = vorläufige Ist-Werte minus Monatsprognose ohne Nachholungen</t>
  </si>
  <si>
    <t>Dezember 2007</t>
  </si>
  <si>
    <t>November 2007</t>
  </si>
  <si>
    <t>Oktober 2007</t>
  </si>
  <si>
    <t>September 2007</t>
  </si>
  <si>
    <t>August 2007</t>
  </si>
  <si>
    <t>Juli 2007</t>
  </si>
  <si>
    <t>Juni 2007</t>
  </si>
  <si>
    <t>Mai 2007</t>
  </si>
  <si>
    <t>April 2007</t>
  </si>
  <si>
    <t>März 2007</t>
  </si>
  <si>
    <t>Februar 2007</t>
  </si>
  <si>
    <t>Januar 2007</t>
  </si>
  <si>
    <t>monatl.Aufteilg. auf März-Dez.07</t>
  </si>
  <si>
    <t>monatl.Aufteilg. auf April-Dez.07</t>
  </si>
  <si>
    <t>monatl.Aufteilg. auf Mai-Dez.07</t>
  </si>
  <si>
    <t>monatl.Aufteilg. auf Juni-Dez.07</t>
  </si>
  <si>
    <t>monatl.Aufteilg. auf Juli-Dez.07</t>
  </si>
  <si>
    <t>monatl.Aufteilg. auf Aug.-Dez.07</t>
  </si>
  <si>
    <t>monatl.Aufteilg. auf Sept.-Dez.07</t>
  </si>
  <si>
    <t>monatl.Aufteilg. auf Okt.-Dez.07</t>
  </si>
  <si>
    <t>monatl.Aufteilg. auf Nov.-Dez.07</t>
  </si>
  <si>
    <t>Jahresprognose 2007</t>
  </si>
  <si>
    <t/>
  </si>
  <si>
    <t xml:space="preserve">    gelb hinterlegt: verbindliche Angaben zu EEG-Quote und Durchschnittsvergütung (veröffentlicht zum 10. des Vormonats)</t>
  </si>
  <si>
    <t xml:space="preserve">Jan. 2007 </t>
  </si>
  <si>
    <t xml:space="preserve">Feb. 2007 </t>
  </si>
  <si>
    <t xml:space="preserve">März 2007 </t>
  </si>
  <si>
    <t xml:space="preserve">April 2007 </t>
  </si>
  <si>
    <t xml:space="preserve">Mai 2007 </t>
  </si>
  <si>
    <t xml:space="preserve">Juni 2007 </t>
  </si>
  <si>
    <t xml:space="preserve">Juli 2007 </t>
  </si>
  <si>
    <t xml:space="preserve">Aug. 2007 </t>
  </si>
  <si>
    <t xml:space="preserve">Sept. 2007 </t>
  </si>
  <si>
    <t xml:space="preserve">Okt. 2007 </t>
  </si>
  <si>
    <t xml:space="preserve">Nov. 2007 </t>
  </si>
  <si>
    <t xml:space="preserve">Dez. 2007 </t>
  </si>
  <si>
    <t xml:space="preserve">Jahr 2007 </t>
  </si>
  <si>
    <t>Stand: 10. Januar 2008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</si>
</sst>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 ;\-#,##0\ "/>
    <numFmt numFmtId="173" formatCode="#,##0.0_ ;\-#,##0.0\ "/>
    <numFmt numFmtId="174" formatCode="#,##0.00_ ;\-#,##0.00\ "/>
    <numFmt numFmtId="175" formatCode="#,##0.000_ ;\-#,##0.000\ "/>
    <numFmt numFmtId="176" formatCode="#,##0.0000_ ;\-#,##0.0000\ "/>
    <numFmt numFmtId="177" formatCode="#,##0.00000_ ;\-#,##0.00000\ "/>
    <numFmt numFmtId="178" formatCode="0.0%"/>
    <numFmt numFmtId="179" formatCode="#,##0.000000_ ;\-#,##0.000000\ "/>
    <numFmt numFmtId="180" formatCode="#,##0.0000000_ ;\-#,##0.0000000\ "/>
    <numFmt numFmtId="181" formatCode="0.E+00"/>
    <numFmt numFmtId="182" formatCode="0.0"/>
    <numFmt numFmtId="183" formatCode="0.000000"/>
    <numFmt numFmtId="184" formatCode="0.00000"/>
    <numFmt numFmtId="185" formatCode="0.0000"/>
    <numFmt numFmtId="186" formatCode="0.000"/>
    <numFmt numFmtId="187" formatCode="0.000%"/>
    <numFmt numFmtId="188" formatCode="0.0000%"/>
    <numFmt numFmtId="189" formatCode="#,##0.0"/>
    <numFmt numFmtId="190" formatCode="#,##0.000"/>
    <numFmt numFmtId="191" formatCode="#,##0.0000"/>
    <numFmt numFmtId="192" formatCode="dd\ mm\ yy"/>
    <numFmt numFmtId="193" formatCode="_-* #,##0\ _€_-;\-* #,##0\ _€_-;_-* &quot;-&quot;??\ _€_-;_-@_-"/>
    <numFmt numFmtId="194" formatCode="0_ ;\-0\ 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mmm\ yyyy"/>
    <numFmt numFmtId="204" formatCode="d/m/yy\ h:mm"/>
    <numFmt numFmtId="205" formatCode="dd/mm/yy\ \ hh:mm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0.00000000"/>
    <numFmt numFmtId="210" formatCode="0.0000000"/>
  </numFmts>
  <fonts count="2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0"/>
      <color indexed="10"/>
      <name val="Arial"/>
      <family val="2"/>
    </font>
    <font>
      <b/>
      <sz val="8.5"/>
      <color indexed="63"/>
      <name val="Verdana"/>
      <family val="2"/>
    </font>
    <font>
      <sz val="8.5"/>
      <color indexed="63"/>
      <name val="Verdana"/>
      <family val="2"/>
    </font>
    <font>
      <b/>
      <sz val="14"/>
      <name val="Arial"/>
      <family val="2"/>
    </font>
    <font>
      <sz val="8"/>
      <color indexed="63"/>
      <name val="Verdana"/>
      <family val="2"/>
    </font>
    <font>
      <vertAlign val="superscript"/>
      <sz val="8"/>
      <color indexed="63"/>
      <name val="Verdana"/>
      <family val="2"/>
    </font>
    <font>
      <vertAlign val="superscript"/>
      <sz val="8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0" fillId="0" borderId="0" xfId="0" applyAlignment="1" quotePrefix="1">
      <alignment/>
    </xf>
    <xf numFmtId="0" fontId="0" fillId="0" borderId="2" xfId="0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19" applyNumberFormat="1" applyBorder="1" applyAlignment="1">
      <alignment/>
    </xf>
    <xf numFmtId="10" fontId="0" fillId="0" borderId="0" xfId="19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 quotePrefix="1">
      <alignment/>
    </xf>
    <xf numFmtId="3" fontId="0" fillId="0" borderId="0" xfId="0" applyNumberFormat="1" applyFill="1" applyBorder="1" applyAlignment="1">
      <alignment/>
    </xf>
    <xf numFmtId="10" fontId="0" fillId="0" borderId="0" xfId="19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 quotePrefix="1">
      <alignment/>
    </xf>
    <xf numFmtId="0" fontId="10" fillId="0" borderId="0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2" fillId="0" borderId="2" xfId="0" applyFont="1" applyBorder="1" applyAlignment="1" quotePrefix="1">
      <alignment/>
    </xf>
    <xf numFmtId="0" fontId="10" fillId="2" borderId="2" xfId="0" applyFont="1" applyFill="1" applyBorder="1" applyAlignment="1">
      <alignment horizontal="center" wrapText="1"/>
    </xf>
    <xf numFmtId="14" fontId="3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 quotePrefix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13" fillId="2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/>
    </xf>
    <xf numFmtId="0" fontId="0" fillId="0" borderId="1" xfId="0" applyFill="1" applyBorder="1" applyAlignment="1">
      <alignment/>
    </xf>
    <xf numFmtId="0" fontId="13" fillId="0" borderId="0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vertical="top" wrapText="1"/>
    </xf>
    <xf numFmtId="0" fontId="13" fillId="2" borderId="0" xfId="0" applyFont="1" applyFill="1" applyBorder="1" applyAlignment="1" quotePrefix="1">
      <alignment horizontal="center" vertical="top" wrapText="1"/>
    </xf>
    <xf numFmtId="0" fontId="13" fillId="2" borderId="2" xfId="0" applyFont="1" applyFill="1" applyBorder="1" applyAlignment="1" quotePrefix="1">
      <alignment horizontal="center" vertical="top" wrapText="1"/>
    </xf>
    <xf numFmtId="0" fontId="10" fillId="2" borderId="7" xfId="0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2" fillId="0" borderId="6" xfId="0" applyFont="1" applyBorder="1" applyAlignment="1" quotePrefix="1">
      <alignment/>
    </xf>
    <xf numFmtId="0" fontId="11" fillId="0" borderId="2" xfId="0" applyFont="1" applyFill="1" applyBorder="1" applyAlignment="1">
      <alignment horizontal="center" vertical="top" wrapText="1"/>
    </xf>
    <xf numFmtId="10" fontId="4" fillId="0" borderId="0" xfId="19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Border="1" applyAlignment="1">
      <alignment/>
    </xf>
    <xf numFmtId="2" fontId="0" fillId="0" borderId="2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0" fontId="0" fillId="0" borderId="4" xfId="19" applyNumberFormat="1" applyFill="1" applyBorder="1" applyAlignment="1">
      <alignment/>
    </xf>
    <xf numFmtId="0" fontId="0" fillId="0" borderId="5" xfId="0" applyFill="1" applyBorder="1" applyAlignment="1">
      <alignment/>
    </xf>
    <xf numFmtId="0" fontId="2" fillId="0" borderId="6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13" fillId="2" borderId="8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4" fillId="0" borderId="7" xfId="0" applyFont="1" applyBorder="1" applyAlignment="1">
      <alignment/>
    </xf>
    <xf numFmtId="0" fontId="4" fillId="0" borderId="2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10" fontId="4" fillId="0" borderId="1" xfId="19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3" fontId="0" fillId="3" borderId="0" xfId="0" applyNumberFormat="1" applyFill="1" applyBorder="1" applyAlignment="1">
      <alignment/>
    </xf>
    <xf numFmtId="10" fontId="2" fillId="3" borderId="0" xfId="19" applyNumberFormat="1" applyFont="1" applyFill="1" applyBorder="1" applyAlignment="1">
      <alignment/>
    </xf>
    <xf numFmtId="2" fontId="2" fillId="3" borderId="2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14" fontId="4" fillId="3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3" fontId="4" fillId="0" borderId="7" xfId="0" applyNumberFormat="1" applyFont="1" applyFill="1" applyBorder="1" applyAlignment="1">
      <alignment/>
    </xf>
    <xf numFmtId="10" fontId="18" fillId="0" borderId="0" xfId="19" applyNumberFormat="1" applyFont="1" applyBorder="1" applyAlignment="1">
      <alignment/>
    </xf>
    <xf numFmtId="2" fontId="18" fillId="0" borderId="4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19" fillId="0" borderId="0" xfId="0" applyFont="1" applyAlignment="1">
      <alignment/>
    </xf>
    <xf numFmtId="0" fontId="4" fillId="0" borderId="6" xfId="0" applyFont="1" applyFill="1" applyBorder="1" applyAlignment="1">
      <alignment/>
    </xf>
    <xf numFmtId="14" fontId="4" fillId="0" borderId="2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6" xfId="0" applyFill="1" applyBorder="1" applyAlignment="1">
      <alignment/>
    </xf>
    <xf numFmtId="0" fontId="2" fillId="0" borderId="6" xfId="0" applyFont="1" applyFill="1" applyBorder="1" applyAlignment="1" quotePrefix="1">
      <alignment/>
    </xf>
    <xf numFmtId="0" fontId="3" fillId="0" borderId="2" xfId="0" applyFont="1" applyFill="1" applyBorder="1" applyAlignment="1" quotePrefix="1">
      <alignment/>
    </xf>
    <xf numFmtId="0" fontId="4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14" fontId="4" fillId="4" borderId="2" xfId="0" applyNumberFormat="1" applyFont="1" applyFill="1" applyBorder="1" applyAlignment="1">
      <alignment/>
    </xf>
    <xf numFmtId="10" fontId="2" fillId="0" borderId="0" xfId="19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0" fontId="10" fillId="2" borderId="5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0</xdr:rowOff>
    </xdr:from>
    <xdr:to>
      <xdr:col>9</xdr:col>
      <xdr:colOff>523875</xdr:colOff>
      <xdr:row>2</xdr:row>
      <xdr:rowOff>95250</xdr:rowOff>
    </xdr:to>
    <xdr:pic>
      <xdr:nvPicPr>
        <xdr:cNvPr id="1" name="BDEW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5"/>
  <sheetViews>
    <sheetView tabSelected="1" workbookViewId="0" topLeftCell="B1">
      <selection activeCell="B1" sqref="B1"/>
    </sheetView>
  </sheetViews>
  <sheetFormatPr defaultColWidth="11.421875" defaultRowHeight="12.75"/>
  <cols>
    <col min="1" max="1" width="9.00390625" style="0" hidden="1" customWidth="1"/>
    <col min="2" max="2" width="25.7109375" style="0" customWidth="1"/>
    <col min="3" max="3" width="8.7109375" style="0" customWidth="1"/>
    <col min="4" max="5" width="9.00390625" style="0" customWidth="1"/>
    <col min="6" max="6" width="7.8515625" style="0" customWidth="1"/>
    <col min="7" max="7" width="8.421875" style="0" customWidth="1"/>
    <col min="8" max="8" width="9.00390625" style="0" customWidth="1"/>
    <col min="9" max="9" width="8.57421875" style="0" customWidth="1"/>
    <col min="10" max="10" width="8.140625" style="0" customWidth="1"/>
    <col min="11" max="11" width="9.57421875" style="0" customWidth="1"/>
  </cols>
  <sheetData>
    <row r="1" spans="1:11" ht="20.25" customHeight="1">
      <c r="A1" s="4"/>
      <c r="B1" s="75" t="s">
        <v>42</v>
      </c>
      <c r="K1" s="5"/>
    </row>
    <row r="2" spans="1:11" ht="15" customHeight="1">
      <c r="A2" s="4"/>
      <c r="B2" s="1" t="s">
        <v>81</v>
      </c>
      <c r="K2" s="5"/>
    </row>
    <row r="3" spans="1:11" ht="10.5" customHeight="1">
      <c r="A3" s="4"/>
      <c r="B3" s="30"/>
      <c r="K3" s="5"/>
    </row>
    <row r="4" spans="1:10" ht="39.75" customHeight="1">
      <c r="A4" s="101" t="s">
        <v>19</v>
      </c>
      <c r="B4" s="63" t="s">
        <v>32</v>
      </c>
      <c r="C4" s="37" t="s">
        <v>40</v>
      </c>
      <c r="D4" s="36" t="s">
        <v>1</v>
      </c>
      <c r="E4" s="36" t="s">
        <v>2</v>
      </c>
      <c r="F4" s="36" t="s">
        <v>3</v>
      </c>
      <c r="G4" s="36" t="s">
        <v>4</v>
      </c>
      <c r="H4" s="36" t="s">
        <v>24</v>
      </c>
      <c r="I4" s="103" t="s">
        <v>5</v>
      </c>
      <c r="J4" s="37" t="s">
        <v>6</v>
      </c>
    </row>
    <row r="5" spans="1:10" ht="12.75">
      <c r="A5" s="102"/>
      <c r="B5" s="64"/>
      <c r="C5" s="26"/>
      <c r="D5" s="38" t="s">
        <v>0</v>
      </c>
      <c r="E5" s="38" t="s">
        <v>7</v>
      </c>
      <c r="F5" s="38" t="s">
        <v>0</v>
      </c>
      <c r="G5" s="38" t="s">
        <v>0</v>
      </c>
      <c r="H5" s="38" t="s">
        <v>8</v>
      </c>
      <c r="I5" s="104"/>
      <c r="J5" s="39" t="s">
        <v>9</v>
      </c>
    </row>
    <row r="6" spans="1:10" ht="12" customHeight="1">
      <c r="A6" s="7"/>
      <c r="B6" s="40"/>
      <c r="C6" s="7"/>
      <c r="D6" s="41" t="s">
        <v>10</v>
      </c>
      <c r="E6" s="41" t="s">
        <v>11</v>
      </c>
      <c r="F6" s="41" t="s">
        <v>12</v>
      </c>
      <c r="G6" s="41" t="s">
        <v>13</v>
      </c>
      <c r="H6" s="41" t="s">
        <v>14</v>
      </c>
      <c r="I6" s="41" t="s">
        <v>15</v>
      </c>
      <c r="J6" s="42" t="s">
        <v>16</v>
      </c>
    </row>
    <row r="7" spans="1:11" ht="22.5" customHeight="1">
      <c r="A7" s="8"/>
      <c r="B7" s="43"/>
      <c r="C7" s="8"/>
      <c r="D7" s="32"/>
      <c r="E7" s="32"/>
      <c r="F7" s="32"/>
      <c r="G7" s="32"/>
      <c r="H7" s="32"/>
      <c r="I7" s="32" t="s">
        <v>17</v>
      </c>
      <c r="J7" s="44" t="s">
        <v>18</v>
      </c>
      <c r="K7" s="6"/>
    </row>
    <row r="8" spans="1:11" ht="5.25" customHeight="1">
      <c r="A8" s="22"/>
      <c r="B8" s="45"/>
      <c r="C8" s="23"/>
      <c r="D8" s="35"/>
      <c r="E8" s="35"/>
      <c r="F8" s="35"/>
      <c r="G8" s="35"/>
      <c r="H8" s="35"/>
      <c r="I8" s="35"/>
      <c r="J8" s="46"/>
      <c r="K8" s="6"/>
    </row>
    <row r="9" spans="1:11" ht="12.75">
      <c r="A9" s="22"/>
      <c r="B9" s="47" t="s">
        <v>55</v>
      </c>
      <c r="C9" s="25"/>
      <c r="D9" s="24"/>
      <c r="E9" s="24"/>
      <c r="F9" s="24"/>
      <c r="G9" s="24"/>
      <c r="H9" s="24"/>
      <c r="I9" s="24"/>
      <c r="J9" s="48"/>
      <c r="K9" s="6"/>
    </row>
    <row r="10" spans="1:10" ht="12.75">
      <c r="A10" s="9" t="s">
        <v>68</v>
      </c>
      <c r="B10" s="73" t="s">
        <v>20</v>
      </c>
      <c r="C10" s="74">
        <v>39059</v>
      </c>
      <c r="D10" s="70">
        <v>44135.6490285033</v>
      </c>
      <c r="E10" s="70">
        <v>5103.9846051686</v>
      </c>
      <c r="F10" s="70">
        <v>5615.633318253256</v>
      </c>
      <c r="G10" s="70">
        <v>41.9423168682645</v>
      </c>
      <c r="H10" s="70">
        <v>545044.9179656182</v>
      </c>
      <c r="I10" s="71">
        <f>(F10-G10)/(D10-E10)</f>
        <v>0.142799214015911</v>
      </c>
      <c r="J10" s="72">
        <f>H10/F10/10</f>
        <v>9.705849493306207</v>
      </c>
    </row>
    <row r="11" spans="2:11" ht="12.75">
      <c r="B11" s="97" t="s">
        <v>30</v>
      </c>
      <c r="C11" s="98">
        <v>39122</v>
      </c>
      <c r="D11" s="61"/>
      <c r="E11" s="61"/>
      <c r="F11" s="96">
        <v>9483.370037598526</v>
      </c>
      <c r="G11" s="61"/>
      <c r="H11" s="96">
        <v>880746.3350958417</v>
      </c>
      <c r="I11" s="49"/>
      <c r="J11" s="50"/>
      <c r="K11" s="2"/>
    </row>
    <row r="12" spans="2:11" ht="12.75">
      <c r="B12" s="62" t="s">
        <v>29</v>
      </c>
      <c r="C12" s="28"/>
      <c r="D12" s="61" t="s">
        <v>66</v>
      </c>
      <c r="E12" s="61" t="s">
        <v>66</v>
      </c>
      <c r="F12" s="61">
        <f>IF(F11="",0,F11-F10)</f>
        <v>3867.73671934527</v>
      </c>
      <c r="G12" s="61">
        <f>IF(G11="","",G11-G10)</f>
      </c>
      <c r="H12" s="61">
        <f>IF(H11="",0,H11-H10)</f>
        <v>335701.4171302235</v>
      </c>
      <c r="I12" s="49"/>
      <c r="J12" s="66"/>
      <c r="K12" s="5"/>
    </row>
    <row r="13" spans="1:11" ht="12.75">
      <c r="A13">
        <v>10</v>
      </c>
      <c r="B13" s="65" t="s">
        <v>56</v>
      </c>
      <c r="C13" s="33"/>
      <c r="D13" s="67"/>
      <c r="E13" s="67"/>
      <c r="F13" s="67">
        <f>IF(F12="",0,F12/$A13)</f>
        <v>386.773671934527</v>
      </c>
      <c r="G13" s="67"/>
      <c r="H13" s="67">
        <f>IF(H12="",0,H12/$A13)</f>
        <v>33570.14171302235</v>
      </c>
      <c r="I13" s="68"/>
      <c r="J13" s="69"/>
      <c r="K13" s="5"/>
    </row>
    <row r="14" spans="2:11" ht="6" customHeight="1">
      <c r="B14" s="52"/>
      <c r="C14" s="28"/>
      <c r="D14" s="18"/>
      <c r="E14" s="18"/>
      <c r="F14" s="18"/>
      <c r="G14" s="18"/>
      <c r="H14" s="18"/>
      <c r="I14" s="19"/>
      <c r="J14" s="51"/>
      <c r="K14" s="5"/>
    </row>
    <row r="15" spans="1:11" ht="12.75">
      <c r="A15" s="12"/>
      <c r="B15" s="47" t="s">
        <v>54</v>
      </c>
      <c r="C15" s="29"/>
      <c r="D15" s="18"/>
      <c r="E15" s="18"/>
      <c r="F15" s="18"/>
      <c r="G15" s="18"/>
      <c r="H15" s="18"/>
      <c r="I15" s="19"/>
      <c r="J15" s="51"/>
      <c r="K15" s="1"/>
    </row>
    <row r="16" spans="1:10" ht="12.75">
      <c r="A16" s="9" t="s">
        <v>69</v>
      </c>
      <c r="B16" s="73" t="s">
        <v>20</v>
      </c>
      <c r="C16" s="74">
        <v>39092</v>
      </c>
      <c r="D16" s="70">
        <v>41159.2329340888</v>
      </c>
      <c r="E16" s="70">
        <v>5189.15488146243</v>
      </c>
      <c r="F16" s="70">
        <v>5293.15331770048</v>
      </c>
      <c r="G16" s="70">
        <v>37.264852289968225</v>
      </c>
      <c r="H16" s="70">
        <v>533186.8438495555</v>
      </c>
      <c r="I16" s="71">
        <f>(F16-G16)/(D16-E16)</f>
        <v>0.14611835030551876</v>
      </c>
      <c r="J16" s="72">
        <f>H16/F16/10</f>
        <v>10.073141884376577</v>
      </c>
    </row>
    <row r="17" spans="2:11" ht="12.75">
      <c r="B17" s="97" t="s">
        <v>30</v>
      </c>
      <c r="C17" s="98">
        <v>39150</v>
      </c>
      <c r="D17" s="61"/>
      <c r="E17" s="61"/>
      <c r="F17" s="96">
        <v>5252.084724208129</v>
      </c>
      <c r="G17" s="61"/>
      <c r="H17" s="96">
        <v>529968.9004693374</v>
      </c>
      <c r="I17" s="49"/>
      <c r="J17" s="50"/>
      <c r="K17" s="2"/>
    </row>
    <row r="18" spans="1:10" ht="12.75">
      <c r="A18" s="12"/>
      <c r="B18" s="85" t="s">
        <v>29</v>
      </c>
      <c r="C18" s="66"/>
      <c r="D18" s="61" t="s">
        <v>66</v>
      </c>
      <c r="E18" s="61" t="s">
        <v>66</v>
      </c>
      <c r="F18" s="61">
        <f>IF(F17="",0,F17-F16)</f>
        <v>-41.06859349235128</v>
      </c>
      <c r="G18" s="61">
        <f>IF(G17="","",G17-G16)</f>
      </c>
      <c r="H18" s="61">
        <f>IF(H17="",0,H17-H16)</f>
        <v>-3217.9433802181156</v>
      </c>
      <c r="I18" s="49"/>
      <c r="J18" s="66"/>
    </row>
    <row r="19" spans="1:10" ht="12.75">
      <c r="A19" s="12">
        <v>9</v>
      </c>
      <c r="B19" s="87" t="s">
        <v>57</v>
      </c>
      <c r="C19" s="69"/>
      <c r="D19" s="67"/>
      <c r="E19" s="67"/>
      <c r="F19" s="67">
        <f>IF(F18="",0,F18/$A19)</f>
        <v>-4.563177054705698</v>
      </c>
      <c r="G19" s="67"/>
      <c r="H19" s="67">
        <f>IF(H18="",0,H18/$A19)</f>
        <v>-357.5492644686795</v>
      </c>
      <c r="I19" s="68"/>
      <c r="J19" s="69"/>
    </row>
    <row r="20" spans="1:10" ht="5.25" customHeight="1">
      <c r="A20" s="12"/>
      <c r="B20" s="88"/>
      <c r="C20" s="66"/>
      <c r="D20" s="18"/>
      <c r="E20" s="18"/>
      <c r="F20" s="18"/>
      <c r="G20" s="18"/>
      <c r="H20" s="18"/>
      <c r="I20" s="19"/>
      <c r="J20" s="51"/>
    </row>
    <row r="21" spans="1:10" ht="12.75">
      <c r="A21" s="12"/>
      <c r="B21" s="89" t="s">
        <v>53</v>
      </c>
      <c r="C21" s="90"/>
      <c r="D21" s="18"/>
      <c r="E21" s="18"/>
      <c r="F21" s="18"/>
      <c r="G21" s="18"/>
      <c r="H21" s="18"/>
      <c r="I21" s="19"/>
      <c r="J21" s="51"/>
    </row>
    <row r="22" spans="1:11" ht="12.75">
      <c r="A22" s="9" t="s">
        <v>70</v>
      </c>
      <c r="B22" s="85" t="s">
        <v>28</v>
      </c>
      <c r="C22" s="86">
        <v>39122</v>
      </c>
      <c r="D22" s="61">
        <v>42896.9949603305</v>
      </c>
      <c r="E22" s="61">
        <v>5674.673422108121</v>
      </c>
      <c r="F22" s="61">
        <v>5271.919592784337</v>
      </c>
      <c r="G22" s="61">
        <v>39.8969744053</v>
      </c>
      <c r="H22" s="61">
        <v>561744.3556789649</v>
      </c>
      <c r="I22" s="49">
        <f>(F22-G22)/(D22-E22)</f>
        <v>0.1405614266430546</v>
      </c>
      <c r="J22" s="50">
        <f>H22/F22/10</f>
        <v>10.6554044649661</v>
      </c>
      <c r="K22" s="2"/>
    </row>
    <row r="23" spans="1:10" ht="12.75">
      <c r="A23" s="9"/>
      <c r="B23" s="85" t="s">
        <v>22</v>
      </c>
      <c r="C23" s="66"/>
      <c r="D23" s="61"/>
      <c r="E23" s="61"/>
      <c r="F23" s="61">
        <f>F$13</f>
        <v>386.773671934527</v>
      </c>
      <c r="G23" s="61"/>
      <c r="H23" s="61">
        <f>H$13</f>
        <v>33570.14171302235</v>
      </c>
      <c r="I23" s="19"/>
      <c r="J23" s="53"/>
    </row>
    <row r="24" spans="1:10" ht="12.75">
      <c r="A24" s="9"/>
      <c r="B24" s="73" t="s">
        <v>21</v>
      </c>
      <c r="C24" s="74">
        <v>39122</v>
      </c>
      <c r="D24" s="70">
        <f>D22+D23</f>
        <v>42896.9949603305</v>
      </c>
      <c r="E24" s="70">
        <f>E22+E23</f>
        <v>5674.673422108121</v>
      </c>
      <c r="F24" s="70">
        <f>F22+F23</f>
        <v>5658.693264718863</v>
      </c>
      <c r="G24" s="70">
        <f>G22+G23</f>
        <v>39.8969744053</v>
      </c>
      <c r="H24" s="70">
        <f>H22+H23</f>
        <v>595314.4973919872</v>
      </c>
      <c r="I24" s="71">
        <f>(F24-G24)/(D24-E24)</f>
        <v>0.15095233338801303</v>
      </c>
      <c r="J24" s="72">
        <f>H24/F24/10</f>
        <v>10.52035283664671</v>
      </c>
    </row>
    <row r="25" spans="1:10" ht="12.75">
      <c r="A25" s="9"/>
      <c r="B25" s="97" t="s">
        <v>30</v>
      </c>
      <c r="C25" s="98">
        <v>39182</v>
      </c>
      <c r="D25" s="61"/>
      <c r="E25" s="61"/>
      <c r="F25" s="96">
        <v>6335.115606405036</v>
      </c>
      <c r="G25" s="61"/>
      <c r="H25" s="96">
        <v>653806.2280554884</v>
      </c>
      <c r="I25" s="49"/>
      <c r="J25" s="50"/>
    </row>
    <row r="26" spans="1:10" ht="12.75">
      <c r="A26" s="9"/>
      <c r="B26" s="85" t="s">
        <v>29</v>
      </c>
      <c r="C26" s="66"/>
      <c r="D26" s="61" t="s">
        <v>66</v>
      </c>
      <c r="E26" s="61" t="s">
        <v>66</v>
      </c>
      <c r="F26" s="61">
        <f>IF(F25="",0,F25-F22)</f>
        <v>1063.196013620699</v>
      </c>
      <c r="G26" s="61">
        <f>IF(G25="","",G25-G24)</f>
      </c>
      <c r="H26" s="61">
        <f>IF(H25="",0,H25-H22)</f>
        <v>92061.87237652356</v>
      </c>
      <c r="I26" s="49"/>
      <c r="J26" s="66"/>
    </row>
    <row r="27" spans="1:10" ht="12.75">
      <c r="A27">
        <v>8</v>
      </c>
      <c r="B27" s="87" t="s">
        <v>58</v>
      </c>
      <c r="C27" s="69"/>
      <c r="D27" s="67"/>
      <c r="E27" s="67"/>
      <c r="F27" s="67">
        <f>IF(F26="",0,F26/$A27)</f>
        <v>132.89950170258737</v>
      </c>
      <c r="G27" s="67"/>
      <c r="H27" s="67">
        <f>IF(H26="",0,H26/$A27)</f>
        <v>11507.734047065445</v>
      </c>
      <c r="I27" s="68"/>
      <c r="J27" s="69"/>
    </row>
    <row r="28" spans="2:10" ht="5.25" customHeight="1">
      <c r="B28" s="88"/>
      <c r="C28" s="66"/>
      <c r="D28" s="18"/>
      <c r="E28" s="18"/>
      <c r="F28" s="18"/>
      <c r="G28" s="18"/>
      <c r="H28" s="18"/>
      <c r="I28" s="19"/>
      <c r="J28" s="51"/>
    </row>
    <row r="29" spans="2:10" ht="12.75">
      <c r="B29" s="89" t="s">
        <v>52</v>
      </c>
      <c r="C29" s="90"/>
      <c r="D29" s="18"/>
      <c r="E29" s="18"/>
      <c r="F29" s="18"/>
      <c r="G29" s="18"/>
      <c r="H29" s="18"/>
      <c r="I29" s="19"/>
      <c r="J29" s="51"/>
    </row>
    <row r="30" spans="1:11" ht="12.75">
      <c r="A30" s="9" t="s">
        <v>71</v>
      </c>
      <c r="B30" s="85" t="s">
        <v>28</v>
      </c>
      <c r="C30" s="86">
        <v>39150</v>
      </c>
      <c r="D30" s="61">
        <v>40085.6364251475</v>
      </c>
      <c r="E30" s="61">
        <v>5548.8180121069</v>
      </c>
      <c r="F30" s="61">
        <v>4799.902496379325</v>
      </c>
      <c r="G30" s="61">
        <v>38.985232531338305</v>
      </c>
      <c r="H30" s="61">
        <v>556645.7585550835</v>
      </c>
      <c r="I30" s="49">
        <f>(F30-G30)/(D30-E30)</f>
        <v>0.13785048775802503</v>
      </c>
      <c r="J30" s="50">
        <f>H30/F30/10</f>
        <v>11.597022209825594</v>
      </c>
      <c r="K30" s="2"/>
    </row>
    <row r="31" spans="1:10" ht="12.75">
      <c r="A31" s="9"/>
      <c r="B31" s="85" t="s">
        <v>23</v>
      </c>
      <c r="C31" s="66"/>
      <c r="D31" s="61"/>
      <c r="E31" s="61"/>
      <c r="F31" s="61">
        <f>F$13+F$19</f>
        <v>382.2104948798213</v>
      </c>
      <c r="G31" s="61"/>
      <c r="H31" s="61">
        <f>H$13+H$19</f>
        <v>33212.59244855367</v>
      </c>
      <c r="I31" s="19"/>
      <c r="J31" s="53"/>
    </row>
    <row r="32" spans="1:10" ht="12.75">
      <c r="A32" s="9"/>
      <c r="B32" s="73" t="s">
        <v>21</v>
      </c>
      <c r="C32" s="74">
        <v>39150</v>
      </c>
      <c r="D32" s="70">
        <f>D30+D31</f>
        <v>40085.6364251475</v>
      </c>
      <c r="E32" s="70">
        <f>E30+E31</f>
        <v>5548.8180121069</v>
      </c>
      <c r="F32" s="70">
        <f>F30+F31</f>
        <v>5182.112991259147</v>
      </c>
      <c r="G32" s="70">
        <f>G30+G31</f>
        <v>38.985232531338305</v>
      </c>
      <c r="H32" s="70">
        <f>H30+H31</f>
        <v>589858.3510036372</v>
      </c>
      <c r="I32" s="71">
        <f>(F32-G32)/(D32-E32)</f>
        <v>0.14891724238228723</v>
      </c>
      <c r="J32" s="72">
        <f>H32/F32/10</f>
        <v>11.38258374525164</v>
      </c>
    </row>
    <row r="33" spans="1:11" ht="12.75">
      <c r="A33" s="9"/>
      <c r="B33" s="97" t="s">
        <v>30</v>
      </c>
      <c r="C33" s="98">
        <v>39212</v>
      </c>
      <c r="D33" s="61"/>
      <c r="E33" s="61"/>
      <c r="F33" s="96">
        <v>4750.113487199042</v>
      </c>
      <c r="G33" s="61"/>
      <c r="H33" s="96">
        <v>552329.5619025549</v>
      </c>
      <c r="I33" s="49"/>
      <c r="J33" s="50"/>
      <c r="K33" s="2"/>
    </row>
    <row r="34" spans="1:10" ht="12.75">
      <c r="A34" s="9"/>
      <c r="B34" s="85" t="s">
        <v>29</v>
      </c>
      <c r="C34" s="66"/>
      <c r="D34" s="61" t="s">
        <v>66</v>
      </c>
      <c r="E34" s="61" t="s">
        <v>66</v>
      </c>
      <c r="F34" s="61">
        <f>IF(F33="",0,F33-F30)</f>
        <v>-49.789009180283756</v>
      </c>
      <c r="G34" s="61" t="s">
        <v>66</v>
      </c>
      <c r="H34" s="61">
        <f>IF(H33="",0,H33-H30)</f>
        <v>-4316.196652528597</v>
      </c>
      <c r="I34" s="49"/>
      <c r="J34" s="66"/>
    </row>
    <row r="35" spans="1:10" ht="12.75">
      <c r="A35">
        <v>7</v>
      </c>
      <c r="B35" s="87" t="s">
        <v>59</v>
      </c>
      <c r="C35" s="69"/>
      <c r="D35" s="67"/>
      <c r="E35" s="67"/>
      <c r="F35" s="67">
        <f>IF(F34="",0,F34/$A35)</f>
        <v>-7.112715597183394</v>
      </c>
      <c r="G35" s="67"/>
      <c r="H35" s="67">
        <f>IF(H34="",0,H34/$A35)</f>
        <v>-616.5995217897996</v>
      </c>
      <c r="I35" s="68"/>
      <c r="J35" s="69"/>
    </row>
    <row r="36" spans="1:10" ht="5.25" customHeight="1">
      <c r="A36" s="9"/>
      <c r="B36" s="88"/>
      <c r="C36" s="66"/>
      <c r="D36" s="18"/>
      <c r="E36" s="18"/>
      <c r="F36" s="18"/>
      <c r="G36" s="18"/>
      <c r="H36" s="18"/>
      <c r="I36" s="19"/>
      <c r="J36" s="51"/>
    </row>
    <row r="37" spans="2:10" ht="12.75">
      <c r="B37" s="89" t="s">
        <v>51</v>
      </c>
      <c r="C37" s="90"/>
      <c r="D37" s="18"/>
      <c r="E37" s="18"/>
      <c r="F37" s="18"/>
      <c r="G37" s="18"/>
      <c r="H37" s="18"/>
      <c r="I37" s="19"/>
      <c r="J37" s="51"/>
    </row>
    <row r="38" spans="1:11" ht="12.75">
      <c r="A38" s="9" t="s">
        <v>72</v>
      </c>
      <c r="B38" s="85" t="s">
        <v>28</v>
      </c>
      <c r="C38" s="86">
        <v>39182</v>
      </c>
      <c r="D38" s="61">
        <v>39673.753871936</v>
      </c>
      <c r="E38" s="61">
        <v>5613.22669740073</v>
      </c>
      <c r="F38" s="61">
        <v>4459.553786602038</v>
      </c>
      <c r="G38" s="61">
        <v>39.456337738143006</v>
      </c>
      <c r="H38" s="61">
        <v>545811.1517457488</v>
      </c>
      <c r="I38" s="49">
        <f>(F38-G38)/(D38-E38)</f>
        <v>0.12977184487527543</v>
      </c>
      <c r="J38" s="50">
        <f>H38/F38/10</f>
        <v>12.239142700454574</v>
      </c>
      <c r="K38" s="2"/>
    </row>
    <row r="39" spans="1:10" ht="12.75">
      <c r="A39" s="9"/>
      <c r="B39" s="85" t="s">
        <v>33</v>
      </c>
      <c r="C39" s="66"/>
      <c r="D39" s="61"/>
      <c r="E39" s="61"/>
      <c r="F39" s="61">
        <f>F$13+F$19+F$27</f>
        <v>515.1099965824087</v>
      </c>
      <c r="G39" s="61"/>
      <c r="H39" s="61">
        <f>H$13+H$19+H$27</f>
        <v>44720.32649561911</v>
      </c>
      <c r="I39" s="49"/>
      <c r="J39" s="53"/>
    </row>
    <row r="40" spans="1:10" ht="12.75">
      <c r="A40" s="9"/>
      <c r="B40" s="73" t="s">
        <v>21</v>
      </c>
      <c r="C40" s="74">
        <v>39182</v>
      </c>
      <c r="D40" s="70">
        <f>D38+D39</f>
        <v>39673.753871936</v>
      </c>
      <c r="E40" s="70">
        <f>E38+E39</f>
        <v>5613.22669740073</v>
      </c>
      <c r="F40" s="70">
        <f>F38+F39</f>
        <v>4974.663783184446</v>
      </c>
      <c r="G40" s="70">
        <f>G38+G39</f>
        <v>39.456337738143006</v>
      </c>
      <c r="H40" s="70">
        <f>H38+H39</f>
        <v>590531.478241368</v>
      </c>
      <c r="I40" s="71">
        <f>(F40-G40)/(D40-E40)</f>
        <v>0.14489521610035505</v>
      </c>
      <c r="J40" s="72">
        <f>H40/F40/10</f>
        <v>11.870781704635109</v>
      </c>
    </row>
    <row r="41" spans="1:11" ht="12.75">
      <c r="A41" s="9"/>
      <c r="B41" s="97" t="s">
        <v>30</v>
      </c>
      <c r="C41" s="98">
        <v>39239</v>
      </c>
      <c r="D41" s="61"/>
      <c r="E41" s="61"/>
      <c r="F41" s="96">
        <v>4773.27142684283</v>
      </c>
      <c r="G41" s="61"/>
      <c r="H41" s="96">
        <v>572784.7419926876</v>
      </c>
      <c r="I41" s="49"/>
      <c r="J41" s="50"/>
      <c r="K41" s="2"/>
    </row>
    <row r="42" spans="1:10" ht="12.75">
      <c r="A42" s="9"/>
      <c r="B42" s="85" t="s">
        <v>29</v>
      </c>
      <c r="C42" s="66"/>
      <c r="D42" s="61" t="s">
        <v>66</v>
      </c>
      <c r="E42" s="61" t="s">
        <v>66</v>
      </c>
      <c r="F42" s="61">
        <f>IF(F41="",0,F41-F38)</f>
        <v>313.7176402407922</v>
      </c>
      <c r="G42" s="61" t="s">
        <v>66</v>
      </c>
      <c r="H42" s="61">
        <f>IF(H41="",0,H41-H38)</f>
        <v>26973.59024693875</v>
      </c>
      <c r="I42" s="49"/>
      <c r="J42" s="66"/>
    </row>
    <row r="43" spans="1:10" ht="12.75">
      <c r="A43">
        <v>6</v>
      </c>
      <c r="B43" s="87" t="s">
        <v>60</v>
      </c>
      <c r="C43" s="69"/>
      <c r="D43" s="67"/>
      <c r="E43" s="67"/>
      <c r="F43" s="67">
        <f>IF(F42="",0,F42/$A43)</f>
        <v>52.28627337346537</v>
      </c>
      <c r="G43" s="67"/>
      <c r="H43" s="67">
        <f>IF(H42="",0,H42/$A43)</f>
        <v>4495.598374489792</v>
      </c>
      <c r="I43" s="68"/>
      <c r="J43" s="69"/>
    </row>
    <row r="44" spans="1:10" ht="5.25" customHeight="1">
      <c r="A44" s="9"/>
      <c r="B44" s="88"/>
      <c r="C44" s="66"/>
      <c r="D44" s="18"/>
      <c r="E44" s="18"/>
      <c r="F44" s="18"/>
      <c r="G44" s="18"/>
      <c r="H44" s="18"/>
      <c r="I44" s="19"/>
      <c r="J44" s="51"/>
    </row>
    <row r="45" spans="2:10" ht="12.75">
      <c r="B45" s="89" t="s">
        <v>50</v>
      </c>
      <c r="C45" s="90"/>
      <c r="D45" s="18"/>
      <c r="E45" s="18"/>
      <c r="F45" s="18"/>
      <c r="G45" s="18"/>
      <c r="H45" s="18"/>
      <c r="I45" s="19"/>
      <c r="J45" s="51"/>
    </row>
    <row r="46" spans="1:11" ht="12.75">
      <c r="A46" s="9" t="s">
        <v>73</v>
      </c>
      <c r="B46" s="85" t="s">
        <v>28</v>
      </c>
      <c r="C46" s="86">
        <v>39212</v>
      </c>
      <c r="D46" s="61">
        <v>38341.757062352604</v>
      </c>
      <c r="E46" s="61">
        <v>5729.81806687111</v>
      </c>
      <c r="F46" s="61">
        <v>4534.707792432488</v>
      </c>
      <c r="G46" s="61">
        <v>40.255494799771526</v>
      </c>
      <c r="H46" s="61">
        <v>560111.3941251663</v>
      </c>
      <c r="I46" s="49">
        <f>(F46-G46)/(D46-E46)</f>
        <v>0.13781616291676</v>
      </c>
      <c r="J46" s="50">
        <f>H46/F46/10</f>
        <v>12.351653508080041</v>
      </c>
      <c r="K46" s="2"/>
    </row>
    <row r="47" spans="1:10" ht="12.75">
      <c r="A47" s="9"/>
      <c r="B47" s="85" t="s">
        <v>34</v>
      </c>
      <c r="C47" s="66"/>
      <c r="D47" s="61"/>
      <c r="E47" s="61"/>
      <c r="F47" s="61">
        <f>F$13+F$19+F$27+F$35</f>
        <v>507.9972809852253</v>
      </c>
      <c r="G47" s="61"/>
      <c r="H47" s="61">
        <f>H$13+H$19+H$27+H$35</f>
        <v>44103.72697382931</v>
      </c>
      <c r="I47" s="19"/>
      <c r="J47" s="53"/>
    </row>
    <row r="48" spans="1:10" ht="12.75">
      <c r="A48" s="9"/>
      <c r="B48" s="73" t="s">
        <v>21</v>
      </c>
      <c r="C48" s="74">
        <v>39212</v>
      </c>
      <c r="D48" s="70">
        <f>D46+D47</f>
        <v>38341.757062352604</v>
      </c>
      <c r="E48" s="70">
        <f>E46+E47</f>
        <v>5729.81806687111</v>
      </c>
      <c r="F48" s="70">
        <f>F46+F47</f>
        <v>5042.705073417713</v>
      </c>
      <c r="G48" s="70">
        <f>G46+G47</f>
        <v>40.255494799771526</v>
      </c>
      <c r="H48" s="70">
        <f>H46+H47</f>
        <v>604215.1210989957</v>
      </c>
      <c r="I48" s="71">
        <f>(F48-G48)/(D48-E48)</f>
        <v>0.15339319686912972</v>
      </c>
      <c r="J48" s="72">
        <f>H48/F48/10</f>
        <v>11.98196428904946</v>
      </c>
    </row>
    <row r="49" spans="1:11" ht="12.75">
      <c r="A49" s="9"/>
      <c r="B49" s="97" t="s">
        <v>30</v>
      </c>
      <c r="C49" s="98">
        <v>39273</v>
      </c>
      <c r="D49" s="61"/>
      <c r="E49" s="61"/>
      <c r="F49" s="96">
        <v>4386.44298464834</v>
      </c>
      <c r="G49" s="61"/>
      <c r="H49" s="96">
        <v>547382.3301875296</v>
      </c>
      <c r="I49" s="49"/>
      <c r="J49" s="50"/>
      <c r="K49" s="2"/>
    </row>
    <row r="50" spans="1:10" ht="12.75">
      <c r="A50" s="9"/>
      <c r="B50" s="85" t="s">
        <v>29</v>
      </c>
      <c r="C50" s="66"/>
      <c r="D50" s="61" t="s">
        <v>66</v>
      </c>
      <c r="E50" s="61" t="s">
        <v>66</v>
      </c>
      <c r="F50" s="61">
        <f>IF(F49="",0,F49-F46)</f>
        <v>-148.2648077841477</v>
      </c>
      <c r="G50" s="61" t="s">
        <v>66</v>
      </c>
      <c r="H50" s="61">
        <f>IF(H49="",0,H49-H46)</f>
        <v>-12729.06393763679</v>
      </c>
      <c r="I50" s="49"/>
      <c r="J50" s="66"/>
    </row>
    <row r="51" spans="1:10" ht="12.75">
      <c r="A51">
        <v>5</v>
      </c>
      <c r="B51" s="87" t="s">
        <v>61</v>
      </c>
      <c r="C51" s="69"/>
      <c r="D51" s="67"/>
      <c r="E51" s="67"/>
      <c r="F51" s="67">
        <f>IF(F50="",0,F50/$A51)</f>
        <v>-29.652961556829542</v>
      </c>
      <c r="G51" s="67"/>
      <c r="H51" s="67">
        <f>IF(H50="",0,H50/$A51)</f>
        <v>-2545.812787527358</v>
      </c>
      <c r="I51" s="68"/>
      <c r="J51" s="69"/>
    </row>
    <row r="52" spans="1:10" ht="5.25" customHeight="1">
      <c r="A52" s="9"/>
      <c r="B52" s="20"/>
      <c r="C52" s="91"/>
      <c r="D52" s="54"/>
      <c r="E52" s="11"/>
      <c r="F52" s="11"/>
      <c r="G52" s="11"/>
      <c r="H52" s="11"/>
      <c r="I52" s="15"/>
      <c r="J52" s="16"/>
    </row>
    <row r="53" spans="1:10" ht="12.75" customHeight="1">
      <c r="A53" s="9"/>
      <c r="B53" s="92"/>
      <c r="C53" s="93"/>
      <c r="D53" s="18"/>
      <c r="E53" s="11"/>
      <c r="F53" s="11"/>
      <c r="G53" s="11"/>
      <c r="H53" s="11"/>
      <c r="I53" s="15"/>
      <c r="J53" s="16"/>
    </row>
    <row r="54" spans="1:10" ht="12.75" customHeight="1">
      <c r="A54" s="9"/>
      <c r="B54" s="92" t="s">
        <v>25</v>
      </c>
      <c r="C54" s="66"/>
      <c r="D54" s="11"/>
      <c r="E54" s="11"/>
      <c r="F54" s="11"/>
      <c r="G54" s="11"/>
      <c r="H54" s="11"/>
      <c r="I54" s="15"/>
      <c r="J54" s="16"/>
    </row>
    <row r="55" spans="1:10" ht="12.75" customHeight="1">
      <c r="A55" s="9"/>
      <c r="B55" s="92" t="s">
        <v>43</v>
      </c>
      <c r="C55" s="66"/>
      <c r="D55" s="11"/>
      <c r="E55" s="11"/>
      <c r="F55" s="11"/>
      <c r="G55" s="11"/>
      <c r="H55" s="11"/>
      <c r="I55" s="15"/>
      <c r="J55" s="16"/>
    </row>
    <row r="56" spans="1:10" ht="12.75" customHeight="1">
      <c r="A56" s="9"/>
      <c r="B56" s="92" t="s">
        <v>27</v>
      </c>
      <c r="C56" s="66"/>
      <c r="D56" s="11"/>
      <c r="E56" s="11"/>
      <c r="F56" s="11"/>
      <c r="G56" s="11"/>
      <c r="H56" s="11"/>
      <c r="I56" s="15"/>
      <c r="J56" s="16"/>
    </row>
    <row r="57" spans="1:10" ht="12.75" customHeight="1">
      <c r="A57" s="9"/>
      <c r="B57" s="92" t="s">
        <v>26</v>
      </c>
      <c r="C57" s="66"/>
      <c r="D57" s="11"/>
      <c r="E57" s="11"/>
      <c r="F57" s="11"/>
      <c r="G57" s="11"/>
      <c r="H57" s="11"/>
      <c r="I57" s="15"/>
      <c r="J57" s="16"/>
    </row>
    <row r="58" spans="1:10" ht="12.75" customHeight="1">
      <c r="A58" s="9"/>
      <c r="B58" s="92" t="s">
        <v>41</v>
      </c>
      <c r="C58" s="93"/>
      <c r="D58" s="11"/>
      <c r="E58" s="11"/>
      <c r="F58" s="11"/>
      <c r="G58" s="11"/>
      <c r="H58" s="11"/>
      <c r="I58" s="15"/>
      <c r="J58" s="16"/>
    </row>
    <row r="59" spans="1:10" ht="12.75" customHeight="1">
      <c r="A59" s="9"/>
      <c r="B59" s="92"/>
      <c r="C59" s="93"/>
      <c r="D59" s="18"/>
      <c r="E59" s="11"/>
      <c r="F59" s="11"/>
      <c r="G59" s="11"/>
      <c r="H59" s="11"/>
      <c r="I59" s="15"/>
      <c r="J59" s="16"/>
    </row>
    <row r="60" spans="1:10" ht="5.25" customHeight="1">
      <c r="A60" s="9"/>
      <c r="B60" s="94"/>
      <c r="C60" s="95"/>
      <c r="D60" s="54"/>
      <c r="E60" s="54"/>
      <c r="F60" s="54"/>
      <c r="G60" s="54"/>
      <c r="H60" s="54"/>
      <c r="I60" s="55"/>
      <c r="J60" s="56"/>
    </row>
    <row r="61" spans="1:10" ht="12.75">
      <c r="A61" s="17"/>
      <c r="B61" s="89" t="s">
        <v>49</v>
      </c>
      <c r="C61" s="90"/>
      <c r="D61" s="18"/>
      <c r="E61" s="18"/>
      <c r="F61" s="18"/>
      <c r="G61" s="18"/>
      <c r="H61" s="18"/>
      <c r="I61" s="19"/>
      <c r="J61" s="51"/>
    </row>
    <row r="62" spans="1:11" ht="12.75">
      <c r="A62" s="9" t="s">
        <v>74</v>
      </c>
      <c r="B62" s="85" t="s">
        <v>28</v>
      </c>
      <c r="C62" s="86">
        <v>39239</v>
      </c>
      <c r="D62" s="61">
        <v>40158.6274762832</v>
      </c>
      <c r="E62" s="61">
        <v>5653.07498522419</v>
      </c>
      <c r="F62" s="61">
        <v>4405.128839129629</v>
      </c>
      <c r="G62" s="61">
        <v>39.72473398981918</v>
      </c>
      <c r="H62" s="61">
        <v>584607.5566477836</v>
      </c>
      <c r="I62" s="49">
        <f>(F62-G62)/(D62-E62)</f>
        <v>0.12651309108210806</v>
      </c>
      <c r="J62" s="50">
        <f>H62/F62/10</f>
        <v>13.271066023196976</v>
      </c>
      <c r="K62" s="2"/>
    </row>
    <row r="63" spans="1:10" ht="12.75">
      <c r="A63" s="9"/>
      <c r="B63" s="85" t="s">
        <v>35</v>
      </c>
      <c r="C63" s="66"/>
      <c r="D63" s="61"/>
      <c r="E63" s="61"/>
      <c r="F63" s="61">
        <f>F$13+F$19+F$27+F$35+F$43</f>
        <v>560.2835543586907</v>
      </c>
      <c r="G63" s="61"/>
      <c r="H63" s="61">
        <f>H$13+H$19+H$27+H$35+H$43</f>
        <v>48599.3253483191</v>
      </c>
      <c r="I63" s="19"/>
      <c r="J63" s="53"/>
    </row>
    <row r="64" spans="1:10" ht="12.75">
      <c r="A64" s="9"/>
      <c r="B64" s="73" t="s">
        <v>21</v>
      </c>
      <c r="C64" s="74">
        <v>39239</v>
      </c>
      <c r="D64" s="70">
        <f>D62+D63</f>
        <v>40158.6274762832</v>
      </c>
      <c r="E64" s="70">
        <f>E62+E63</f>
        <v>5653.07498522419</v>
      </c>
      <c r="F64" s="70">
        <f>F62+F63</f>
        <v>4965.41239348832</v>
      </c>
      <c r="G64" s="70">
        <f>G62+G63</f>
        <v>39.72473398981918</v>
      </c>
      <c r="H64" s="70">
        <f>H62+H63</f>
        <v>633206.8819961027</v>
      </c>
      <c r="I64" s="71">
        <f>(F64-G64)/(D64-E64)</f>
        <v>0.14275058081666223</v>
      </c>
      <c r="J64" s="72">
        <f>H64/F64/10</f>
        <v>12.752352308672188</v>
      </c>
    </row>
    <row r="65" spans="1:11" ht="12.75">
      <c r="A65" s="9"/>
      <c r="B65" s="97" t="s">
        <v>30</v>
      </c>
      <c r="C65" s="98">
        <v>39304</v>
      </c>
      <c r="D65" s="61"/>
      <c r="E65" s="61"/>
      <c r="F65" s="96">
        <v>5479.322210751251</v>
      </c>
      <c r="G65" s="61"/>
      <c r="H65" s="96">
        <v>677008.2414628317</v>
      </c>
      <c r="I65" s="49"/>
      <c r="J65" s="50" t="s">
        <v>66</v>
      </c>
      <c r="K65" s="2"/>
    </row>
    <row r="66" spans="1:10" ht="12.75">
      <c r="A66" s="9"/>
      <c r="B66" s="85" t="s">
        <v>29</v>
      </c>
      <c r="C66" s="66"/>
      <c r="D66" s="61"/>
      <c r="E66" s="61"/>
      <c r="F66" s="61">
        <f>IF(F65="",0,F65-F62)</f>
        <v>1074.1933716216217</v>
      </c>
      <c r="G66" s="61" t="s">
        <v>66</v>
      </c>
      <c r="H66" s="61">
        <f>IF(H65="",0,H65-H62)</f>
        <v>92400.68481504812</v>
      </c>
      <c r="I66" s="49"/>
      <c r="J66" s="66"/>
    </row>
    <row r="67" spans="1:10" ht="12.75">
      <c r="A67">
        <v>4</v>
      </c>
      <c r="B67" s="87" t="s">
        <v>62</v>
      </c>
      <c r="C67" s="69"/>
      <c r="D67" s="67"/>
      <c r="E67" s="67"/>
      <c r="F67" s="67">
        <f>IF(F66="",0,F66/$A67)</f>
        <v>268.54834290540543</v>
      </c>
      <c r="G67" s="67"/>
      <c r="H67" s="67">
        <f>IF(H66="",0,H66/$A67)</f>
        <v>23100.17120376203</v>
      </c>
      <c r="I67" s="68"/>
      <c r="J67" s="69"/>
    </row>
    <row r="68" spans="1:10" ht="5.25" customHeight="1">
      <c r="A68" s="9"/>
      <c r="B68" s="88"/>
      <c r="C68" s="66"/>
      <c r="D68" s="18"/>
      <c r="E68" s="18"/>
      <c r="F68" s="18"/>
      <c r="G68" s="18"/>
      <c r="H68" s="18"/>
      <c r="I68" s="19"/>
      <c r="J68" s="51"/>
    </row>
    <row r="69" spans="1:10" ht="12.75">
      <c r="A69" s="9"/>
      <c r="B69" s="89" t="s">
        <v>48</v>
      </c>
      <c r="C69" s="90"/>
      <c r="D69" s="18"/>
      <c r="E69" s="18"/>
      <c r="F69" s="18"/>
      <c r="G69" s="18"/>
      <c r="H69" s="18"/>
      <c r="I69" s="19"/>
      <c r="J69" s="51"/>
    </row>
    <row r="70" spans="1:11" ht="12.75">
      <c r="A70" s="9" t="s">
        <v>75</v>
      </c>
      <c r="B70" s="85" t="s">
        <v>28</v>
      </c>
      <c r="C70" s="86">
        <v>39273</v>
      </c>
      <c r="D70" s="61">
        <v>37109.8955721706</v>
      </c>
      <c r="E70" s="61">
        <v>5939.4148669303595</v>
      </c>
      <c r="F70" s="61">
        <v>4793.581773374974</v>
      </c>
      <c r="G70" s="61">
        <v>41.78192974641447</v>
      </c>
      <c r="H70" s="61">
        <v>623654.1518179998</v>
      </c>
      <c r="I70" s="49">
        <f>(F70-G70)/(D70-E70)</f>
        <v>0.15244551049960894</v>
      </c>
      <c r="J70" s="50">
        <f>H70/F70/10</f>
        <v>13.010191153553833</v>
      </c>
      <c r="K70" s="2"/>
    </row>
    <row r="71" spans="1:10" ht="12.75">
      <c r="A71" s="9"/>
      <c r="B71" s="85" t="s">
        <v>36</v>
      </c>
      <c r="C71" s="66"/>
      <c r="D71" s="61"/>
      <c r="E71" s="61"/>
      <c r="F71" s="61">
        <f>F$13+F$19+F$27+F$35+F$43+F$51</f>
        <v>530.6305928018612</v>
      </c>
      <c r="G71" s="61"/>
      <c r="H71" s="61">
        <f>H$13+H$19+H$27+H$35+H$43+H$51</f>
        <v>46053.51256079174</v>
      </c>
      <c r="I71" s="19"/>
      <c r="J71" s="53"/>
    </row>
    <row r="72" spans="1:10" ht="12.75">
      <c r="A72" s="9"/>
      <c r="B72" s="73" t="s">
        <v>21</v>
      </c>
      <c r="C72" s="74">
        <v>39273</v>
      </c>
      <c r="D72" s="70">
        <f>D70+D71</f>
        <v>37109.8955721706</v>
      </c>
      <c r="E72" s="70">
        <f>E70+E71</f>
        <v>5939.4148669303595</v>
      </c>
      <c r="F72" s="70">
        <f>F70+F71</f>
        <v>5324.212366176835</v>
      </c>
      <c r="G72" s="70">
        <f>G70+G71</f>
        <v>41.78192974641447</v>
      </c>
      <c r="H72" s="70">
        <f>H70+H71</f>
        <v>669707.6643787916</v>
      </c>
      <c r="I72" s="71">
        <f>(F72-G72)/(D72-E72)</f>
        <v>0.16946900775714896</v>
      </c>
      <c r="J72" s="72">
        <f>H72/F72/10</f>
        <v>12.578530274886266</v>
      </c>
    </row>
    <row r="73" spans="1:11" ht="12.75">
      <c r="A73" s="9"/>
      <c r="B73" s="97" t="s">
        <v>30</v>
      </c>
      <c r="C73" s="98">
        <v>39335</v>
      </c>
      <c r="D73" s="61" t="s">
        <v>66</v>
      </c>
      <c r="E73" s="61" t="s">
        <v>66</v>
      </c>
      <c r="F73" s="96">
        <v>4385.640073374973</v>
      </c>
      <c r="G73" s="61"/>
      <c r="H73" s="96">
        <v>588543.4489618556</v>
      </c>
      <c r="I73" s="49" t="s">
        <v>66</v>
      </c>
      <c r="J73" s="50" t="s">
        <v>66</v>
      </c>
      <c r="K73" s="2"/>
    </row>
    <row r="74" spans="1:10" ht="12.75">
      <c r="A74" s="9"/>
      <c r="B74" s="85" t="s">
        <v>29</v>
      </c>
      <c r="C74" s="66"/>
      <c r="D74" s="61" t="s">
        <v>66</v>
      </c>
      <c r="E74" s="61" t="s">
        <v>66</v>
      </c>
      <c r="F74" s="61">
        <f>IF(F73="",0,F73-F70)</f>
        <v>-407.9417000000003</v>
      </c>
      <c r="G74" s="61" t="s">
        <v>66</v>
      </c>
      <c r="H74" s="61">
        <f>IF(H73="",0,H73-H70)</f>
        <v>-35110.70285614417</v>
      </c>
      <c r="I74" s="49"/>
      <c r="J74" s="66"/>
    </row>
    <row r="75" spans="1:10" ht="12.75">
      <c r="A75">
        <v>3</v>
      </c>
      <c r="B75" s="87" t="s">
        <v>63</v>
      </c>
      <c r="C75" s="69"/>
      <c r="D75" s="67"/>
      <c r="E75" s="67"/>
      <c r="F75" s="67">
        <f>IF(F74="",0,F74/$A75)</f>
        <v>-135.98056666666676</v>
      </c>
      <c r="G75" s="67"/>
      <c r="H75" s="67">
        <f>IF(H74="",0,H74/$A75)</f>
        <v>-11703.567618714724</v>
      </c>
      <c r="I75" s="68"/>
      <c r="J75" s="69"/>
    </row>
    <row r="76" spans="1:10" ht="5.25" customHeight="1">
      <c r="A76" s="9"/>
      <c r="B76" s="88"/>
      <c r="C76" s="66"/>
      <c r="D76" s="18"/>
      <c r="E76" s="18"/>
      <c r="F76" s="18"/>
      <c r="G76" s="18"/>
      <c r="H76" s="18"/>
      <c r="I76" s="19"/>
      <c r="J76" s="51"/>
    </row>
    <row r="77" spans="1:10" ht="12.75">
      <c r="A77" s="9"/>
      <c r="B77" s="89" t="s">
        <v>47</v>
      </c>
      <c r="C77" s="90"/>
      <c r="D77" s="18"/>
      <c r="E77" s="18"/>
      <c r="F77" s="18"/>
      <c r="G77" s="18"/>
      <c r="H77" s="18"/>
      <c r="I77" s="19"/>
      <c r="J77" s="51"/>
    </row>
    <row r="78" spans="1:11" ht="12.75">
      <c r="A78" s="9" t="s">
        <v>76</v>
      </c>
      <c r="B78" s="85" t="s">
        <v>28</v>
      </c>
      <c r="C78" s="86">
        <v>39304</v>
      </c>
      <c r="D78" s="61">
        <v>38341.713100671695</v>
      </c>
      <c r="E78" s="61">
        <v>5827.14131816616</v>
      </c>
      <c r="F78" s="61">
        <v>5396.650559641126</v>
      </c>
      <c r="G78" s="61">
        <v>41.006546420581245</v>
      </c>
      <c r="H78" s="61">
        <v>639327.604880395</v>
      </c>
      <c r="I78" s="49">
        <f>(F78-G78)/(D78-E78)</f>
        <v>0.16471519443790275</v>
      </c>
      <c r="J78" s="50">
        <f>H78/F78/10</f>
        <v>11.846748234203066</v>
      </c>
      <c r="K78" s="2"/>
    </row>
    <row r="79" spans="1:10" ht="12.75">
      <c r="A79" s="9"/>
      <c r="B79" s="85" t="s">
        <v>37</v>
      </c>
      <c r="C79" s="66"/>
      <c r="D79" s="61"/>
      <c r="E79" s="61"/>
      <c r="F79" s="61">
        <f>F$13+F$19+F$27+F$35+F$43+F$51+F$67</f>
        <v>799.1789357072666</v>
      </c>
      <c r="G79" s="61"/>
      <c r="H79" s="61">
        <f>H$13+H$19+H$27+H$35+H$43+H$51+H$67</f>
        <v>69153.68376455377</v>
      </c>
      <c r="I79" s="19"/>
      <c r="J79" s="53"/>
    </row>
    <row r="80" spans="1:10" ht="12.75">
      <c r="A80" s="9"/>
      <c r="B80" s="73" t="s">
        <v>21</v>
      </c>
      <c r="C80" s="74">
        <v>39304</v>
      </c>
      <c r="D80" s="70">
        <f>D78+D79</f>
        <v>38341.713100671695</v>
      </c>
      <c r="E80" s="70">
        <f>E78+E79</f>
        <v>5827.14131816616</v>
      </c>
      <c r="F80" s="70">
        <f>F78+F79</f>
        <v>6195.829495348393</v>
      </c>
      <c r="G80" s="70">
        <f>G78+G79</f>
        <v>41.006546420581245</v>
      </c>
      <c r="H80" s="70">
        <f>H78+H79</f>
        <v>708481.2886449487</v>
      </c>
      <c r="I80" s="71">
        <f>(F80-G80)/(D80-E80)</f>
        <v>0.18929429518857802</v>
      </c>
      <c r="J80" s="72">
        <f>H80/F80/10</f>
        <v>11.434809320960998</v>
      </c>
    </row>
    <row r="81" spans="1:11" ht="12.75">
      <c r="A81" s="9"/>
      <c r="B81" s="97" t="s">
        <v>30</v>
      </c>
      <c r="C81" s="98">
        <v>39365</v>
      </c>
      <c r="D81" s="61" t="s">
        <v>66</v>
      </c>
      <c r="E81" s="61" t="s">
        <v>66</v>
      </c>
      <c r="F81" s="96">
        <v>5604.318909641126</v>
      </c>
      <c r="G81" s="61"/>
      <c r="H81" s="96">
        <v>657240.4475323277</v>
      </c>
      <c r="I81" s="49" t="s">
        <v>66</v>
      </c>
      <c r="J81" s="50" t="s">
        <v>66</v>
      </c>
      <c r="K81" s="2"/>
    </row>
    <row r="82" spans="1:10" ht="12.75">
      <c r="A82" s="9"/>
      <c r="B82" s="85" t="s">
        <v>29</v>
      </c>
      <c r="C82" s="66"/>
      <c r="D82" s="61" t="s">
        <v>66</v>
      </c>
      <c r="E82" s="61" t="s">
        <v>66</v>
      </c>
      <c r="F82" s="61">
        <f>IF(F81="",0,F81-F78)</f>
        <v>207.66834999999992</v>
      </c>
      <c r="G82" s="61" t="s">
        <v>66</v>
      </c>
      <c r="H82" s="61">
        <f>IF(H81="",0,H81-H78)</f>
        <v>17912.842651932733</v>
      </c>
      <c r="I82" s="49"/>
      <c r="J82" s="66"/>
    </row>
    <row r="83" spans="1:10" ht="12.75">
      <c r="A83">
        <v>2</v>
      </c>
      <c r="B83" s="87" t="s">
        <v>64</v>
      </c>
      <c r="C83" s="69"/>
      <c r="D83" s="67"/>
      <c r="E83" s="67"/>
      <c r="F83" s="67">
        <f>IF(F82="",0,F82/$A83)</f>
        <v>103.83417499999996</v>
      </c>
      <c r="G83" s="67"/>
      <c r="H83" s="67">
        <f>IF(H82="",0,H82/$A83)</f>
        <v>8956.421325966367</v>
      </c>
      <c r="I83" s="68"/>
      <c r="J83" s="69"/>
    </row>
    <row r="84" spans="2:10" ht="5.25" customHeight="1">
      <c r="B84" s="88"/>
      <c r="C84" s="66"/>
      <c r="D84" s="18"/>
      <c r="E84" s="18"/>
      <c r="F84" s="18"/>
      <c r="G84" s="18"/>
      <c r="H84" s="18"/>
      <c r="I84" s="19"/>
      <c r="J84" s="51"/>
    </row>
    <row r="85" spans="1:10" ht="12.75">
      <c r="A85" s="9"/>
      <c r="B85" s="89" t="s">
        <v>46</v>
      </c>
      <c r="C85" s="90"/>
      <c r="D85" s="18"/>
      <c r="E85" s="18"/>
      <c r="F85" s="18"/>
      <c r="G85" s="18"/>
      <c r="H85" s="18"/>
      <c r="I85" s="19"/>
      <c r="J85" s="51"/>
    </row>
    <row r="86" spans="1:11" ht="12.75">
      <c r="A86" s="9" t="s">
        <v>77</v>
      </c>
      <c r="B86" s="85" t="s">
        <v>28</v>
      </c>
      <c r="C86" s="86">
        <v>39335</v>
      </c>
      <c r="D86" s="61">
        <v>41986.0484729988</v>
      </c>
      <c r="E86" s="61">
        <v>5894.31094822541</v>
      </c>
      <c r="F86" s="61">
        <v>5972.443262865875</v>
      </c>
      <c r="G86" s="61">
        <v>41.47962901572419</v>
      </c>
      <c r="H86" s="61">
        <v>647889.9785344732</v>
      </c>
      <c r="I86" s="49">
        <f>(F86-G86)/(D86-E86)</f>
        <v>0.16433023291769017</v>
      </c>
      <c r="J86" s="50">
        <f>H86/F86/10</f>
        <v>10.84798883838343</v>
      </c>
      <c r="K86" s="2"/>
    </row>
    <row r="87" spans="1:10" ht="12.75">
      <c r="A87" s="9"/>
      <c r="B87" s="85" t="s">
        <v>38</v>
      </c>
      <c r="C87" s="66"/>
      <c r="D87" s="61"/>
      <c r="E87" s="61"/>
      <c r="F87" s="61">
        <f>F$13+F$19+F$27+F$35+F$43+F$51+F$67+F$75</f>
        <v>663.1983690405999</v>
      </c>
      <c r="G87" s="61"/>
      <c r="H87" s="61">
        <f>H$13+H$19+H$27+H$35+H$43+H$51+H$67+H$75</f>
        <v>57450.11614583905</v>
      </c>
      <c r="I87" s="19"/>
      <c r="J87" s="53"/>
    </row>
    <row r="88" spans="1:10" ht="12.75">
      <c r="A88" s="9"/>
      <c r="B88" s="73" t="s">
        <v>21</v>
      </c>
      <c r="C88" s="74">
        <v>39335</v>
      </c>
      <c r="D88" s="70">
        <f>D86+D87</f>
        <v>41986.0484729988</v>
      </c>
      <c r="E88" s="70">
        <f>E86+E87</f>
        <v>5894.31094822541</v>
      </c>
      <c r="F88" s="70">
        <f>F86+F87</f>
        <v>6635.641631906475</v>
      </c>
      <c r="G88" s="70">
        <f>G86+G87</f>
        <v>41.47962901572419</v>
      </c>
      <c r="H88" s="70">
        <f>H86+H87</f>
        <v>705340.0946803123</v>
      </c>
      <c r="I88" s="71">
        <f>(F88-G88)/(D88-E88)</f>
        <v>0.18270558457775862</v>
      </c>
      <c r="J88" s="72">
        <f>H88/F88/10</f>
        <v>10.629568831577517</v>
      </c>
    </row>
    <row r="89" spans="1:11" ht="12.75">
      <c r="A89" s="9"/>
      <c r="B89" s="97" t="s">
        <v>30</v>
      </c>
      <c r="C89" s="98">
        <v>39395</v>
      </c>
      <c r="D89" s="61" t="s">
        <v>66</v>
      </c>
      <c r="E89" s="61" t="s">
        <v>66</v>
      </c>
      <c r="F89" s="96">
        <v>3994.8179628658754</v>
      </c>
      <c r="G89" s="61"/>
      <c r="H89" s="96">
        <v>477932.9710576175</v>
      </c>
      <c r="I89" s="49" t="s">
        <v>66</v>
      </c>
      <c r="J89" s="50" t="s">
        <v>66</v>
      </c>
      <c r="K89" s="2"/>
    </row>
    <row r="90" spans="1:10" ht="12.75">
      <c r="A90" s="9"/>
      <c r="B90" s="87" t="s">
        <v>31</v>
      </c>
      <c r="C90" s="69"/>
      <c r="D90" s="79" t="s">
        <v>66</v>
      </c>
      <c r="E90" s="67" t="s">
        <v>66</v>
      </c>
      <c r="F90" s="67">
        <f>IF(F89="",0,F89-F86)</f>
        <v>-1977.6252999999997</v>
      </c>
      <c r="G90" s="67" t="s">
        <v>66</v>
      </c>
      <c r="H90" s="67">
        <f>IF(H89="",0,H89-H86)</f>
        <v>-169957.0074768557</v>
      </c>
      <c r="I90" s="68"/>
      <c r="J90" s="69"/>
    </row>
    <row r="91" spans="2:10" ht="5.25" customHeight="1">
      <c r="B91" s="88"/>
      <c r="C91" s="66"/>
      <c r="D91" s="18"/>
      <c r="E91" s="18"/>
      <c r="F91" s="18"/>
      <c r="G91" s="18"/>
      <c r="H91" s="18"/>
      <c r="I91" s="19"/>
      <c r="J91" s="51"/>
    </row>
    <row r="92" spans="1:10" ht="12.75">
      <c r="A92" s="9"/>
      <c r="B92" s="89" t="s">
        <v>45</v>
      </c>
      <c r="C92" s="90"/>
      <c r="D92" s="18"/>
      <c r="E92" s="18"/>
      <c r="F92" s="18"/>
      <c r="G92" s="18"/>
      <c r="H92" s="18"/>
      <c r="I92" s="19"/>
      <c r="J92" s="51"/>
    </row>
    <row r="93" spans="1:11" ht="12.75">
      <c r="A93" s="9" t="s">
        <v>78</v>
      </c>
      <c r="B93" s="85" t="s">
        <v>28</v>
      </c>
      <c r="C93" s="86">
        <v>39365</v>
      </c>
      <c r="D93" s="61">
        <v>42574.0658721098</v>
      </c>
      <c r="E93" s="61">
        <v>5848.4280927562595</v>
      </c>
      <c r="F93" s="61">
        <v>6594.668576687547</v>
      </c>
      <c r="G93" s="61">
        <v>41.176975943200674</v>
      </c>
      <c r="H93" s="61">
        <v>677782.654531804</v>
      </c>
      <c r="I93" s="49">
        <f>(F93-G93)/(D93-E93)</f>
        <v>0.17844459611886154</v>
      </c>
      <c r="J93" s="50">
        <f>H93/F93/10</f>
        <v>10.277736426782635</v>
      </c>
      <c r="K93" s="2"/>
    </row>
    <row r="94" spans="1:10" ht="12.75">
      <c r="A94" s="9"/>
      <c r="B94" s="85" t="s">
        <v>39</v>
      </c>
      <c r="C94" s="66"/>
      <c r="D94" s="61"/>
      <c r="E94" s="61"/>
      <c r="F94" s="61">
        <f>F$13+F$19+F$27+F$35+F$43+F$51+F$67+F$75+F$83</f>
        <v>767.0325440405999</v>
      </c>
      <c r="G94" s="61"/>
      <c r="H94" s="61">
        <f>H$13+H$19+H$27+H$35+H$43+H$51+H$67+H$75+H$83</f>
        <v>66406.53747180541</v>
      </c>
      <c r="I94" s="19"/>
      <c r="J94" s="53"/>
    </row>
    <row r="95" spans="1:10" ht="12.75">
      <c r="A95" s="9"/>
      <c r="B95" s="73" t="s">
        <v>21</v>
      </c>
      <c r="C95" s="74">
        <v>39365</v>
      </c>
      <c r="D95" s="70">
        <f>D93+D94</f>
        <v>42574.0658721098</v>
      </c>
      <c r="E95" s="70">
        <f>E93+E94</f>
        <v>5848.4280927562595</v>
      </c>
      <c r="F95" s="70">
        <f>F93+F94</f>
        <v>7361.701120728147</v>
      </c>
      <c r="G95" s="70">
        <f>G93+G94</f>
        <v>41.176975943200674</v>
      </c>
      <c r="H95" s="70">
        <f>H93+H94</f>
        <v>744189.1920036094</v>
      </c>
      <c r="I95" s="71">
        <f>(F95-G95)/(D95-E95)</f>
        <v>0.19933007532139865</v>
      </c>
      <c r="J95" s="72">
        <f>H95/F95/10</f>
        <v>10.108929713381269</v>
      </c>
    </row>
    <row r="96" spans="1:11" ht="12.75">
      <c r="A96" s="9"/>
      <c r="B96" s="97" t="s">
        <v>30</v>
      </c>
      <c r="C96" s="98">
        <v>39426</v>
      </c>
      <c r="D96" s="61" t="s">
        <v>66</v>
      </c>
      <c r="E96" s="61" t="s">
        <v>66</v>
      </c>
      <c r="F96" s="96">
        <v>6298.822933429049</v>
      </c>
      <c r="G96" s="61"/>
      <c r="H96" s="96">
        <v>652297.5499396037</v>
      </c>
      <c r="I96" s="49" t="s">
        <v>66</v>
      </c>
      <c r="J96" s="50" t="s">
        <v>66</v>
      </c>
      <c r="K96" s="2"/>
    </row>
    <row r="97" spans="1:10" ht="12.75">
      <c r="A97" s="9"/>
      <c r="B97" s="87" t="s">
        <v>31</v>
      </c>
      <c r="C97" s="69"/>
      <c r="D97" s="79" t="s">
        <v>66</v>
      </c>
      <c r="E97" s="67" t="s">
        <v>66</v>
      </c>
      <c r="F97" s="67">
        <f>IF(F96="",0,F96-F93)</f>
        <v>-295.84564325849806</v>
      </c>
      <c r="G97" s="67" t="s">
        <v>66</v>
      </c>
      <c r="H97" s="67">
        <f>IF(H96="",0,H96-H93)</f>
        <v>-25485.10459220037</v>
      </c>
      <c r="I97" s="68"/>
      <c r="J97" s="69"/>
    </row>
    <row r="98" spans="2:10" ht="5.25" customHeight="1">
      <c r="B98" s="88"/>
      <c r="C98" s="66"/>
      <c r="D98" s="18"/>
      <c r="E98" s="18"/>
      <c r="F98" s="18"/>
      <c r="G98" s="18"/>
      <c r="H98" s="18"/>
      <c r="I98" s="19"/>
      <c r="J98" s="51"/>
    </row>
    <row r="99" spans="1:10" ht="12.75">
      <c r="A99" s="9"/>
      <c r="B99" s="89" t="s">
        <v>44</v>
      </c>
      <c r="C99" s="90"/>
      <c r="D99" s="18"/>
      <c r="E99" s="18"/>
      <c r="F99" s="18"/>
      <c r="G99" s="18"/>
      <c r="H99" s="18"/>
      <c r="I99" s="19"/>
      <c r="J99" s="51"/>
    </row>
    <row r="100" spans="1:11" ht="12.75">
      <c r="A100" s="9" t="s">
        <v>79</v>
      </c>
      <c r="B100" s="85" t="s">
        <v>28</v>
      </c>
      <c r="C100" s="86">
        <v>39395</v>
      </c>
      <c r="D100" s="61">
        <v>43524.3606771098</v>
      </c>
      <c r="E100" s="61">
        <v>5764.66824575626</v>
      </c>
      <c r="F100" s="61">
        <v>7033.07465217877</v>
      </c>
      <c r="G100" s="61">
        <v>40.582839214200675</v>
      </c>
      <c r="H100" s="61">
        <v>688843.8598214624</v>
      </c>
      <c r="I100" s="49">
        <f>(F100-G100)/(D100-E100)</f>
        <v>0.18518402462299705</v>
      </c>
      <c r="J100" s="50">
        <f>H100/F100/10</f>
        <v>9.794348757666977</v>
      </c>
      <c r="K100" s="2"/>
    </row>
    <row r="101" spans="1:10" ht="12.75">
      <c r="A101" s="9"/>
      <c r="B101" s="85" t="s">
        <v>39</v>
      </c>
      <c r="C101" s="66"/>
      <c r="D101" s="61"/>
      <c r="E101" s="61"/>
      <c r="F101" s="61">
        <f>F$13+F$19+F$27+F$35+F$43+F$51+F$67+F$75+F$83</f>
        <v>767.0325440405999</v>
      </c>
      <c r="G101" s="61"/>
      <c r="H101" s="61">
        <f>H$13+H$19+H$27+H$35+H$43+H$51+H$67+H$75+H$83</f>
        <v>66406.53747180541</v>
      </c>
      <c r="I101" s="19"/>
      <c r="J101" s="53"/>
    </row>
    <row r="102" spans="1:10" ht="12.75">
      <c r="A102" s="9"/>
      <c r="B102" s="73" t="s">
        <v>21</v>
      </c>
      <c r="C102" s="74">
        <v>39395</v>
      </c>
      <c r="D102" s="70">
        <f>D100+D101</f>
        <v>43524.3606771098</v>
      </c>
      <c r="E102" s="70">
        <f>E100+E101</f>
        <v>5764.66824575626</v>
      </c>
      <c r="F102" s="70">
        <f>F100+F101</f>
        <v>7800.107196219369</v>
      </c>
      <c r="G102" s="70">
        <f>G100+G101</f>
        <v>40.582839214200675</v>
      </c>
      <c r="H102" s="70">
        <f>H100+H101</f>
        <v>755250.3972932678</v>
      </c>
      <c r="I102" s="71">
        <f>(F102-G102)/(D102-E102)</f>
        <v>0.20549755194939281</v>
      </c>
      <c r="J102" s="72">
        <f>H102/F102/10</f>
        <v>9.68256433269699</v>
      </c>
    </row>
    <row r="103" spans="1:11" ht="12.75">
      <c r="A103" s="9"/>
      <c r="B103" s="97" t="s">
        <v>30</v>
      </c>
      <c r="C103" s="98">
        <v>39457</v>
      </c>
      <c r="D103" s="61" t="s">
        <v>66</v>
      </c>
      <c r="E103" s="61" t="s">
        <v>66</v>
      </c>
      <c r="F103" s="96">
        <v>6310.000994828253</v>
      </c>
      <c r="G103" s="61"/>
      <c r="H103" s="96">
        <v>626559.3891032315</v>
      </c>
      <c r="I103" s="49" t="s">
        <v>66</v>
      </c>
      <c r="J103" s="50" t="s">
        <v>66</v>
      </c>
      <c r="K103" s="2"/>
    </row>
    <row r="104" spans="1:10" ht="12.75">
      <c r="A104" s="9"/>
      <c r="B104" s="87" t="s">
        <v>31</v>
      </c>
      <c r="C104" s="69"/>
      <c r="D104" s="79" t="s">
        <v>66</v>
      </c>
      <c r="E104" s="67" t="s">
        <v>66</v>
      </c>
      <c r="F104" s="67">
        <f>IF(F103="",0,F103-F100)</f>
        <v>-723.0736573505164</v>
      </c>
      <c r="G104" s="67" t="s">
        <v>66</v>
      </c>
      <c r="H104" s="67">
        <f>IF(H103="",0,H103-H100)</f>
        <v>-62284.470718230936</v>
      </c>
      <c r="I104" s="68"/>
      <c r="J104" s="69"/>
    </row>
    <row r="105" spans="1:10" ht="5.25" customHeight="1">
      <c r="A105" s="9"/>
      <c r="B105" s="52"/>
      <c r="C105" s="28"/>
      <c r="D105" s="13"/>
      <c r="E105" s="13"/>
      <c r="F105" s="18"/>
      <c r="G105" s="18"/>
      <c r="H105" s="18"/>
      <c r="I105" s="14"/>
      <c r="J105" s="10"/>
    </row>
    <row r="106" spans="1:10" ht="5.25" customHeight="1">
      <c r="A106" s="9"/>
      <c r="B106" s="52"/>
      <c r="C106" s="28"/>
      <c r="D106" s="13"/>
      <c r="E106" s="13"/>
      <c r="F106" s="18"/>
      <c r="G106" s="18"/>
      <c r="H106" s="18"/>
      <c r="I106" s="14"/>
      <c r="J106" s="10"/>
    </row>
    <row r="107" spans="1:10" ht="12.75">
      <c r="A107" s="21" t="s">
        <v>80</v>
      </c>
      <c r="B107" s="57" t="s">
        <v>65</v>
      </c>
      <c r="C107" s="27">
        <v>39457</v>
      </c>
      <c r="D107" s="58">
        <f>D10+D16+D24+D32+D40+D48+D64+D72+D80+D88+D95+D102</f>
        <v>489987.7354537026</v>
      </c>
      <c r="E107" s="58">
        <f>E10+E16+E24+E32+E40+E48+E64+E72+E80+E88+E95+E102</f>
        <v>67786.71414217653</v>
      </c>
      <c r="F107" s="58">
        <f>F10+F16+F24+F32+F40+F48+F64+F72+F80+F88+F95+F102+F90+F97+F104</f>
        <v>67053.32135179243</v>
      </c>
      <c r="G107" s="58">
        <f>G10+G16+G24+G32+G40+G48+G64+G72+G80+G88+G95+G102</f>
        <v>483.55386296272593</v>
      </c>
      <c r="H107" s="58">
        <f>H10+H16+H24+H32+H40+H48+H64+H72+H80+H88+H95+H102+H90+H97+H104</f>
        <v>7416600.145760907</v>
      </c>
      <c r="I107" s="99">
        <f>(F107-G107)/(D107-E107)</f>
        <v>0.15767315598156834</v>
      </c>
      <c r="J107" s="100">
        <f>H107/F107/10</f>
        <v>11.060749857341184</v>
      </c>
    </row>
    <row r="108" spans="2:10" ht="5.25" customHeight="1">
      <c r="B108" s="59"/>
      <c r="C108" s="60"/>
      <c r="D108" s="3"/>
      <c r="E108" s="3"/>
      <c r="F108" s="34"/>
      <c r="G108" s="34"/>
      <c r="H108" s="34"/>
      <c r="I108" s="3"/>
      <c r="J108" s="60"/>
    </row>
    <row r="109" spans="2:10" ht="12.75">
      <c r="B109" s="78"/>
      <c r="C109" s="76"/>
      <c r="D109" s="77"/>
      <c r="E109" s="77"/>
      <c r="F109" s="77"/>
      <c r="G109" s="77"/>
      <c r="H109" s="77"/>
      <c r="I109" s="80"/>
      <c r="J109" s="81"/>
    </row>
    <row r="110" spans="2:11" ht="12.75">
      <c r="B110" s="31" t="s">
        <v>25</v>
      </c>
      <c r="F110" s="82"/>
      <c r="G110" s="83"/>
      <c r="H110" s="82"/>
      <c r="I110" s="2"/>
      <c r="J110" s="2"/>
      <c r="K110" s="84"/>
    </row>
    <row r="111" spans="2:11" ht="12.75">
      <c r="B111" s="31" t="s">
        <v>43</v>
      </c>
      <c r="F111" s="82"/>
      <c r="G111" s="83"/>
      <c r="H111" s="82"/>
      <c r="I111" s="2"/>
      <c r="J111" s="2"/>
      <c r="K111" s="84"/>
    </row>
    <row r="112" spans="2:8" ht="12.75">
      <c r="B112" s="31" t="s">
        <v>27</v>
      </c>
      <c r="F112" s="16"/>
      <c r="G112" s="16"/>
      <c r="H112" s="16"/>
    </row>
    <row r="113" spans="2:8" ht="12.75">
      <c r="B113" s="31" t="s">
        <v>26</v>
      </c>
      <c r="F113" s="16"/>
      <c r="G113" s="16"/>
      <c r="H113" s="16"/>
    </row>
    <row r="114" spans="2:8" ht="12.75">
      <c r="B114" s="31" t="s">
        <v>67</v>
      </c>
      <c r="F114" s="16"/>
      <c r="G114" s="16"/>
      <c r="H114" s="16"/>
    </row>
    <row r="115" spans="6:8" ht="12.75">
      <c r="F115" s="16"/>
      <c r="G115" s="16"/>
      <c r="H115" s="16"/>
    </row>
    <row r="116" spans="6:8" ht="12.75">
      <c r="F116" s="16"/>
      <c r="G116" s="16"/>
      <c r="H116" s="16"/>
    </row>
    <row r="117" spans="6:8" ht="12.75">
      <c r="F117" s="16"/>
      <c r="G117" s="16"/>
      <c r="H117" s="16"/>
    </row>
    <row r="118" spans="6:8" ht="12.75">
      <c r="F118" s="16"/>
      <c r="G118" s="16"/>
      <c r="H118" s="16"/>
    </row>
    <row r="119" spans="6:8" ht="12.75">
      <c r="F119" s="16"/>
      <c r="G119" s="16"/>
      <c r="H119" s="16"/>
    </row>
    <row r="120" spans="6:8" ht="12.75">
      <c r="F120" s="16"/>
      <c r="G120" s="16"/>
      <c r="H120" s="16"/>
    </row>
    <row r="121" spans="6:8" ht="12.75">
      <c r="F121" s="16"/>
      <c r="G121" s="16"/>
      <c r="H121" s="16"/>
    </row>
    <row r="122" spans="6:8" ht="12.75">
      <c r="F122" s="16"/>
      <c r="G122" s="16"/>
      <c r="H122" s="16"/>
    </row>
    <row r="123" spans="6:8" ht="12.75">
      <c r="F123" s="16"/>
      <c r="G123" s="16"/>
      <c r="H123" s="16"/>
    </row>
    <row r="124" spans="6:8" ht="12.75">
      <c r="F124" s="16"/>
      <c r="G124" s="16"/>
      <c r="H124" s="16"/>
    </row>
    <row r="125" spans="6:8" ht="12.75">
      <c r="F125" s="16"/>
      <c r="G125" s="16"/>
      <c r="H125" s="16"/>
    </row>
    <row r="126" spans="6:8" ht="12.75">
      <c r="F126" s="16"/>
      <c r="G126" s="16"/>
      <c r="H126" s="16"/>
    </row>
    <row r="127" spans="6:8" ht="12.75">
      <c r="F127" s="16"/>
      <c r="G127" s="16"/>
      <c r="H127" s="16"/>
    </row>
    <row r="128" spans="6:8" ht="12.75">
      <c r="F128" s="16"/>
      <c r="G128" s="16"/>
      <c r="H128" s="16"/>
    </row>
    <row r="129" spans="6:8" ht="12.75">
      <c r="F129" s="16"/>
      <c r="G129" s="16"/>
      <c r="H129" s="16"/>
    </row>
    <row r="130" spans="6:8" ht="12.75">
      <c r="F130" s="16"/>
      <c r="G130" s="16"/>
      <c r="H130" s="16"/>
    </row>
    <row r="131" spans="6:8" ht="12.75">
      <c r="F131" s="16"/>
      <c r="G131" s="16"/>
      <c r="H131" s="16"/>
    </row>
    <row r="132" spans="6:8" ht="12.75">
      <c r="F132" s="16"/>
      <c r="G132" s="16"/>
      <c r="H132" s="16"/>
    </row>
    <row r="133" spans="6:8" ht="12.75">
      <c r="F133" s="16"/>
      <c r="G133" s="16"/>
      <c r="H133" s="16"/>
    </row>
    <row r="134" spans="6:8" ht="12.75">
      <c r="F134" s="16"/>
      <c r="G134" s="16"/>
      <c r="H134" s="16"/>
    </row>
    <row r="135" spans="6:8" ht="12.75">
      <c r="F135" s="16"/>
      <c r="G135" s="16"/>
      <c r="H135" s="16"/>
    </row>
    <row r="136" spans="6:8" ht="12.75">
      <c r="F136" s="16"/>
      <c r="G136" s="16"/>
      <c r="H136" s="16"/>
    </row>
    <row r="137" spans="6:8" ht="12.75">
      <c r="F137" s="16"/>
      <c r="G137" s="16"/>
      <c r="H137" s="16"/>
    </row>
    <row r="138" spans="6:8" ht="12.75">
      <c r="F138" s="16"/>
      <c r="G138" s="16"/>
      <c r="H138" s="16"/>
    </row>
    <row r="139" spans="6:8" ht="12.75">
      <c r="F139" s="16"/>
      <c r="G139" s="16"/>
      <c r="H139" s="16"/>
    </row>
    <row r="140" spans="6:8" ht="12.75">
      <c r="F140" s="16"/>
      <c r="G140" s="16"/>
      <c r="H140" s="16"/>
    </row>
    <row r="141" spans="6:8" ht="12.75">
      <c r="F141" s="16"/>
      <c r="G141" s="16"/>
      <c r="H141" s="16"/>
    </row>
    <row r="142" spans="6:8" ht="12.75">
      <c r="F142" s="16"/>
      <c r="G142" s="16"/>
      <c r="H142" s="16"/>
    </row>
    <row r="143" spans="6:8" ht="12.75">
      <c r="F143" s="16"/>
      <c r="G143" s="16"/>
      <c r="H143" s="16"/>
    </row>
    <row r="144" spans="6:8" ht="12.75">
      <c r="F144" s="16"/>
      <c r="G144" s="16"/>
      <c r="H144" s="16"/>
    </row>
    <row r="145" spans="6:8" ht="12.75">
      <c r="F145" s="16"/>
      <c r="G145" s="16"/>
      <c r="H145" s="16"/>
    </row>
    <row r="146" spans="6:8" ht="12.75">
      <c r="F146" s="16"/>
      <c r="G146" s="16"/>
      <c r="H146" s="16"/>
    </row>
    <row r="147" spans="6:8" ht="12.75">
      <c r="F147" s="16"/>
      <c r="G147" s="16"/>
      <c r="H147" s="16"/>
    </row>
    <row r="148" spans="6:8" ht="12.75">
      <c r="F148" s="16"/>
      <c r="G148" s="16"/>
      <c r="H148" s="16"/>
    </row>
    <row r="149" spans="6:8" ht="12.75">
      <c r="F149" s="16"/>
      <c r="G149" s="16"/>
      <c r="H149" s="16"/>
    </row>
    <row r="150" spans="6:8" ht="12.75">
      <c r="F150" s="16"/>
      <c r="G150" s="16"/>
      <c r="H150" s="16"/>
    </row>
    <row r="151" spans="6:8" ht="12.75">
      <c r="F151" s="16"/>
      <c r="G151" s="16"/>
      <c r="H151" s="16"/>
    </row>
    <row r="152" spans="6:8" ht="12.75">
      <c r="F152" s="16"/>
      <c r="G152" s="16"/>
      <c r="H152" s="16"/>
    </row>
    <row r="153" spans="6:8" ht="12.75">
      <c r="F153" s="16"/>
      <c r="G153" s="16"/>
      <c r="H153" s="16"/>
    </row>
    <row r="154" spans="6:8" ht="12.75">
      <c r="F154" s="16"/>
      <c r="G154" s="16"/>
      <c r="H154" s="16"/>
    </row>
    <row r="155" spans="6:8" ht="12.75">
      <c r="F155" s="16"/>
      <c r="G155" s="16"/>
      <c r="H155" s="16"/>
    </row>
    <row r="156" spans="6:8" ht="12.75">
      <c r="F156" s="16"/>
      <c r="G156" s="16"/>
      <c r="H156" s="16"/>
    </row>
    <row r="157" spans="6:8" ht="12.75">
      <c r="F157" s="16"/>
      <c r="G157" s="16"/>
      <c r="H157" s="16"/>
    </row>
    <row r="158" spans="6:8" ht="12.75">
      <c r="F158" s="16"/>
      <c r="G158" s="16"/>
      <c r="H158" s="16"/>
    </row>
    <row r="159" spans="6:8" ht="12.75">
      <c r="F159" s="16"/>
      <c r="G159" s="16"/>
      <c r="H159" s="16"/>
    </row>
    <row r="160" spans="6:8" ht="12.75">
      <c r="F160" s="16"/>
      <c r="G160" s="16"/>
      <c r="H160" s="16"/>
    </row>
    <row r="161" spans="6:8" ht="12.75">
      <c r="F161" s="16"/>
      <c r="G161" s="16"/>
      <c r="H161" s="16"/>
    </row>
    <row r="162" spans="6:8" ht="12.75">
      <c r="F162" s="16"/>
      <c r="G162" s="16"/>
      <c r="H162" s="16"/>
    </row>
    <row r="163" spans="6:8" ht="12.75">
      <c r="F163" s="16"/>
      <c r="G163" s="16"/>
      <c r="H163" s="16"/>
    </row>
    <row r="164" spans="6:8" ht="12.75">
      <c r="F164" s="16"/>
      <c r="G164" s="16"/>
      <c r="H164" s="16"/>
    </row>
    <row r="165" spans="6:8" ht="12.75">
      <c r="F165" s="16"/>
      <c r="G165" s="16"/>
      <c r="H165" s="16"/>
    </row>
    <row r="166" spans="6:8" ht="12.75">
      <c r="F166" s="16"/>
      <c r="G166" s="16"/>
      <c r="H166" s="16"/>
    </row>
    <row r="167" spans="6:8" ht="12.75">
      <c r="F167" s="16"/>
      <c r="G167" s="16"/>
      <c r="H167" s="16"/>
    </row>
    <row r="168" spans="6:8" ht="12.75">
      <c r="F168" s="16"/>
      <c r="G168" s="16"/>
      <c r="H168" s="16"/>
    </row>
    <row r="169" spans="6:8" ht="12.75">
      <c r="F169" s="16"/>
      <c r="G169" s="16"/>
      <c r="H169" s="16"/>
    </row>
    <row r="170" spans="6:8" ht="12.75">
      <c r="F170" s="16"/>
      <c r="G170" s="16"/>
      <c r="H170" s="16"/>
    </row>
    <row r="171" spans="6:8" ht="12.75">
      <c r="F171" s="16"/>
      <c r="G171" s="16"/>
      <c r="H171" s="16"/>
    </row>
    <row r="172" spans="6:8" ht="12.75">
      <c r="F172" s="16"/>
      <c r="G172" s="16"/>
      <c r="H172" s="16"/>
    </row>
    <row r="173" spans="6:8" ht="12.75">
      <c r="F173" s="16"/>
      <c r="G173" s="16"/>
      <c r="H173" s="16"/>
    </row>
    <row r="174" spans="6:8" ht="12.75">
      <c r="F174" s="16"/>
      <c r="G174" s="16"/>
      <c r="H174" s="16"/>
    </row>
    <row r="175" spans="6:8" ht="12.75">
      <c r="F175" s="16"/>
      <c r="G175" s="16"/>
      <c r="H175" s="16"/>
    </row>
    <row r="176" spans="6:8" ht="12.75">
      <c r="F176" s="16"/>
      <c r="G176" s="16"/>
      <c r="H176" s="16"/>
    </row>
    <row r="177" spans="6:8" ht="12.75">
      <c r="F177" s="16"/>
      <c r="G177" s="16"/>
      <c r="H177" s="16"/>
    </row>
    <row r="178" spans="6:8" ht="12.75">
      <c r="F178" s="16"/>
      <c r="G178" s="16"/>
      <c r="H178" s="16"/>
    </row>
    <row r="179" spans="6:8" ht="12.75">
      <c r="F179" s="16"/>
      <c r="G179" s="16"/>
      <c r="H179" s="16"/>
    </row>
    <row r="180" spans="6:8" ht="12.75">
      <c r="F180" s="16"/>
      <c r="G180" s="16"/>
      <c r="H180" s="16"/>
    </row>
    <row r="181" spans="6:8" ht="12.75">
      <c r="F181" s="16"/>
      <c r="G181" s="16"/>
      <c r="H181" s="16"/>
    </row>
    <row r="182" spans="6:8" ht="12.75">
      <c r="F182" s="16"/>
      <c r="G182" s="16"/>
      <c r="H182" s="16"/>
    </row>
    <row r="183" spans="6:8" ht="12.75">
      <c r="F183" s="16"/>
      <c r="G183" s="16"/>
      <c r="H183" s="16"/>
    </row>
    <row r="184" spans="6:8" ht="12.75">
      <c r="F184" s="16"/>
      <c r="G184" s="16"/>
      <c r="H184" s="16"/>
    </row>
    <row r="185" spans="6:8" ht="12.75">
      <c r="F185" s="16"/>
      <c r="G185" s="16"/>
      <c r="H185" s="16"/>
    </row>
    <row r="186" spans="6:8" ht="12.75">
      <c r="F186" s="16"/>
      <c r="G186" s="16"/>
      <c r="H186" s="16"/>
    </row>
    <row r="187" spans="6:8" ht="12.75">
      <c r="F187" s="16"/>
      <c r="G187" s="16"/>
      <c r="H187" s="16"/>
    </row>
    <row r="188" spans="6:8" ht="12.75">
      <c r="F188" s="16"/>
      <c r="G188" s="16"/>
      <c r="H188" s="16"/>
    </row>
    <row r="189" spans="6:8" ht="12.75">
      <c r="F189" s="16"/>
      <c r="G189" s="16"/>
      <c r="H189" s="16"/>
    </row>
    <row r="190" spans="6:8" ht="12.75">
      <c r="F190" s="16"/>
      <c r="G190" s="16"/>
      <c r="H190" s="16"/>
    </row>
    <row r="191" spans="6:8" ht="12.75">
      <c r="F191" s="16"/>
      <c r="G191" s="16"/>
      <c r="H191" s="16"/>
    </row>
    <row r="192" spans="6:8" ht="12.75">
      <c r="F192" s="16"/>
      <c r="G192" s="16"/>
      <c r="H192" s="16"/>
    </row>
    <row r="193" spans="6:8" ht="12.75">
      <c r="F193" s="16"/>
      <c r="G193" s="16"/>
      <c r="H193" s="16"/>
    </row>
    <row r="194" spans="6:8" ht="12.75">
      <c r="F194" s="16"/>
      <c r="G194" s="16"/>
      <c r="H194" s="16"/>
    </row>
    <row r="195" spans="6:8" ht="12.75">
      <c r="F195" s="16"/>
      <c r="G195" s="16"/>
      <c r="H195" s="16"/>
    </row>
    <row r="196" spans="6:8" ht="12.75">
      <c r="F196" s="16"/>
      <c r="G196" s="16"/>
      <c r="H196" s="16"/>
    </row>
    <row r="197" spans="6:8" ht="12.75">
      <c r="F197" s="16"/>
      <c r="G197" s="16"/>
      <c r="H197" s="16"/>
    </row>
    <row r="198" spans="6:8" ht="12.75">
      <c r="F198" s="16"/>
      <c r="G198" s="16"/>
      <c r="H198" s="16"/>
    </row>
    <row r="199" spans="6:8" ht="12.75">
      <c r="F199" s="16"/>
      <c r="G199" s="16"/>
      <c r="H199" s="16"/>
    </row>
    <row r="200" spans="6:8" ht="12.75">
      <c r="F200" s="16"/>
      <c r="G200" s="16"/>
      <c r="H200" s="16"/>
    </row>
    <row r="201" spans="6:8" ht="12.75">
      <c r="F201" s="16"/>
      <c r="G201" s="16"/>
      <c r="H201" s="16"/>
    </row>
    <row r="202" spans="6:8" ht="12.75">
      <c r="F202" s="16"/>
      <c r="G202" s="16"/>
      <c r="H202" s="16"/>
    </row>
    <row r="203" spans="6:8" ht="12.75">
      <c r="F203" s="16"/>
      <c r="G203" s="16"/>
      <c r="H203" s="16"/>
    </row>
    <row r="204" spans="6:8" ht="12.75">
      <c r="F204" s="16"/>
      <c r="G204" s="16"/>
      <c r="H204" s="16"/>
    </row>
    <row r="205" spans="6:8" ht="12.75">
      <c r="F205" s="16"/>
      <c r="G205" s="16"/>
      <c r="H205" s="16"/>
    </row>
    <row r="206" spans="6:8" ht="12.75">
      <c r="F206" s="16"/>
      <c r="G206" s="16"/>
      <c r="H206" s="16"/>
    </row>
    <row r="207" spans="6:8" ht="12.75">
      <c r="F207" s="16"/>
      <c r="G207" s="16"/>
      <c r="H207" s="16"/>
    </row>
    <row r="208" spans="6:8" ht="12.75">
      <c r="F208" s="16"/>
      <c r="G208" s="16"/>
      <c r="H208" s="16"/>
    </row>
    <row r="209" spans="6:8" ht="12.75">
      <c r="F209" s="16"/>
      <c r="G209" s="16"/>
      <c r="H209" s="16"/>
    </row>
    <row r="210" spans="6:8" ht="12.75">
      <c r="F210" s="16"/>
      <c r="G210" s="16"/>
      <c r="H210" s="16"/>
    </row>
    <row r="211" spans="6:8" ht="12.75">
      <c r="F211" s="16"/>
      <c r="G211" s="16"/>
      <c r="H211" s="16"/>
    </row>
    <row r="212" spans="6:8" ht="12.75">
      <c r="F212" s="16"/>
      <c r="G212" s="16"/>
      <c r="H212" s="16"/>
    </row>
    <row r="213" spans="6:8" ht="12.75">
      <c r="F213" s="16"/>
      <c r="G213" s="16"/>
      <c r="H213" s="16"/>
    </row>
    <row r="214" spans="6:8" ht="12.75">
      <c r="F214" s="16"/>
      <c r="G214" s="16"/>
      <c r="H214" s="16"/>
    </row>
    <row r="215" spans="6:8" ht="12.75">
      <c r="F215" s="16"/>
      <c r="G215" s="16"/>
      <c r="H215" s="16"/>
    </row>
    <row r="216" spans="6:8" ht="12.75">
      <c r="F216" s="16"/>
      <c r="G216" s="16"/>
      <c r="H216" s="16"/>
    </row>
    <row r="217" spans="6:8" ht="12.75">
      <c r="F217" s="16"/>
      <c r="G217" s="16"/>
      <c r="H217" s="16"/>
    </row>
    <row r="218" spans="6:8" ht="12.75">
      <c r="F218" s="16"/>
      <c r="G218" s="16"/>
      <c r="H218" s="16"/>
    </row>
    <row r="219" spans="6:8" ht="12.75">
      <c r="F219" s="16"/>
      <c r="G219" s="16"/>
      <c r="H219" s="16"/>
    </row>
    <row r="220" spans="6:8" ht="12.75">
      <c r="F220" s="16"/>
      <c r="G220" s="16"/>
      <c r="H220" s="16"/>
    </row>
    <row r="221" spans="6:8" ht="12.75">
      <c r="F221" s="16"/>
      <c r="G221" s="16"/>
      <c r="H221" s="16"/>
    </row>
    <row r="222" spans="6:8" ht="12.75">
      <c r="F222" s="16"/>
      <c r="G222" s="16"/>
      <c r="H222" s="16"/>
    </row>
    <row r="223" spans="6:8" ht="12.75">
      <c r="F223" s="16"/>
      <c r="G223" s="16"/>
      <c r="H223" s="16"/>
    </row>
    <row r="224" spans="6:8" ht="12.75">
      <c r="F224" s="16"/>
      <c r="G224" s="16"/>
      <c r="H224" s="16"/>
    </row>
    <row r="225" spans="6:8" ht="12.75">
      <c r="F225" s="16"/>
      <c r="G225" s="16"/>
      <c r="H225" s="16"/>
    </row>
    <row r="226" spans="6:8" ht="12.75">
      <c r="F226" s="16"/>
      <c r="G226" s="16"/>
      <c r="H226" s="16"/>
    </row>
    <row r="227" spans="6:8" ht="12.75">
      <c r="F227" s="16"/>
      <c r="G227" s="16"/>
      <c r="H227" s="16"/>
    </row>
    <row r="228" spans="6:8" ht="12.75">
      <c r="F228" s="16"/>
      <c r="G228" s="16"/>
      <c r="H228" s="16"/>
    </row>
    <row r="229" spans="6:8" ht="12.75">
      <c r="F229" s="16"/>
      <c r="G229" s="16"/>
      <c r="H229" s="16"/>
    </row>
    <row r="230" spans="6:8" ht="12.75">
      <c r="F230" s="16"/>
      <c r="G230" s="16"/>
      <c r="H230" s="16"/>
    </row>
    <row r="231" spans="6:8" ht="12.75">
      <c r="F231" s="16"/>
      <c r="G231" s="16"/>
      <c r="H231" s="16"/>
    </row>
    <row r="232" spans="6:8" ht="12.75">
      <c r="F232" s="16"/>
      <c r="G232" s="16"/>
      <c r="H232" s="16"/>
    </row>
    <row r="233" spans="6:8" ht="12.75">
      <c r="F233" s="16"/>
      <c r="G233" s="16"/>
      <c r="H233" s="16"/>
    </row>
    <row r="234" spans="6:8" ht="12.75">
      <c r="F234" s="16"/>
      <c r="G234" s="16"/>
      <c r="H234" s="16"/>
    </row>
    <row r="235" spans="6:8" ht="12.75">
      <c r="F235" s="16"/>
      <c r="G235" s="16"/>
      <c r="H235" s="16"/>
    </row>
    <row r="236" spans="6:8" ht="12.75">
      <c r="F236" s="16"/>
      <c r="G236" s="16"/>
      <c r="H236" s="16"/>
    </row>
    <row r="237" spans="6:8" ht="12.75">
      <c r="F237" s="16"/>
      <c r="G237" s="16"/>
      <c r="H237" s="16"/>
    </row>
    <row r="238" spans="6:8" ht="12.75">
      <c r="F238" s="16"/>
      <c r="G238" s="16"/>
      <c r="H238" s="16"/>
    </row>
    <row r="239" spans="6:8" ht="12.75">
      <c r="F239" s="16"/>
      <c r="G239" s="16"/>
      <c r="H239" s="16"/>
    </row>
    <row r="240" spans="6:8" ht="12.75">
      <c r="F240" s="16"/>
      <c r="G240" s="16"/>
      <c r="H240" s="16"/>
    </row>
    <row r="241" spans="6:8" ht="12.75">
      <c r="F241" s="16"/>
      <c r="G241" s="16"/>
      <c r="H241" s="16"/>
    </row>
    <row r="242" spans="6:8" ht="12.75">
      <c r="F242" s="16"/>
      <c r="G242" s="16"/>
      <c r="H242" s="16"/>
    </row>
    <row r="243" spans="6:8" ht="12.75">
      <c r="F243" s="16"/>
      <c r="G243" s="16"/>
      <c r="H243" s="16"/>
    </row>
    <row r="244" spans="6:8" ht="12.75">
      <c r="F244" s="16"/>
      <c r="G244" s="16"/>
      <c r="H244" s="16"/>
    </row>
    <row r="245" spans="6:8" ht="12.75">
      <c r="F245" s="16"/>
      <c r="G245" s="16"/>
      <c r="H245" s="16"/>
    </row>
    <row r="246" spans="6:8" ht="12.75">
      <c r="F246" s="16"/>
      <c r="G246" s="16"/>
      <c r="H246" s="16"/>
    </row>
    <row r="247" spans="6:8" ht="12.75">
      <c r="F247" s="16"/>
      <c r="G247" s="16"/>
      <c r="H247" s="16"/>
    </row>
    <row r="248" spans="6:8" ht="12.75">
      <c r="F248" s="16"/>
      <c r="G248" s="16"/>
      <c r="H248" s="16"/>
    </row>
    <row r="249" spans="6:8" ht="12.75">
      <c r="F249" s="16"/>
      <c r="G249" s="16"/>
      <c r="H249" s="16"/>
    </row>
    <row r="250" spans="6:8" ht="12.75">
      <c r="F250" s="16"/>
      <c r="G250" s="16"/>
      <c r="H250" s="16"/>
    </row>
    <row r="251" spans="6:8" ht="12.75">
      <c r="F251" s="16"/>
      <c r="G251" s="16"/>
      <c r="H251" s="16"/>
    </row>
    <row r="252" spans="6:8" ht="12.75">
      <c r="F252" s="16"/>
      <c r="G252" s="16"/>
      <c r="H252" s="16"/>
    </row>
    <row r="253" spans="6:8" ht="12.75">
      <c r="F253" s="16"/>
      <c r="G253" s="16"/>
      <c r="H253" s="16"/>
    </row>
    <row r="254" spans="6:8" ht="12.75">
      <c r="F254" s="16"/>
      <c r="G254" s="16"/>
      <c r="H254" s="16"/>
    </row>
    <row r="255" spans="6:8" ht="12.75">
      <c r="F255" s="16"/>
      <c r="G255" s="16"/>
      <c r="H255" s="16"/>
    </row>
    <row r="256" spans="6:8" ht="12.75">
      <c r="F256" s="16"/>
      <c r="G256" s="16"/>
      <c r="H256" s="16"/>
    </row>
    <row r="257" spans="6:8" ht="12.75">
      <c r="F257" s="16"/>
      <c r="G257" s="16"/>
      <c r="H257" s="16"/>
    </row>
    <row r="258" spans="6:8" ht="12.75">
      <c r="F258" s="16"/>
      <c r="G258" s="16"/>
      <c r="H258" s="16"/>
    </row>
    <row r="259" spans="6:8" ht="12.75">
      <c r="F259" s="16"/>
      <c r="G259" s="16"/>
      <c r="H259" s="16"/>
    </row>
    <row r="260" spans="6:8" ht="12.75">
      <c r="F260" s="16"/>
      <c r="G260" s="16"/>
      <c r="H260" s="16"/>
    </row>
    <row r="261" spans="6:8" ht="12.75">
      <c r="F261" s="16"/>
      <c r="G261" s="16"/>
      <c r="H261" s="16"/>
    </row>
    <row r="262" spans="6:8" ht="12.75">
      <c r="F262" s="16"/>
      <c r="G262" s="16"/>
      <c r="H262" s="16"/>
    </row>
    <row r="263" spans="6:8" ht="12.75">
      <c r="F263" s="16"/>
      <c r="G263" s="16"/>
      <c r="H263" s="16"/>
    </row>
    <row r="264" spans="6:8" ht="12.75">
      <c r="F264" s="16"/>
      <c r="G264" s="16"/>
      <c r="H264" s="16"/>
    </row>
    <row r="265" spans="6:8" ht="12.75">
      <c r="F265" s="16"/>
      <c r="G265" s="16"/>
      <c r="H265" s="16"/>
    </row>
    <row r="266" spans="6:8" ht="12.75">
      <c r="F266" s="16"/>
      <c r="G266" s="16"/>
      <c r="H266" s="16"/>
    </row>
    <row r="267" spans="6:8" ht="12.75">
      <c r="F267" s="16"/>
      <c r="G267" s="16"/>
      <c r="H267" s="16"/>
    </row>
    <row r="268" spans="6:8" ht="12.75">
      <c r="F268" s="16"/>
      <c r="G268" s="16"/>
      <c r="H268" s="16"/>
    </row>
    <row r="269" spans="6:8" ht="12.75">
      <c r="F269" s="16"/>
      <c r="G269" s="16"/>
      <c r="H269" s="16"/>
    </row>
    <row r="270" spans="6:8" ht="12.75">
      <c r="F270" s="16"/>
      <c r="G270" s="16"/>
      <c r="H270" s="16"/>
    </row>
    <row r="271" spans="6:8" ht="12.75">
      <c r="F271" s="16"/>
      <c r="G271" s="16"/>
      <c r="H271" s="16"/>
    </row>
    <row r="272" spans="6:8" ht="12.75">
      <c r="F272" s="16"/>
      <c r="G272" s="16"/>
      <c r="H272" s="16"/>
    </row>
    <row r="273" spans="6:8" ht="12.75">
      <c r="F273" s="16"/>
      <c r="G273" s="16"/>
      <c r="H273" s="16"/>
    </row>
    <row r="274" spans="6:8" ht="12.75">
      <c r="F274" s="16"/>
      <c r="G274" s="16"/>
      <c r="H274" s="16"/>
    </row>
    <row r="275" spans="6:8" ht="12.75">
      <c r="F275" s="16"/>
      <c r="G275" s="16"/>
      <c r="H275" s="16"/>
    </row>
    <row r="276" spans="6:8" ht="12.75">
      <c r="F276" s="16"/>
      <c r="G276" s="16"/>
      <c r="H276" s="16"/>
    </row>
    <row r="277" spans="6:8" ht="12.75">
      <c r="F277" s="16"/>
      <c r="G277" s="16"/>
      <c r="H277" s="16"/>
    </row>
    <row r="278" spans="6:8" ht="12.75">
      <c r="F278" s="16"/>
      <c r="G278" s="16"/>
      <c r="H278" s="16"/>
    </row>
    <row r="279" spans="6:8" ht="12.75">
      <c r="F279" s="16"/>
      <c r="G279" s="16"/>
      <c r="H279" s="16"/>
    </row>
    <row r="280" spans="6:8" ht="12.75">
      <c r="F280" s="16"/>
      <c r="G280" s="16"/>
      <c r="H280" s="16"/>
    </row>
    <row r="281" spans="6:8" ht="12.75">
      <c r="F281" s="16"/>
      <c r="G281" s="16"/>
      <c r="H281" s="16"/>
    </row>
    <row r="282" spans="6:8" ht="12.75">
      <c r="F282" s="16"/>
      <c r="G282" s="16"/>
      <c r="H282" s="16"/>
    </row>
    <row r="283" spans="6:8" ht="12.75">
      <c r="F283" s="16"/>
      <c r="G283" s="16"/>
      <c r="H283" s="16"/>
    </row>
    <row r="284" spans="6:8" ht="12.75">
      <c r="F284" s="16"/>
      <c r="G284" s="16"/>
      <c r="H284" s="16"/>
    </row>
    <row r="285" spans="6:8" ht="12.75">
      <c r="F285" s="16"/>
      <c r="G285" s="16"/>
      <c r="H285" s="16"/>
    </row>
    <row r="286" spans="6:8" ht="12.75">
      <c r="F286" s="16"/>
      <c r="G286" s="16"/>
      <c r="H286" s="16"/>
    </row>
    <row r="287" spans="6:8" ht="12.75">
      <c r="F287" s="16"/>
      <c r="G287" s="16"/>
      <c r="H287" s="16"/>
    </row>
    <row r="288" spans="6:8" ht="12.75">
      <c r="F288" s="16"/>
      <c r="G288" s="16"/>
      <c r="H288" s="16"/>
    </row>
    <row r="289" spans="6:8" ht="12.75">
      <c r="F289" s="16"/>
      <c r="G289" s="16"/>
      <c r="H289" s="16"/>
    </row>
    <row r="290" spans="6:8" ht="12.75">
      <c r="F290" s="16"/>
      <c r="G290" s="16"/>
      <c r="H290" s="16"/>
    </row>
    <row r="291" spans="6:8" ht="12.75">
      <c r="F291" s="16"/>
      <c r="G291" s="16"/>
      <c r="H291" s="16"/>
    </row>
    <row r="292" spans="6:8" ht="12.75">
      <c r="F292" s="16"/>
      <c r="G292" s="16"/>
      <c r="H292" s="16"/>
    </row>
    <row r="293" spans="6:8" ht="12.75">
      <c r="F293" s="16"/>
      <c r="G293" s="16"/>
      <c r="H293" s="16"/>
    </row>
    <row r="294" spans="6:8" ht="12.75">
      <c r="F294" s="16"/>
      <c r="G294" s="16"/>
      <c r="H294" s="16"/>
    </row>
    <row r="295" spans="6:8" ht="12.75">
      <c r="F295" s="16"/>
      <c r="G295" s="16"/>
      <c r="H295" s="16"/>
    </row>
    <row r="296" spans="6:8" ht="12.75">
      <c r="F296" s="16"/>
      <c r="G296" s="16"/>
      <c r="H296" s="16"/>
    </row>
    <row r="297" spans="6:8" ht="12.75">
      <c r="F297" s="16"/>
      <c r="G297" s="16"/>
      <c r="H297" s="16"/>
    </row>
    <row r="298" spans="6:8" ht="12.75">
      <c r="F298" s="16"/>
      <c r="G298" s="16"/>
      <c r="H298" s="16"/>
    </row>
    <row r="299" spans="6:8" ht="12.75">
      <c r="F299" s="16"/>
      <c r="G299" s="16"/>
      <c r="H299" s="16"/>
    </row>
    <row r="300" spans="6:8" ht="12.75">
      <c r="F300" s="16"/>
      <c r="G300" s="16"/>
      <c r="H300" s="16"/>
    </row>
    <row r="301" spans="6:8" ht="12.75">
      <c r="F301" s="16"/>
      <c r="G301" s="16"/>
      <c r="H301" s="16"/>
    </row>
    <row r="302" spans="6:8" ht="12.75">
      <c r="F302" s="16"/>
      <c r="G302" s="16"/>
      <c r="H302" s="16"/>
    </row>
    <row r="303" spans="6:8" ht="12.75">
      <c r="F303" s="16"/>
      <c r="G303" s="16"/>
      <c r="H303" s="16"/>
    </row>
    <row r="304" spans="6:8" ht="12.75">
      <c r="F304" s="16"/>
      <c r="G304" s="16"/>
      <c r="H304" s="16"/>
    </row>
    <row r="305" spans="6:8" ht="12.75">
      <c r="F305" s="16"/>
      <c r="G305" s="16"/>
      <c r="H305" s="16"/>
    </row>
    <row r="306" spans="6:8" ht="12.75">
      <c r="F306" s="16"/>
      <c r="G306" s="16"/>
      <c r="H306" s="16"/>
    </row>
    <row r="307" spans="6:8" ht="12.75">
      <c r="F307" s="16"/>
      <c r="G307" s="16"/>
      <c r="H307" s="16"/>
    </row>
    <row r="308" spans="6:8" ht="12.75">
      <c r="F308" s="16"/>
      <c r="G308" s="16"/>
      <c r="H308" s="16"/>
    </row>
    <row r="309" spans="6:8" ht="12.75">
      <c r="F309" s="16"/>
      <c r="G309" s="16"/>
      <c r="H309" s="16"/>
    </row>
    <row r="310" spans="6:8" ht="12.75">
      <c r="F310" s="16"/>
      <c r="G310" s="16"/>
      <c r="H310" s="16"/>
    </row>
    <row r="311" spans="6:8" ht="12.75">
      <c r="F311" s="16"/>
      <c r="G311" s="16"/>
      <c r="H311" s="16"/>
    </row>
    <row r="312" spans="6:8" ht="12.75">
      <c r="F312" s="16"/>
      <c r="G312" s="16"/>
      <c r="H312" s="16"/>
    </row>
    <row r="313" spans="6:8" ht="12.75">
      <c r="F313" s="16"/>
      <c r="G313" s="16"/>
      <c r="H313" s="16"/>
    </row>
    <row r="314" spans="6:8" ht="12.75">
      <c r="F314" s="16"/>
      <c r="G314" s="16"/>
      <c r="H314" s="16"/>
    </row>
    <row r="315" spans="6:8" ht="12.75">
      <c r="F315" s="16"/>
      <c r="G315" s="16"/>
      <c r="H315" s="16"/>
    </row>
    <row r="316" spans="6:8" ht="12.75">
      <c r="F316" s="16"/>
      <c r="G316" s="16"/>
      <c r="H316" s="16"/>
    </row>
    <row r="317" spans="6:8" ht="12.75">
      <c r="F317" s="16"/>
      <c r="G317" s="16"/>
      <c r="H317" s="16"/>
    </row>
    <row r="318" spans="6:8" ht="12.75">
      <c r="F318" s="16"/>
      <c r="G318" s="16"/>
      <c r="H318" s="16"/>
    </row>
    <row r="319" spans="6:8" ht="12.75">
      <c r="F319" s="16"/>
      <c r="G319" s="16"/>
      <c r="H319" s="16"/>
    </row>
    <row r="320" spans="6:8" ht="12.75">
      <c r="F320" s="16"/>
      <c r="G320" s="16"/>
      <c r="H320" s="16"/>
    </row>
    <row r="321" spans="6:8" ht="12.75">
      <c r="F321" s="16"/>
      <c r="G321" s="16"/>
      <c r="H321" s="16"/>
    </row>
    <row r="322" spans="6:8" ht="12.75">
      <c r="F322" s="16"/>
      <c r="G322" s="16"/>
      <c r="H322" s="16"/>
    </row>
    <row r="323" spans="6:8" ht="12.75">
      <c r="F323" s="16"/>
      <c r="G323" s="16"/>
      <c r="H323" s="16"/>
    </row>
    <row r="324" spans="6:8" ht="12.75">
      <c r="F324" s="16"/>
      <c r="G324" s="16"/>
      <c r="H324" s="16"/>
    </row>
    <row r="325" spans="6:8" ht="12.75">
      <c r="F325" s="16"/>
      <c r="G325" s="16"/>
      <c r="H325" s="16"/>
    </row>
    <row r="326" spans="6:8" ht="12.75">
      <c r="F326" s="16"/>
      <c r="G326" s="16"/>
      <c r="H326" s="16"/>
    </row>
    <row r="327" spans="6:8" ht="12.75">
      <c r="F327" s="16"/>
      <c r="G327" s="16"/>
      <c r="H327" s="16"/>
    </row>
    <row r="328" spans="6:8" ht="12.75">
      <c r="F328" s="16"/>
      <c r="G328" s="16"/>
      <c r="H328" s="16"/>
    </row>
    <row r="329" spans="6:8" ht="12.75">
      <c r="F329" s="16"/>
      <c r="G329" s="16"/>
      <c r="H329" s="16"/>
    </row>
    <row r="330" spans="6:8" ht="12.75">
      <c r="F330" s="16"/>
      <c r="G330" s="16"/>
      <c r="H330" s="16"/>
    </row>
    <row r="331" spans="6:8" ht="12.75">
      <c r="F331" s="16"/>
      <c r="G331" s="16"/>
      <c r="H331" s="16"/>
    </row>
    <row r="332" spans="6:8" ht="12.75">
      <c r="F332" s="16"/>
      <c r="G332" s="16"/>
      <c r="H332" s="16"/>
    </row>
    <row r="333" spans="6:8" ht="12.75">
      <c r="F333" s="16"/>
      <c r="G333" s="16"/>
      <c r="H333" s="16"/>
    </row>
    <row r="334" spans="6:8" ht="12.75">
      <c r="F334" s="16"/>
      <c r="G334" s="16"/>
      <c r="H334" s="16"/>
    </row>
    <row r="335" spans="6:8" ht="12.75">
      <c r="F335" s="16"/>
      <c r="G335" s="16"/>
      <c r="H335" s="16"/>
    </row>
    <row r="336" spans="6:8" ht="12.75">
      <c r="F336" s="16"/>
      <c r="G336" s="16"/>
      <c r="H336" s="16"/>
    </row>
    <row r="337" spans="6:8" ht="12.75">
      <c r="F337" s="16"/>
      <c r="G337" s="16"/>
      <c r="H337" s="16"/>
    </row>
    <row r="338" spans="6:8" ht="12.75">
      <c r="F338" s="16"/>
      <c r="G338" s="16"/>
      <c r="H338" s="16"/>
    </row>
    <row r="339" spans="6:8" ht="12.75">
      <c r="F339" s="16"/>
      <c r="G339" s="16"/>
      <c r="H339" s="16"/>
    </row>
    <row r="340" spans="6:8" ht="12.75">
      <c r="F340" s="16"/>
      <c r="G340" s="16"/>
      <c r="H340" s="16"/>
    </row>
    <row r="341" spans="6:8" ht="12.75">
      <c r="F341" s="16"/>
      <c r="G341" s="16"/>
      <c r="H341" s="16"/>
    </row>
    <row r="342" spans="6:8" ht="12.75">
      <c r="F342" s="16"/>
      <c r="G342" s="16"/>
      <c r="H342" s="16"/>
    </row>
    <row r="343" spans="6:8" ht="12.75">
      <c r="F343" s="16"/>
      <c r="G343" s="16"/>
      <c r="H343" s="16"/>
    </row>
    <row r="344" spans="6:8" ht="12.75">
      <c r="F344" s="16"/>
      <c r="G344" s="16"/>
      <c r="H344" s="16"/>
    </row>
    <row r="345" spans="6:8" ht="12.75">
      <c r="F345" s="16"/>
      <c r="G345" s="16"/>
      <c r="H345" s="16"/>
    </row>
    <row r="346" spans="6:8" ht="12.75">
      <c r="F346" s="16"/>
      <c r="G346" s="16"/>
      <c r="H346" s="16"/>
    </row>
    <row r="347" spans="6:8" ht="12.75">
      <c r="F347" s="16"/>
      <c r="G347" s="16"/>
      <c r="H347" s="16"/>
    </row>
    <row r="348" spans="6:8" ht="12.75">
      <c r="F348" s="16"/>
      <c r="G348" s="16"/>
      <c r="H348" s="16"/>
    </row>
    <row r="349" spans="6:8" ht="12.75">
      <c r="F349" s="16"/>
      <c r="G349" s="16"/>
      <c r="H349" s="16"/>
    </row>
    <row r="350" spans="6:8" ht="12.75">
      <c r="F350" s="16"/>
      <c r="G350" s="16"/>
      <c r="H350" s="16"/>
    </row>
    <row r="351" spans="6:8" ht="12.75">
      <c r="F351" s="16"/>
      <c r="G351" s="16"/>
      <c r="H351" s="16"/>
    </row>
    <row r="352" spans="6:8" ht="12.75">
      <c r="F352" s="16"/>
      <c r="G352" s="16"/>
      <c r="H352" s="16"/>
    </row>
    <row r="353" spans="6:8" ht="12.75">
      <c r="F353" s="16"/>
      <c r="G353" s="16"/>
      <c r="H353" s="16"/>
    </row>
    <row r="354" spans="6:8" ht="12.75">
      <c r="F354" s="16"/>
      <c r="G354" s="16"/>
      <c r="H354" s="16"/>
    </row>
    <row r="355" spans="6:8" ht="12.75">
      <c r="F355" s="16"/>
      <c r="G355" s="16"/>
      <c r="H355" s="16"/>
    </row>
    <row r="356" spans="6:8" ht="12.75">
      <c r="F356" s="16"/>
      <c r="G356" s="16"/>
      <c r="H356" s="16"/>
    </row>
    <row r="357" spans="6:8" ht="12.75">
      <c r="F357" s="16"/>
      <c r="G357" s="16"/>
      <c r="H357" s="16"/>
    </row>
    <row r="358" spans="6:8" ht="12.75">
      <c r="F358" s="16"/>
      <c r="G358" s="16"/>
      <c r="H358" s="16"/>
    </row>
    <row r="359" spans="6:8" ht="12.75">
      <c r="F359" s="16"/>
      <c r="G359" s="16"/>
      <c r="H359" s="16"/>
    </row>
    <row r="360" spans="6:8" ht="12.75">
      <c r="F360" s="16"/>
      <c r="G360" s="16"/>
      <c r="H360" s="16"/>
    </row>
    <row r="361" spans="6:8" ht="12.75">
      <c r="F361" s="16"/>
      <c r="G361" s="16"/>
      <c r="H361" s="16"/>
    </row>
    <row r="362" spans="6:8" ht="12.75">
      <c r="F362" s="16"/>
      <c r="G362" s="16"/>
      <c r="H362" s="16"/>
    </row>
    <row r="363" spans="6:8" ht="12.75">
      <c r="F363" s="16"/>
      <c r="G363" s="16"/>
      <c r="H363" s="16"/>
    </row>
    <row r="364" spans="6:8" ht="12.75">
      <c r="F364" s="16"/>
      <c r="G364" s="16"/>
      <c r="H364" s="16"/>
    </row>
    <row r="365" spans="6:8" ht="12.75">
      <c r="F365" s="16"/>
      <c r="G365" s="16"/>
      <c r="H365" s="16"/>
    </row>
    <row r="366" spans="6:8" ht="12.75">
      <c r="F366" s="16"/>
      <c r="G366" s="16"/>
      <c r="H366" s="16"/>
    </row>
    <row r="367" spans="6:8" ht="12.75">
      <c r="F367" s="16"/>
      <c r="G367" s="16"/>
      <c r="H367" s="16"/>
    </row>
    <row r="368" spans="6:8" ht="12.75">
      <c r="F368" s="16"/>
      <c r="G368" s="16"/>
      <c r="H368" s="16"/>
    </row>
    <row r="369" spans="6:8" ht="12.75">
      <c r="F369" s="16"/>
      <c r="G369" s="16"/>
      <c r="H369" s="16"/>
    </row>
    <row r="370" spans="6:8" ht="12.75">
      <c r="F370" s="16"/>
      <c r="G370" s="16"/>
      <c r="H370" s="16"/>
    </row>
    <row r="371" spans="6:8" ht="12.75">
      <c r="F371" s="16"/>
      <c r="G371" s="16"/>
      <c r="H371" s="16"/>
    </row>
    <row r="372" spans="6:8" ht="12.75">
      <c r="F372" s="16"/>
      <c r="G372" s="16"/>
      <c r="H372" s="16"/>
    </row>
    <row r="373" spans="6:8" ht="12.75">
      <c r="F373" s="16"/>
      <c r="G373" s="16"/>
      <c r="H373" s="16"/>
    </row>
    <row r="374" spans="6:8" ht="12.75">
      <c r="F374" s="16"/>
      <c r="G374" s="16"/>
      <c r="H374" s="16"/>
    </row>
    <row r="375" spans="6:8" ht="12.75">
      <c r="F375" s="16"/>
      <c r="G375" s="16"/>
      <c r="H375" s="16"/>
    </row>
    <row r="376" spans="6:8" ht="12.75">
      <c r="F376" s="16"/>
      <c r="G376" s="16"/>
      <c r="H376" s="16"/>
    </row>
    <row r="377" spans="6:8" ht="12.75">
      <c r="F377" s="16"/>
      <c r="G377" s="16"/>
      <c r="H377" s="16"/>
    </row>
    <row r="378" spans="6:8" ht="12.75">
      <c r="F378" s="16"/>
      <c r="G378" s="16"/>
      <c r="H378" s="16"/>
    </row>
    <row r="379" spans="6:8" ht="12.75">
      <c r="F379" s="16"/>
      <c r="G379" s="16"/>
      <c r="H379" s="16"/>
    </row>
    <row r="380" spans="6:8" ht="12.75">
      <c r="F380" s="16"/>
      <c r="G380" s="16"/>
      <c r="H380" s="16"/>
    </row>
    <row r="381" spans="6:8" ht="12.75">
      <c r="F381" s="16"/>
      <c r="G381" s="16"/>
      <c r="H381" s="16"/>
    </row>
    <row r="382" spans="6:8" ht="12.75">
      <c r="F382" s="16"/>
      <c r="G382" s="16"/>
      <c r="H382" s="16"/>
    </row>
    <row r="383" spans="6:8" ht="12.75">
      <c r="F383" s="16"/>
      <c r="G383" s="16"/>
      <c r="H383" s="16"/>
    </row>
    <row r="384" spans="6:8" ht="12.75">
      <c r="F384" s="16"/>
      <c r="G384" s="16"/>
      <c r="H384" s="16"/>
    </row>
    <row r="385" spans="6:8" ht="12.75">
      <c r="F385" s="16"/>
      <c r="G385" s="16"/>
      <c r="H385" s="16"/>
    </row>
    <row r="386" spans="6:8" ht="12.75">
      <c r="F386" s="16"/>
      <c r="G386" s="16"/>
      <c r="H386" s="16"/>
    </row>
    <row r="387" spans="6:8" ht="12.75">
      <c r="F387" s="16"/>
      <c r="G387" s="16"/>
      <c r="H387" s="16"/>
    </row>
    <row r="388" spans="6:8" ht="12.75">
      <c r="F388" s="16"/>
      <c r="G388" s="16"/>
      <c r="H388" s="16"/>
    </row>
    <row r="389" spans="6:8" ht="12.75">
      <c r="F389" s="16"/>
      <c r="G389" s="16"/>
      <c r="H389" s="16"/>
    </row>
    <row r="390" spans="6:8" ht="12.75">
      <c r="F390" s="16"/>
      <c r="G390" s="16"/>
      <c r="H390" s="16"/>
    </row>
    <row r="391" spans="6:8" ht="12.75">
      <c r="F391" s="16"/>
      <c r="G391" s="16"/>
      <c r="H391" s="16"/>
    </row>
    <row r="392" spans="6:8" ht="12.75">
      <c r="F392" s="16"/>
      <c r="G392" s="16"/>
      <c r="H392" s="16"/>
    </row>
    <row r="393" spans="6:8" ht="12.75">
      <c r="F393" s="16"/>
      <c r="G393" s="16"/>
      <c r="H393" s="16"/>
    </row>
    <row r="394" spans="6:8" ht="12.75">
      <c r="F394" s="16"/>
      <c r="G394" s="16"/>
      <c r="H394" s="16"/>
    </row>
    <row r="395" spans="6:8" ht="12.75">
      <c r="F395" s="16"/>
      <c r="G395" s="16"/>
      <c r="H395" s="16"/>
    </row>
    <row r="396" spans="6:8" ht="12.75">
      <c r="F396" s="16"/>
      <c r="G396" s="16"/>
      <c r="H396" s="16"/>
    </row>
    <row r="397" spans="6:8" ht="12.75">
      <c r="F397" s="16"/>
      <c r="G397" s="16"/>
      <c r="H397" s="16"/>
    </row>
    <row r="398" spans="6:8" ht="12.75">
      <c r="F398" s="16"/>
      <c r="G398" s="16"/>
      <c r="H398" s="16"/>
    </row>
    <row r="399" spans="6:8" ht="12.75">
      <c r="F399" s="16"/>
      <c r="G399" s="16"/>
      <c r="H399" s="16"/>
    </row>
    <row r="400" spans="6:8" ht="12.75">
      <c r="F400" s="16"/>
      <c r="G400" s="16"/>
      <c r="H400" s="16"/>
    </row>
    <row r="401" spans="6:8" ht="12.75">
      <c r="F401" s="16"/>
      <c r="G401" s="16"/>
      <c r="H401" s="16"/>
    </row>
    <row r="402" spans="6:8" ht="12.75">
      <c r="F402" s="16"/>
      <c r="G402" s="16"/>
      <c r="H402" s="16"/>
    </row>
    <row r="403" spans="6:8" ht="12.75">
      <c r="F403" s="16"/>
      <c r="G403" s="16"/>
      <c r="H403" s="16"/>
    </row>
    <row r="404" spans="6:8" ht="12.75">
      <c r="F404" s="16"/>
      <c r="G404" s="16"/>
      <c r="H404" s="16"/>
    </row>
    <row r="405" spans="6:8" ht="12.75">
      <c r="F405" s="16"/>
      <c r="G405" s="16"/>
      <c r="H405" s="16"/>
    </row>
  </sheetData>
  <mergeCells count="2">
    <mergeCell ref="A4:A5"/>
    <mergeCell ref="I4:I5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EEG-Vorschauwerte 2007</dc:title>
  <dc:subject/>
  <dc:creator>Benjamin Düvel</dc:creator>
  <cp:keywords/>
  <dc:description/>
  <cp:lastModifiedBy>Mike Elsner</cp:lastModifiedBy>
  <cp:lastPrinted>2007-06-05T10:30:34Z</cp:lastPrinted>
  <dcterms:created xsi:type="dcterms:W3CDTF">2000-03-21T12:53:47Z</dcterms:created>
  <dcterms:modified xsi:type="dcterms:W3CDTF">2008-01-10T14:47:47Z</dcterms:modified>
  <cp:category/>
  <cp:version/>
  <cp:contentType/>
  <cp:contentStatus/>
</cp:coreProperties>
</file>