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r997652\AppData\Local\Microsoft\Windows\INetCache\Content.Outlook\4QQWZ8U7\"/>
    </mc:Choice>
  </mc:AlternateContent>
  <xr:revisionPtr revIDLastSave="0" documentId="13_ncr:1_{1589CA3C-6D99-48A8-9469-602C00C2E97B}" xr6:coauthVersionLast="47" xr6:coauthVersionMax="47" xr10:uidLastSave="{00000000-0000-0000-0000-000000000000}"/>
  <bookViews>
    <workbookView xWindow="28680" yWindow="-120" windowWidth="29040" windowHeight="15720" xr2:uid="{00000000-000D-0000-FFFF-FFFF00000000}"/>
  </bookViews>
  <sheets>
    <sheet name="Nachweis Schätzbefugni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1" l="1"/>
  <c r="A49" i="1"/>
  <c r="A28" i="1" l="1"/>
  <c r="A33" i="1" l="1"/>
  <c r="A31" i="1"/>
  <c r="J6" i="1" l="1"/>
  <c r="A12" i="1" l="1"/>
  <c r="A11" i="1" l="1"/>
  <c r="C22" i="1" l="1"/>
  <c r="C38" i="1" l="1"/>
  <c r="F13" i="1"/>
  <c r="E13" i="1"/>
  <c r="H38" i="1"/>
  <c r="H41" i="1" s="1"/>
  <c r="H22" i="1"/>
  <c r="H25" i="1" s="1"/>
  <c r="F38" i="1"/>
  <c r="G38" i="1"/>
  <c r="G41" i="1" s="1"/>
  <c r="E22" i="1"/>
  <c r="E25" i="1" s="1"/>
  <c r="C31" i="1" l="1"/>
  <c r="E30" i="1" s="1"/>
  <c r="F31" i="1" s="1"/>
  <c r="F41" i="1"/>
  <c r="C49" i="1" s="1"/>
  <c r="E48" i="1" s="1"/>
  <c r="F49" i="1" s="1"/>
  <c r="E38" i="1"/>
  <c r="A47" i="1" s="1"/>
  <c r="G22" i="1"/>
  <c r="G25" i="1" s="1"/>
  <c r="F22" i="1"/>
  <c r="F25" i="1" s="1"/>
  <c r="C33" i="1" s="1"/>
  <c r="E32" i="1" s="1"/>
  <c r="F33" i="1" s="1"/>
  <c r="C25" i="1" l="1"/>
  <c r="C28" i="1"/>
  <c r="E27" i="1" s="1"/>
  <c r="F28" i="1" s="1"/>
  <c r="G53" i="1"/>
  <c r="E41" i="1"/>
  <c r="E53" i="1" l="1"/>
  <c r="C47" i="1"/>
  <c r="E46" i="1" s="1"/>
  <c r="F47" i="1" s="1"/>
  <c r="C44" i="1"/>
  <c r="E43" i="1" s="1"/>
  <c r="F44" i="1" s="1"/>
  <c r="H54" i="1"/>
  <c r="C41" i="1"/>
  <c r="H53" i="1"/>
  <c r="E54" i="1" l="1"/>
  <c r="G54" i="1"/>
</calcChain>
</file>

<file path=xl/sharedStrings.xml><?xml version="1.0" encoding="utf-8"?>
<sst xmlns="http://schemas.openxmlformats.org/spreadsheetml/2006/main" count="95" uniqueCount="53">
  <si>
    <t>Nachweis der Schätzbefugnis nach § 46 Abs. 2 EnFG (bzw. § 62b Abs. 2 EEG 2021 für vor dem 01.01.2023 verbrauchte Strommengen)</t>
  </si>
  <si>
    <t>Annahmen</t>
  </si>
  <si>
    <t>Anwendungshinweis / Bemerkung</t>
  </si>
  <si>
    <t>KWKG-basierte Umlagen</t>
  </si>
  <si>
    <t>EEG-Umlage</t>
  </si>
  <si>
    <t>KWKG-Umlage</t>
  </si>
  <si>
    <t>Offshore-Netzumlage</t>
  </si>
  <si>
    <t>StromNEV-Umlage</t>
  </si>
  <si>
    <t>Legende</t>
  </si>
  <si>
    <t>Betrachtungszeitraum je Umlage*</t>
  </si>
  <si>
    <r>
      <t>Kosten für ein Messkonzept K</t>
    </r>
    <r>
      <rPr>
        <vertAlign val="subscript"/>
        <sz val="11"/>
        <color theme="1"/>
        <rFont val="Calibri"/>
        <family val="2"/>
        <scheme val="minor"/>
      </rPr>
      <t>MK</t>
    </r>
  </si>
  <si>
    <t>Einzutragende Werte</t>
  </si>
  <si>
    <r>
      <t>Kosten zur Errichtung eines vorgelagerten Messpunktes K</t>
    </r>
    <r>
      <rPr>
        <vertAlign val="subscript"/>
        <sz val="11"/>
        <color theme="1"/>
        <rFont val="Calibri"/>
        <family val="2"/>
        <scheme val="minor"/>
      </rPr>
      <t>VP</t>
    </r>
  </si>
  <si>
    <t>Berechnete Werte</t>
  </si>
  <si>
    <r>
      <rPr>
        <sz val="11"/>
        <rFont val="Calibri"/>
        <family val="2"/>
      </rPr>
      <t>→</t>
    </r>
    <r>
      <rPr>
        <sz val="8.8000000000000007"/>
        <rFont val="Calibri"/>
        <family val="2"/>
      </rPr>
      <t xml:space="preserve"> </t>
    </r>
    <r>
      <rPr>
        <sz val="11"/>
        <rFont val="Calibri"/>
        <family val="2"/>
        <scheme val="minor"/>
      </rPr>
      <t>Grundsätzlich ist eine Gesamtbetrachtung der einmaligen Kosten K</t>
    </r>
    <r>
      <rPr>
        <vertAlign val="subscript"/>
        <sz val="11"/>
        <rFont val="Calibri"/>
        <family val="2"/>
        <scheme val="minor"/>
      </rPr>
      <t>MK</t>
    </r>
    <r>
      <rPr>
        <sz val="11"/>
        <rFont val="Calibri"/>
        <family val="2"/>
        <scheme val="minor"/>
      </rPr>
      <t xml:space="preserve"> und K</t>
    </r>
    <r>
      <rPr>
        <vertAlign val="subscript"/>
        <sz val="11"/>
        <rFont val="Calibri"/>
        <family val="2"/>
        <scheme val="minor"/>
      </rPr>
      <t>VP</t>
    </r>
    <r>
      <rPr>
        <sz val="11"/>
        <rFont val="Calibri"/>
        <family val="2"/>
        <scheme val="minor"/>
      </rPr>
      <t xml:space="preserve"> über alle Umlagen möglich, sofern dasselbe Messkonzept für alle Umlagen angewandt werden kann. In diesem Fall tragen Sie bitte die </t>
    </r>
    <r>
      <rPr>
        <b/>
        <sz val="11"/>
        <rFont val="Calibri"/>
        <family val="2"/>
        <scheme val="minor"/>
      </rPr>
      <t xml:space="preserve">Gesamtkosten </t>
    </r>
    <r>
      <rPr>
        <b/>
        <u/>
        <sz val="11"/>
        <rFont val="Calibri"/>
        <family val="2"/>
        <scheme val="minor"/>
      </rPr>
      <t>jeweils</t>
    </r>
    <r>
      <rPr>
        <b/>
        <sz val="11"/>
        <rFont val="Calibri"/>
        <family val="2"/>
        <scheme val="minor"/>
      </rPr>
      <t xml:space="preserve"> für die EEG-Umlage und KWKG-basierten Umlagen</t>
    </r>
    <r>
      <rPr>
        <sz val="11"/>
        <rFont val="Calibri"/>
        <family val="2"/>
        <scheme val="minor"/>
      </rPr>
      <t xml:space="preserve"> ein.
Bei unterschiedlichen Messkonzepten geben Sie bitte die anteiligen Kosten je EEG-Umlage und KWKG-basierten Umlagen an.</t>
    </r>
  </si>
  <si>
    <t>Bitte beachten Sie die unterschiedlichen Umlagepflichten!
EEG-Umlage: Umlagepflicht besteht grundsätzlich bei Letztverbrauch.
KWKG-basierte Umlagen: Umlagepflicht besteht nur bei Netzentnahme aus einem öffentlichen oder geschlossenen Stromnetz.</t>
  </si>
  <si>
    <r>
      <t>SM</t>
    </r>
    <r>
      <rPr>
        <vertAlign val="subscript"/>
        <sz val="11"/>
        <rFont val="Calibri"/>
        <family val="2"/>
        <scheme val="minor"/>
      </rPr>
      <t>1</t>
    </r>
  </si>
  <si>
    <t>bspw. Privilegierung gem. BesAR / Eigenversorgung</t>
  </si>
  <si>
    <r>
      <t>SM</t>
    </r>
    <r>
      <rPr>
        <vertAlign val="subscript"/>
        <sz val="11"/>
        <rFont val="Calibri"/>
        <family val="2"/>
        <scheme val="minor"/>
      </rPr>
      <t>2</t>
    </r>
  </si>
  <si>
    <t>bspw. keine Privilegierung für Drittbelieferung</t>
  </si>
  <si>
    <t>Gesamte durchmischte Strommenge pro Jahr</t>
  </si>
  <si>
    <t>Umlagesatz 1 für Strommenge 1  [ct/kWh]</t>
  </si>
  <si>
    <r>
      <t>U</t>
    </r>
    <r>
      <rPr>
        <vertAlign val="subscript"/>
        <sz val="11"/>
        <rFont val="Calibri"/>
        <family val="2"/>
        <scheme val="minor"/>
      </rPr>
      <t>1</t>
    </r>
  </si>
  <si>
    <r>
      <t>Bitte geben Sie hier die Umlagesätze ein, welche für die Abgrenzung der in unterschiedlicher Höhe umlagepflichtigen Strommengen anzusetzen sind. Beachten Sie dabei, dass der Umlagesatz U</t>
    </r>
    <r>
      <rPr>
        <vertAlign val="subscript"/>
        <sz val="11"/>
        <rFont val="Calibri"/>
        <family val="2"/>
        <scheme val="minor"/>
      </rPr>
      <t>1</t>
    </r>
    <r>
      <rPr>
        <sz val="11"/>
        <rFont val="Calibri"/>
        <family val="2"/>
        <scheme val="minor"/>
      </rPr>
      <t xml:space="preserve"> dabei dem am höchsten privilegierten und der Umlagesatz U</t>
    </r>
    <r>
      <rPr>
        <vertAlign val="subscript"/>
        <sz val="11"/>
        <rFont val="Calibri"/>
        <family val="2"/>
        <scheme val="minor"/>
      </rPr>
      <t>2</t>
    </r>
    <r>
      <rPr>
        <sz val="11"/>
        <rFont val="Calibri"/>
        <family val="2"/>
        <scheme val="minor"/>
      </rPr>
      <t xml:space="preserve"> dem am niedrigsten bzw. nicht privilegierten Umlagesatz entspricht.</t>
    </r>
  </si>
  <si>
    <t>Umlagesatz 2 für Strommenge 2  [ct/kWh]</t>
  </si>
  <si>
    <r>
      <t>U</t>
    </r>
    <r>
      <rPr>
        <vertAlign val="subscript"/>
        <sz val="11"/>
        <rFont val="Calibri"/>
        <family val="2"/>
        <scheme val="minor"/>
      </rPr>
      <t>2</t>
    </r>
  </si>
  <si>
    <t>*Bitte beachten Sie, dass die vorausgefüllten Werte zum Betrachtungszeitraum oder des Umlagesatzes angepasst werden können, sofern Ihrerseits begründete abweichende Annahmen getroffen werden bspw. aufgrund der Abschaffung der EEG-Umlage.</t>
  </si>
  <si>
    <t>Unvertretbarer Aufwand</t>
  </si>
  <si>
    <t>Bemerkung</t>
  </si>
  <si>
    <r>
      <t>K</t>
    </r>
    <r>
      <rPr>
        <vertAlign val="subscript"/>
        <sz val="11"/>
        <color theme="1"/>
        <rFont val="Calibri"/>
        <family val="2"/>
        <scheme val="minor"/>
      </rPr>
      <t xml:space="preserve"> MK</t>
    </r>
  </si>
  <si>
    <t>&gt;</t>
  </si>
  <si>
    <r>
      <t>SM</t>
    </r>
    <r>
      <rPr>
        <vertAlign val="subscript"/>
        <sz val="11"/>
        <color theme="1"/>
        <rFont val="Calibri"/>
        <family val="2"/>
        <scheme val="minor"/>
      </rPr>
      <t>2</t>
    </r>
  </si>
  <si>
    <t>x</t>
  </si>
  <si>
    <t>ΔUmlagesatz</t>
  </si>
  <si>
    <t>Allgemeine Formel</t>
  </si>
  <si>
    <t>entgangene Umlagezahlung pro Jahr</t>
  </si>
  <si>
    <t>Gesamtbetrachtung über alle Umlagen</t>
  </si>
  <si>
    <r>
      <t>Sofern ein einheitliches Messkonzept über alle Umlagen besteht, werden die gesamten Kosten für ein Messkonzept K</t>
    </r>
    <r>
      <rPr>
        <vertAlign val="subscript"/>
        <sz val="11"/>
        <color theme="1"/>
        <rFont val="Calibri"/>
        <family val="2"/>
        <scheme val="minor"/>
      </rPr>
      <t>MK</t>
    </r>
    <r>
      <rPr>
        <sz val="11"/>
        <color theme="1"/>
        <rFont val="Calibri"/>
        <family val="2"/>
        <scheme val="minor"/>
      </rPr>
      <t xml:space="preserve"> den Umlagen gegenübergestellt ansonsten erfolgt unten eine Einzelbetrachtung.</t>
    </r>
  </si>
  <si>
    <t>→</t>
  </si>
  <si>
    <t>ODER</t>
  </si>
  <si>
    <t>Betrachtung EEG-Umlage vs. KWKG-basierte Umlagen</t>
  </si>
  <si>
    <r>
      <t xml:space="preserve">Sofern </t>
    </r>
    <r>
      <rPr>
        <u/>
        <sz val="11"/>
        <color theme="1"/>
        <rFont val="Calibri"/>
        <family val="2"/>
        <scheme val="minor"/>
      </rPr>
      <t>unterschiedliche Kosten</t>
    </r>
    <r>
      <rPr>
        <sz val="11"/>
        <color theme="1"/>
        <rFont val="Calibri"/>
        <family val="2"/>
        <scheme val="minor"/>
      </rPr>
      <t xml:space="preserve"> für ein Messkonzept K</t>
    </r>
    <r>
      <rPr>
        <vertAlign val="subscript"/>
        <sz val="11"/>
        <color theme="1"/>
        <rFont val="Calibri"/>
        <family val="2"/>
        <scheme val="minor"/>
      </rPr>
      <t>MK</t>
    </r>
    <r>
      <rPr>
        <sz val="11"/>
        <color theme="1"/>
        <rFont val="Calibri"/>
        <family val="2"/>
        <scheme val="minor"/>
      </rPr>
      <t xml:space="preserve"> angegeben wurden, wird hier die Betrachtung des </t>
    </r>
    <r>
      <rPr>
        <b/>
        <sz val="11"/>
        <color theme="1"/>
        <rFont val="Calibri"/>
        <family val="2"/>
        <scheme val="minor"/>
      </rPr>
      <t>EEG-Umlage-Messkonzeptes</t>
    </r>
    <r>
      <rPr>
        <sz val="11"/>
        <color theme="1"/>
        <rFont val="Calibri"/>
        <family val="2"/>
        <scheme val="minor"/>
      </rPr>
      <t xml:space="preserve"> vorgenommen.</t>
    </r>
  </si>
  <si>
    <r>
      <t xml:space="preserve">Sofern </t>
    </r>
    <r>
      <rPr>
        <u/>
        <sz val="11"/>
        <color theme="1"/>
        <rFont val="Calibri"/>
        <family val="2"/>
        <scheme val="minor"/>
      </rPr>
      <t>unterschiedliche Kosten</t>
    </r>
    <r>
      <rPr>
        <sz val="11"/>
        <color theme="1"/>
        <rFont val="Calibri"/>
        <family val="2"/>
        <scheme val="minor"/>
      </rPr>
      <t xml:space="preserve"> für ein Messkonzept K</t>
    </r>
    <r>
      <rPr>
        <vertAlign val="subscript"/>
        <sz val="11"/>
        <color theme="1"/>
        <rFont val="Calibri"/>
        <family val="2"/>
        <scheme val="minor"/>
      </rPr>
      <t>MK</t>
    </r>
    <r>
      <rPr>
        <sz val="11"/>
        <color theme="1"/>
        <rFont val="Calibri"/>
        <family val="2"/>
        <scheme val="minor"/>
      </rPr>
      <t xml:space="preserve"> angegeben wurden, wird hier die Betrachtung des </t>
    </r>
    <r>
      <rPr>
        <b/>
        <sz val="11"/>
        <color theme="1"/>
        <rFont val="Calibri"/>
        <family val="2"/>
        <scheme val="minor"/>
      </rPr>
      <t>KWKG-basierte-Umlagen-Messkonzeptes</t>
    </r>
    <r>
      <rPr>
        <sz val="11"/>
        <color theme="1"/>
        <rFont val="Calibri"/>
        <family val="2"/>
        <scheme val="minor"/>
      </rPr>
      <t xml:space="preserve"> vorgenommen.</t>
    </r>
  </si>
  <si>
    <t>Wirtschaftliche Unzumutbarkeit</t>
  </si>
  <si>
    <r>
      <t>K</t>
    </r>
    <r>
      <rPr>
        <vertAlign val="subscript"/>
        <sz val="11"/>
        <color theme="1"/>
        <rFont val="Calibri"/>
        <family val="2"/>
        <scheme val="minor"/>
      </rPr>
      <t>VP</t>
    </r>
    <r>
      <rPr>
        <sz val="11"/>
        <color theme="1"/>
        <rFont val="Calibri"/>
        <family val="2"/>
        <scheme val="minor"/>
      </rPr>
      <t xml:space="preserve"> + SM</t>
    </r>
    <r>
      <rPr>
        <vertAlign val="subscript"/>
        <sz val="11"/>
        <color theme="1"/>
        <rFont val="Calibri"/>
        <family val="2"/>
        <scheme val="minor"/>
      </rPr>
      <t>1</t>
    </r>
    <r>
      <rPr>
        <sz val="11"/>
        <color theme="1"/>
        <rFont val="Calibri"/>
        <family val="2"/>
        <scheme val="minor"/>
      </rPr>
      <t xml:space="preserve"> x ΔUmlagesatz</t>
    </r>
  </si>
  <si>
    <r>
      <t>Sofern ein einheitliches Messkonzept über alle Umlagen besteht, werden die gesamten Kosten zur Errichtung eines vorgelagerten Messpunktes K</t>
    </r>
    <r>
      <rPr>
        <vertAlign val="subscript"/>
        <sz val="11"/>
        <color theme="1"/>
        <rFont val="Calibri"/>
        <family val="2"/>
        <scheme val="minor"/>
      </rPr>
      <t>VP</t>
    </r>
    <r>
      <rPr>
        <sz val="11"/>
        <color theme="1"/>
        <rFont val="Calibri"/>
        <family val="2"/>
        <scheme val="minor"/>
      </rPr>
      <t xml:space="preserve"> den Umlagen gegenübergestellt ansonsten erfolgt unten eine Einzelbetrachtung.</t>
    </r>
  </si>
  <si>
    <r>
      <t xml:space="preserve">Sofern </t>
    </r>
    <r>
      <rPr>
        <u/>
        <sz val="11"/>
        <color theme="1"/>
        <rFont val="Calibri"/>
        <family val="2"/>
        <scheme val="minor"/>
      </rPr>
      <t>unterschiedliche Kosten</t>
    </r>
    <r>
      <rPr>
        <sz val="11"/>
        <color theme="1"/>
        <rFont val="Calibri"/>
        <family val="2"/>
        <scheme val="minor"/>
      </rPr>
      <t xml:space="preserve"> zur Errichtung eines vorgelagerten Messpunktes K</t>
    </r>
    <r>
      <rPr>
        <vertAlign val="subscript"/>
        <sz val="11"/>
        <color theme="1"/>
        <rFont val="Calibri"/>
        <family val="2"/>
        <scheme val="minor"/>
      </rPr>
      <t>VP</t>
    </r>
    <r>
      <rPr>
        <sz val="11"/>
        <color theme="1"/>
        <rFont val="Calibri"/>
        <family val="2"/>
        <scheme val="minor"/>
      </rPr>
      <t xml:space="preserve"> angegeben wurden, wird hier die Betrachtung des </t>
    </r>
    <r>
      <rPr>
        <b/>
        <sz val="11"/>
        <color theme="1"/>
        <rFont val="Calibri"/>
        <family val="2"/>
        <scheme val="minor"/>
      </rPr>
      <t>EEG-Umlage-Messkonzeptes</t>
    </r>
    <r>
      <rPr>
        <sz val="11"/>
        <color theme="1"/>
        <rFont val="Calibri"/>
        <family val="2"/>
        <scheme val="minor"/>
      </rPr>
      <t xml:space="preserve"> vorgenommen.</t>
    </r>
  </si>
  <si>
    <r>
      <t xml:space="preserve">Sofern </t>
    </r>
    <r>
      <rPr>
        <u/>
        <sz val="11"/>
        <color theme="1"/>
        <rFont val="Calibri"/>
        <family val="2"/>
        <scheme val="minor"/>
      </rPr>
      <t>unterschiedliche Kosten</t>
    </r>
    <r>
      <rPr>
        <sz val="11"/>
        <color theme="1"/>
        <rFont val="Calibri"/>
        <family val="2"/>
        <scheme val="minor"/>
      </rPr>
      <t xml:space="preserve"> zur Errichtung eines vorgelagerten Messpunktes K</t>
    </r>
    <r>
      <rPr>
        <vertAlign val="subscript"/>
        <sz val="11"/>
        <color theme="1"/>
        <rFont val="Calibri"/>
        <family val="2"/>
        <scheme val="minor"/>
      </rPr>
      <t>VP</t>
    </r>
    <r>
      <rPr>
        <sz val="11"/>
        <color theme="1"/>
        <rFont val="Calibri"/>
        <family val="2"/>
        <scheme val="minor"/>
      </rPr>
      <t xml:space="preserve"> angegeben wurden, wird hier die Betrachtung des </t>
    </r>
    <r>
      <rPr>
        <b/>
        <sz val="11"/>
        <color theme="1"/>
        <rFont val="Calibri"/>
        <family val="2"/>
        <scheme val="minor"/>
      </rPr>
      <t>KWKG-basierte-Umlagen-Messkonzeptes</t>
    </r>
    <r>
      <rPr>
        <sz val="11"/>
        <color theme="1"/>
        <rFont val="Calibri"/>
        <family val="2"/>
        <scheme val="minor"/>
      </rPr>
      <t xml:space="preserve"> vorgenommen.</t>
    </r>
  </si>
  <si>
    <t xml:space="preserve">Gesamtwürdigung </t>
  </si>
  <si>
    <t>alle Umlagen</t>
  </si>
  <si>
    <t>unvertretbarer Aufwand</t>
  </si>
  <si>
    <r>
      <t xml:space="preserve">Sofern die Prüfung zum Vorliegen eines Unvertretbaren Aufwands ergibt, dass ein Unvertretbarer Aufwand </t>
    </r>
    <r>
      <rPr>
        <u/>
        <sz val="11"/>
        <color theme="1"/>
        <rFont val="Calibri"/>
        <family val="2"/>
        <scheme val="minor"/>
      </rPr>
      <t>nicht</t>
    </r>
    <r>
      <rPr>
        <sz val="11"/>
        <color theme="1"/>
        <rFont val="Calibri"/>
        <family val="2"/>
        <scheme val="minor"/>
      </rPr>
      <t xml:space="preserve"> gegeben ist, ist bereits eine Voraussetzung zur Erlangung der Schätzbefugnis nicht erfüllt. In diesem Fall ist eine Bewertung der wirtschaftlichen Unzumutbarkeit nicht notwendig. Es müssen somit pro Umlage immer beide Ungleichungen erfüllt sein!</t>
    </r>
  </si>
  <si>
    <t>wirtschaftliche Unzumutbarkeit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</si>
</sst>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 &quot;Jahre&quot;"/>
    <numFmt numFmtId="165" formatCode="#,##0\ &quot;€&quot;"/>
    <numFmt numFmtId="166" formatCode="#,##0\ &quot;kWh&quot;"/>
    <numFmt numFmtId="167" formatCode="0.000\ &quot;ct/kWh&quot;"/>
    <numFmt numFmtId="168" formatCode="_-* #,##0\ &quot;€&quot;_-;\-* #,##0\ &quot;€&quot;_-;_-* &quot;-&quot;??\ &quot;€&quot;_-;_-@_-"/>
    <numFmt numFmtId="169" formatCode="#,##0.00\ &quot;€&quot;"/>
    <numFmt numFmtId="170" formatCode="0.0\ &quot;Jahre&quot;"/>
  </numFmts>
  <fonts count="2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vertAlign val="subscript"/>
      <sz val="11"/>
      <color theme="1"/>
      <name val="Calibri"/>
      <family val="2"/>
      <scheme val="minor"/>
    </font>
    <font>
      <b/>
      <sz val="11"/>
      <color rgb="FFFF0000"/>
      <name val="Calibri"/>
      <family val="2"/>
      <scheme val="minor"/>
    </font>
    <font>
      <sz val="11"/>
      <color rgb="FF000000"/>
      <name val="Calibri"/>
      <family val="2"/>
      <scheme val="minor"/>
    </font>
    <font>
      <u/>
      <sz val="11"/>
      <color theme="1"/>
      <name val="Calibri"/>
      <family val="2"/>
      <scheme val="minor"/>
    </font>
    <font>
      <b/>
      <sz val="11"/>
      <name val="Calibri"/>
      <family val="2"/>
      <scheme val="minor"/>
    </font>
    <font>
      <sz val="11"/>
      <name val="Calibri"/>
      <family val="2"/>
      <scheme val="minor"/>
    </font>
    <font>
      <b/>
      <sz val="16"/>
      <color theme="1"/>
      <name val="Calibri"/>
      <family val="2"/>
      <scheme val="minor"/>
    </font>
    <font>
      <sz val="11"/>
      <color theme="0"/>
      <name val="Calibri"/>
      <family val="2"/>
      <scheme val="minor"/>
    </font>
    <font>
      <sz val="10"/>
      <color theme="0" tint="-0.34998626667073579"/>
      <name val="Calibri"/>
      <family val="2"/>
      <scheme val="minor"/>
    </font>
    <font>
      <b/>
      <sz val="16"/>
      <name val="Calibri"/>
      <family val="2"/>
      <scheme val="minor"/>
    </font>
    <font>
      <sz val="11"/>
      <name val="Calibri"/>
      <family val="2"/>
    </font>
    <font>
      <sz val="8.8000000000000007"/>
      <name val="Calibri"/>
      <family val="2"/>
    </font>
    <font>
      <vertAlign val="subscript"/>
      <sz val="11"/>
      <name val="Calibri"/>
      <family val="2"/>
      <scheme val="minor"/>
    </font>
    <font>
      <b/>
      <u/>
      <sz val="11"/>
      <name val="Calibri"/>
      <family val="2"/>
      <scheme val="minor"/>
    </font>
    <font>
      <sz val="11"/>
      <color theme="0" tint="-0.34998626667073579"/>
      <name val="Calibri"/>
      <family val="2"/>
      <scheme val="minor"/>
    </font>
    <font>
      <b/>
      <sz val="1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CCCCFF"/>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2">
    <xf numFmtId="0" fontId="0" fillId="0" borderId="0" xfId="0"/>
    <xf numFmtId="0" fontId="0" fillId="0" borderId="1" xfId="0" applyBorder="1"/>
    <xf numFmtId="0" fontId="0" fillId="0" borderId="1" xfId="0" applyBorder="1" applyAlignment="1">
      <alignment horizontal="right" vertical="center"/>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right"/>
    </xf>
    <xf numFmtId="166" fontId="0" fillId="3" borderId="0" xfId="0" applyNumberFormat="1" applyFill="1" applyAlignment="1">
      <alignment horizontal="left"/>
    </xf>
    <xf numFmtId="167" fontId="0" fillId="3" borderId="0" xfId="0" applyNumberFormat="1" applyFill="1"/>
    <xf numFmtId="166" fontId="0" fillId="0" borderId="0" xfId="0" applyNumberFormat="1"/>
    <xf numFmtId="167" fontId="0" fillId="0" borderId="0" xfId="0" applyNumberFormat="1"/>
    <xf numFmtId="169" fontId="0" fillId="3" borderId="0" xfId="0" applyNumberFormat="1" applyFill="1" applyAlignment="1">
      <alignment horizontal="left"/>
    </xf>
    <xf numFmtId="44" fontId="0" fillId="3" borderId="0" xfId="1" applyFont="1" applyFill="1" applyBorder="1" applyProtection="1"/>
    <xf numFmtId="169" fontId="0" fillId="0" borderId="0" xfId="0" applyNumberFormat="1"/>
    <xf numFmtId="44" fontId="0" fillId="0" borderId="0" xfId="1" applyFont="1" applyFill="1" applyBorder="1" applyProtection="1"/>
    <xf numFmtId="168" fontId="0" fillId="0" borderId="1" xfId="1" applyNumberFormat="1" applyFont="1" applyFill="1" applyBorder="1" applyAlignment="1" applyProtection="1">
      <alignment horizontal="left"/>
    </xf>
    <xf numFmtId="169" fontId="3" fillId="3" borderId="1" xfId="1" applyNumberFormat="1" applyFont="1" applyFill="1" applyBorder="1" applyAlignment="1" applyProtection="1">
      <alignment horizontal="right"/>
    </xf>
    <xf numFmtId="0" fontId="3" fillId="0" borderId="0" xfId="0" applyFont="1" applyAlignment="1">
      <alignment horizontal="center"/>
    </xf>
    <xf numFmtId="169" fontId="9" fillId="3" borderId="0" xfId="0" applyNumberFormat="1" applyFont="1" applyFill="1" applyAlignment="1">
      <alignment horizontal="left"/>
    </xf>
    <xf numFmtId="0" fontId="6" fillId="0" borderId="0" xfId="0" quotePrefix="1" applyFont="1" applyAlignment="1">
      <alignment horizontal="center"/>
    </xf>
    <xf numFmtId="0" fontId="2" fillId="0" borderId="0" xfId="0" applyFont="1"/>
    <xf numFmtId="44" fontId="3" fillId="0" borderId="0" xfId="1" applyFont="1" applyFill="1" applyBorder="1" applyAlignment="1" applyProtection="1">
      <alignment horizontal="center"/>
    </xf>
    <xf numFmtId="169" fontId="9" fillId="0" borderId="0" xfId="0" applyNumberFormat="1" applyFont="1"/>
    <xf numFmtId="169" fontId="3" fillId="0" borderId="0" xfId="1" applyNumberFormat="1" applyFont="1" applyFill="1" applyBorder="1" applyAlignment="1" applyProtection="1">
      <alignment horizontal="right"/>
    </xf>
    <xf numFmtId="169" fontId="3" fillId="3" borderId="3" xfId="1" applyNumberFormat="1" applyFont="1" applyFill="1" applyBorder="1" applyAlignment="1" applyProtection="1">
      <alignment horizontal="right"/>
    </xf>
    <xf numFmtId="0" fontId="3" fillId="0" borderId="4" xfId="0" applyFont="1" applyBorder="1" applyAlignment="1">
      <alignment horizontal="center"/>
    </xf>
    <xf numFmtId="169" fontId="9" fillId="3" borderId="4" xfId="0" applyNumberFormat="1" applyFont="1" applyFill="1" applyBorder="1" applyAlignment="1">
      <alignment horizontal="left"/>
    </xf>
    <xf numFmtId="0" fontId="0" fillId="0" borderId="4" xfId="0" applyBorder="1"/>
    <xf numFmtId="0" fontId="6" fillId="0" borderId="4" xfId="0" quotePrefix="1" applyFont="1" applyBorder="1" applyAlignment="1">
      <alignment horizontal="center"/>
    </xf>
    <xf numFmtId="0" fontId="2" fillId="0" borderId="4" xfId="0" applyFont="1" applyBorder="1"/>
    <xf numFmtId="169" fontId="0" fillId="3" borderId="0" xfId="1" applyNumberFormat="1" applyFont="1" applyFill="1" applyBorder="1" applyAlignment="1" applyProtection="1">
      <alignment horizontal="left"/>
    </xf>
    <xf numFmtId="168" fontId="0" fillId="0" borderId="1" xfId="1" applyNumberFormat="1" applyFont="1" applyFill="1" applyBorder="1" applyAlignment="1" applyProtection="1">
      <alignment horizontal="right"/>
    </xf>
    <xf numFmtId="169" fontId="3" fillId="3" borderId="0" xfId="1" applyNumberFormat="1" applyFont="1" applyFill="1" applyBorder="1" applyAlignment="1" applyProtection="1">
      <alignment horizontal="left"/>
    </xf>
    <xf numFmtId="44" fontId="3" fillId="0" borderId="0" xfId="1" applyFont="1" applyFill="1" applyBorder="1" applyAlignment="1" applyProtection="1">
      <alignment horizontal="right"/>
    </xf>
    <xf numFmtId="44" fontId="3" fillId="0" borderId="0" xfId="1" applyFont="1" applyFill="1" applyBorder="1" applyProtection="1"/>
    <xf numFmtId="0" fontId="10" fillId="0" borderId="0" xfId="0" quotePrefix="1" applyFont="1" applyAlignment="1">
      <alignment horizontal="center"/>
    </xf>
    <xf numFmtId="0" fontId="10" fillId="0" borderId="0" xfId="0" applyFont="1" applyAlignment="1">
      <alignment horizontal="center"/>
    </xf>
    <xf numFmtId="44" fontId="1" fillId="0" borderId="0" xfId="1" applyFont="1" applyFill="1" applyBorder="1" applyAlignment="1" applyProtection="1">
      <alignment horizontal="right"/>
    </xf>
    <xf numFmtId="0" fontId="12" fillId="0" borderId="0" xfId="0" quotePrefix="1" applyFont="1" applyAlignment="1">
      <alignment horizontal="center"/>
    </xf>
    <xf numFmtId="0" fontId="3" fillId="0" borderId="1" xfId="0" applyFont="1" applyBorder="1" applyAlignment="1">
      <alignment vertical="center"/>
    </xf>
    <xf numFmtId="0" fontId="11" fillId="0" borderId="0" xfId="0" applyFont="1" applyAlignment="1">
      <alignment horizontal="center" vertical="center"/>
    </xf>
    <xf numFmtId="0" fontId="0" fillId="0" borderId="0" xfId="0" applyAlignment="1">
      <alignment vertical="center" wrapText="1"/>
    </xf>
    <xf numFmtId="0" fontId="0" fillId="0" borderId="1" xfId="0" applyBorder="1" applyAlignment="1">
      <alignment vertical="center"/>
    </xf>
    <xf numFmtId="164" fontId="2" fillId="0" borderId="0" xfId="0" applyNumberFormat="1" applyFont="1" applyAlignment="1">
      <alignment vertical="center" wrapText="1"/>
    </xf>
    <xf numFmtId="165" fontId="0" fillId="0" borderId="0" xfId="0" applyNumberFormat="1"/>
    <xf numFmtId="0" fontId="3" fillId="0" borderId="1"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10" fillId="0" borderId="1" xfId="0" applyFont="1" applyBorder="1" applyAlignment="1">
      <alignment horizontal="right"/>
    </xf>
    <xf numFmtId="0" fontId="13" fillId="0" borderId="0" xfId="0" applyFont="1"/>
    <xf numFmtId="0" fontId="10" fillId="0" borderId="0" xfId="0" applyFont="1" applyAlignment="1">
      <alignment horizontal="right"/>
    </xf>
    <xf numFmtId="0" fontId="19" fillId="0" borderId="0" xfId="0" applyFont="1"/>
    <xf numFmtId="0" fontId="10" fillId="0" borderId="0" xfId="0" applyFont="1"/>
    <xf numFmtId="170" fontId="0" fillId="4" borderId="9" xfId="0" applyNumberFormat="1" applyFill="1" applyBorder="1" applyAlignment="1" applyProtection="1">
      <alignment vertical="center" wrapText="1"/>
      <protection locked="0"/>
    </xf>
    <xf numFmtId="164" fontId="0" fillId="4" borderId="9" xfId="0" applyNumberFormat="1" applyFill="1" applyBorder="1" applyAlignment="1" applyProtection="1">
      <alignment vertical="center" wrapText="1"/>
      <protection locked="0"/>
    </xf>
    <xf numFmtId="169" fontId="0" fillId="4" borderId="11" xfId="0" applyNumberFormat="1" applyFill="1" applyBorder="1" applyProtection="1">
      <protection locked="0"/>
    </xf>
    <xf numFmtId="166" fontId="0" fillId="4" borderId="9" xfId="0" applyNumberFormat="1" applyFill="1" applyBorder="1" applyProtection="1">
      <protection locked="0"/>
    </xf>
    <xf numFmtId="167" fontId="0" fillId="4" borderId="9" xfId="0" applyNumberFormat="1" applyFill="1" applyBorder="1" applyAlignment="1" applyProtection="1">
      <alignment horizontal="center" vertical="center"/>
      <protection locked="0"/>
    </xf>
    <xf numFmtId="0" fontId="11" fillId="0" borderId="4" xfId="0" applyFont="1" applyBorder="1" applyAlignment="1">
      <alignment horizontal="center" vertical="center"/>
    </xf>
    <xf numFmtId="0" fontId="9" fillId="0" borderId="0" xfId="0" applyFont="1"/>
    <xf numFmtId="0" fontId="14" fillId="0" borderId="0" xfId="0" applyFont="1" applyAlignment="1">
      <alignment horizontal="center" vertical="center"/>
    </xf>
    <xf numFmtId="0" fontId="14" fillId="0" borderId="2" xfId="0" applyFont="1" applyBorder="1" applyAlignment="1">
      <alignment horizontal="center" vertical="center"/>
    </xf>
    <xf numFmtId="0" fontId="0" fillId="0" borderId="9" xfId="0" applyBorder="1"/>
    <xf numFmtId="0" fontId="10" fillId="0" borderId="2" xfId="0" applyFont="1" applyBorder="1"/>
    <xf numFmtId="0" fontId="0" fillId="4" borderId="0" xfId="0" applyFill="1"/>
    <xf numFmtId="0" fontId="0" fillId="0" borderId="0" xfId="0" applyAlignment="1">
      <alignment horizontal="center" vertical="center" wrapText="1"/>
    </xf>
    <xf numFmtId="0" fontId="0" fillId="3" borderId="0" xfId="0" applyFill="1"/>
    <xf numFmtId="0" fontId="4" fillId="0" borderId="0" xfId="0" applyFont="1" applyAlignment="1">
      <alignment horizontal="left" wrapText="1"/>
    </xf>
    <xf numFmtId="0" fontId="7" fillId="0" borderId="0" xfId="0" applyFont="1" applyAlignment="1">
      <alignment horizontal="left"/>
    </xf>
    <xf numFmtId="0" fontId="3" fillId="0" borderId="0" xfId="0" applyFont="1"/>
    <xf numFmtId="166" fontId="0" fillId="3" borderId="9" xfId="0" applyNumberFormat="1" applyFill="1" applyBorder="1"/>
    <xf numFmtId="0" fontId="4" fillId="0" borderId="4" xfId="0" applyFont="1" applyBorder="1"/>
    <xf numFmtId="0" fontId="0" fillId="0" borderId="4" xfId="0" applyBorder="1" applyAlignment="1">
      <alignment horizontal="center"/>
    </xf>
    <xf numFmtId="167" fontId="0" fillId="0" borderId="4" xfId="0" applyNumberFormat="1" applyBorder="1"/>
    <xf numFmtId="0" fontId="7" fillId="0" borderId="4" xfId="0" applyFont="1" applyBorder="1" applyAlignment="1">
      <alignment horizontal="left" vertical="center"/>
    </xf>
    <xf numFmtId="0" fontId="7" fillId="0" borderId="5" xfId="0" applyFont="1" applyBorder="1" applyAlignment="1">
      <alignment horizontal="left" vertical="center"/>
    </xf>
    <xf numFmtId="0" fontId="4" fillId="0" borderId="0" xfId="0" applyFont="1"/>
    <xf numFmtId="0" fontId="3" fillId="0" borderId="2" xfId="0" applyFont="1" applyBorder="1"/>
    <xf numFmtId="0" fontId="0" fillId="0" borderId="0" xfId="0" applyAlignment="1">
      <alignment vertical="center"/>
    </xf>
    <xf numFmtId="0" fontId="0" fillId="0" borderId="2" xfId="0" applyBorder="1"/>
    <xf numFmtId="0" fontId="7" fillId="0" borderId="2" xfId="0" applyFont="1" applyBorder="1" applyAlignment="1">
      <alignment vertical="center"/>
    </xf>
    <xf numFmtId="0" fontId="0" fillId="0" borderId="0" xfId="0" quotePrefix="1" applyAlignment="1">
      <alignment horizontal="center"/>
    </xf>
    <xf numFmtId="0" fontId="0" fillId="0" borderId="2" xfId="0" applyBorder="1" applyAlignment="1">
      <alignment horizontal="center"/>
    </xf>
    <xf numFmtId="3" fontId="0" fillId="0" borderId="0" xfId="0" applyNumberFormat="1"/>
    <xf numFmtId="0" fontId="0" fillId="0" borderId="0" xfId="0" applyAlignment="1">
      <alignment wrapText="1"/>
    </xf>
    <xf numFmtId="44" fontId="3" fillId="0" borderId="4" xfId="1" applyFont="1" applyFill="1" applyBorder="1" applyAlignment="1" applyProtection="1">
      <alignment horizontal="right"/>
    </xf>
    <xf numFmtId="44" fontId="3" fillId="0" borderId="4" xfId="1" applyFont="1" applyFill="1" applyBorder="1" applyProtection="1"/>
    <xf numFmtId="0" fontId="9" fillId="0" borderId="4" xfId="0" quotePrefix="1" applyFont="1" applyBorder="1" applyAlignment="1">
      <alignment horizontal="center"/>
    </xf>
    <xf numFmtId="0" fontId="20" fillId="2" borderId="7" xfId="0" applyFont="1" applyFill="1" applyBorder="1" applyAlignment="1">
      <alignment vertical="center"/>
    </xf>
    <xf numFmtId="0" fontId="20" fillId="2" borderId="8" xfId="0" applyFont="1" applyFill="1" applyBorder="1" applyAlignment="1">
      <alignment vertical="center"/>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44" fontId="3" fillId="2" borderId="7" xfId="1" applyFont="1" applyFill="1" applyBorder="1" applyAlignment="1" applyProtection="1">
      <alignment horizontal="center"/>
    </xf>
    <xf numFmtId="44" fontId="3" fillId="2" borderId="8" xfId="1" applyFont="1" applyFill="1" applyBorder="1" applyAlignment="1" applyProtection="1">
      <alignment horizontal="center"/>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0" borderId="0" xfId="0" applyFont="1" applyAlignment="1">
      <alignment horizontal="center" vertical="center"/>
    </xf>
    <xf numFmtId="167" fontId="0" fillId="0" borderId="0" xfId="0" applyNumberFormat="1" applyAlignment="1">
      <alignment horizontal="center"/>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0" fillId="0" borderId="13" xfId="0"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0" fillId="0" borderId="9" xfId="0" applyBorder="1" applyAlignment="1">
      <alignment horizontal="center"/>
    </xf>
    <xf numFmtId="169" fontId="0" fillId="4" borderId="11" xfId="0" applyNumberFormat="1" applyFill="1" applyBorder="1" applyAlignment="1" applyProtection="1">
      <alignment horizontal="center"/>
      <protection locked="0"/>
    </xf>
    <xf numFmtId="169" fontId="0" fillId="4" borderId="12" xfId="0" applyNumberFormat="1" applyFill="1" applyBorder="1" applyAlignment="1" applyProtection="1">
      <alignment horizontal="center"/>
      <protection locked="0"/>
    </xf>
    <xf numFmtId="169" fontId="0" fillId="4" borderId="10" xfId="0" applyNumberFormat="1" applyFill="1" applyBorder="1" applyAlignment="1" applyProtection="1">
      <alignment horizontal="center"/>
      <protection locked="0"/>
    </xf>
    <xf numFmtId="166" fontId="0" fillId="4" borderId="11" xfId="0" applyNumberFormat="1" applyFill="1" applyBorder="1" applyAlignment="1" applyProtection="1">
      <alignment horizontal="center"/>
      <protection locked="0"/>
    </xf>
    <xf numFmtId="166" fontId="0" fillId="4" borderId="12" xfId="0" applyNumberFormat="1" applyFill="1" applyBorder="1" applyAlignment="1" applyProtection="1">
      <alignment horizontal="center"/>
      <protection locked="0"/>
    </xf>
    <xf numFmtId="166" fontId="0" fillId="4" borderId="10" xfId="0" applyNumberFormat="1" applyFill="1" applyBorder="1" applyAlignment="1" applyProtection="1">
      <alignment horizontal="center"/>
      <protection locked="0"/>
    </xf>
    <xf numFmtId="166" fontId="0" fillId="3" borderId="11" xfId="0" applyNumberFormat="1" applyFill="1" applyBorder="1" applyAlignment="1">
      <alignment horizontal="center"/>
    </xf>
    <xf numFmtId="166" fontId="0" fillId="3" borderId="12" xfId="0" applyNumberFormat="1" applyFill="1" applyBorder="1" applyAlignment="1">
      <alignment horizontal="center"/>
    </xf>
    <xf numFmtId="166" fontId="0" fillId="3" borderId="10" xfId="0" applyNumberFormat="1" applyFill="1" applyBorder="1" applyAlignment="1">
      <alignment horizontal="center"/>
    </xf>
  </cellXfs>
  <cellStyles count="2">
    <cellStyle name="Standard" xfId="0" builtinId="0"/>
    <cellStyle name="Währung" xfId="1" builtinId="4"/>
  </cellStyles>
  <dxfs count="24">
    <dxf>
      <font>
        <color rgb="FFFF0000"/>
      </font>
    </dxf>
    <dxf>
      <font>
        <color rgb="FFFF0000"/>
      </font>
    </dxf>
    <dxf>
      <fill>
        <patternFill>
          <bgColor rgb="FF00B050"/>
        </patternFill>
      </fill>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theme="0"/>
      </font>
      <fill>
        <patternFill>
          <bgColor rgb="FF00B050"/>
        </patternFill>
      </fill>
    </dxf>
    <dxf>
      <fill>
        <patternFill>
          <bgColor rgb="FF00B050"/>
        </patternFill>
      </fill>
    </dxf>
    <dxf>
      <fill>
        <patternFill>
          <bgColor rgb="FFFF0000"/>
        </patternFill>
      </fill>
    </dxf>
    <dxf>
      <font>
        <color theme="0"/>
      </font>
      <fill>
        <patternFill>
          <bgColor rgb="FF00B050"/>
        </patternFill>
      </fill>
    </dxf>
    <dxf>
      <fill>
        <patternFill>
          <bgColor rgb="FFFF0000"/>
        </patternFill>
      </fill>
    </dxf>
    <dxf>
      <font>
        <color theme="0"/>
      </font>
      <fill>
        <patternFill>
          <bgColor rgb="FF00B050"/>
        </patternFill>
      </fill>
    </dxf>
    <dxf>
      <fill>
        <patternFill>
          <bgColor rgb="FFFF0000"/>
        </patternFill>
      </fill>
    </dxf>
    <dxf>
      <fill>
        <patternFill>
          <bgColor rgb="FFFF0000"/>
        </patternFill>
      </fill>
    </dxf>
    <dxf>
      <font>
        <color theme="0"/>
      </font>
      <fill>
        <patternFill>
          <bgColor rgb="FF00B050"/>
        </patternFill>
      </fill>
    </dxf>
    <dxf>
      <fill>
        <patternFill>
          <bgColor rgb="FFFF0000"/>
        </patternFill>
      </fill>
    </dxf>
    <dxf>
      <font>
        <color theme="0"/>
      </font>
      <fill>
        <patternFill>
          <bgColor rgb="FF00B050"/>
        </patternFill>
      </fill>
    </dxf>
    <dxf>
      <fill>
        <patternFill>
          <bgColor rgb="FFFF0000"/>
        </patternFill>
      </fill>
    </dxf>
    <dxf>
      <font>
        <color theme="0"/>
      </font>
      <fill>
        <patternFill>
          <bgColor rgb="FF00B050"/>
        </patternFill>
      </fill>
    </dxf>
    <dxf>
      <fill>
        <patternFill>
          <bgColor rgb="FFFF000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
  <sheetViews>
    <sheetView tabSelected="1" zoomScale="70" zoomScaleNormal="70" workbookViewId="0">
      <selection activeCell="F16" sqref="F16"/>
    </sheetView>
  </sheetViews>
  <sheetFormatPr baseColWidth="10" defaultColWidth="11.42578125" defaultRowHeight="15" x14ac:dyDescent="0.25"/>
  <cols>
    <col min="1" max="1" width="79.42578125" customWidth="1"/>
    <col min="2" max="2" width="5.85546875" bestFit="1" customWidth="1"/>
    <col min="3" max="3" width="44.5703125" customWidth="1"/>
    <col min="4" max="4" width="3.7109375" customWidth="1"/>
    <col min="5" max="5" width="25.140625" customWidth="1"/>
    <col min="6" max="6" width="21.7109375" customWidth="1"/>
    <col min="7" max="7" width="24" customWidth="1"/>
    <col min="8" max="8" width="37.42578125" bestFit="1" customWidth="1"/>
    <col min="9" max="9" width="3.28515625" customWidth="1"/>
    <col min="10" max="10" width="31.28515625" customWidth="1"/>
    <col min="11" max="11" width="38" customWidth="1"/>
    <col min="12" max="12" width="60.28515625" customWidth="1"/>
    <col min="13" max="13" width="21.7109375" bestFit="1" customWidth="1"/>
  </cols>
  <sheetData>
    <row r="1" spans="1:14" ht="30" customHeight="1" x14ac:dyDescent="0.25">
      <c r="A1" s="89" t="s">
        <v>0</v>
      </c>
      <c r="B1" s="90"/>
      <c r="C1" s="90"/>
      <c r="D1" s="90"/>
      <c r="E1" s="90"/>
      <c r="F1" s="90"/>
      <c r="G1" s="90"/>
      <c r="H1" s="90"/>
      <c r="I1" s="87"/>
      <c r="J1" s="87"/>
      <c r="K1" s="87"/>
      <c r="L1" s="88"/>
    </row>
    <row r="2" spans="1:14" ht="21" x14ac:dyDescent="0.25">
      <c r="A2" s="38" t="s">
        <v>1</v>
      </c>
      <c r="B2" s="39"/>
      <c r="C2" s="39"/>
      <c r="D2" s="39"/>
      <c r="E2" s="39"/>
      <c r="F2" s="57"/>
      <c r="G2" s="57"/>
      <c r="H2" s="57"/>
      <c r="I2" s="39"/>
      <c r="J2" s="58" t="s">
        <v>2</v>
      </c>
      <c r="K2" s="59"/>
      <c r="L2" s="60"/>
    </row>
    <row r="3" spans="1:14" ht="14.25" customHeight="1" x14ac:dyDescent="0.25">
      <c r="B3" s="39"/>
      <c r="C3" s="39"/>
      <c r="D3" s="39"/>
      <c r="E3" s="39"/>
      <c r="F3" s="108" t="s">
        <v>3</v>
      </c>
      <c r="G3" s="108"/>
      <c r="H3" s="108"/>
      <c r="I3" s="39"/>
      <c r="J3" s="51"/>
      <c r="K3" s="59"/>
      <c r="L3" s="60"/>
    </row>
    <row r="4" spans="1:14" x14ac:dyDescent="0.25">
      <c r="B4" s="40"/>
      <c r="E4" t="s">
        <v>4</v>
      </c>
      <c r="F4" s="61" t="s">
        <v>5</v>
      </c>
      <c r="G4" s="61" t="s">
        <v>6</v>
      </c>
      <c r="H4" s="61" t="s">
        <v>7</v>
      </c>
      <c r="J4" s="51"/>
      <c r="K4" s="51"/>
      <c r="L4" s="62"/>
      <c r="M4" s="16" t="s">
        <v>8</v>
      </c>
    </row>
    <row r="5" spans="1:14" x14ac:dyDescent="0.25">
      <c r="A5" s="41" t="s">
        <v>9</v>
      </c>
      <c r="B5" s="42"/>
      <c r="E5" s="52">
        <v>0.5</v>
      </c>
      <c r="F5" s="53">
        <v>8</v>
      </c>
      <c r="G5" s="53">
        <v>8</v>
      </c>
      <c r="H5" s="53">
        <v>8</v>
      </c>
      <c r="J5" s="51"/>
      <c r="K5" s="51"/>
      <c r="L5" s="62"/>
      <c r="M5" s="16"/>
    </row>
    <row r="6" spans="1:14" ht="18" customHeight="1" x14ac:dyDescent="0.25">
      <c r="A6" s="41" t="s">
        <v>10</v>
      </c>
      <c r="B6" s="43"/>
      <c r="E6" s="54"/>
      <c r="F6" s="113"/>
      <c r="G6" s="114"/>
      <c r="H6" s="115"/>
      <c r="J6" s="106" t="str">
        <f>"Gesamtkosten über Betrachtungszeitraum von max. "&amp;MAX(E5:H5)&amp;" Jahren (Installationskosten + Betriebskosten)"</f>
        <v>Gesamtkosten über Betrachtungszeitraum von max. 8 Jahren (Installationskosten + Betriebskosten)</v>
      </c>
      <c r="K6" s="106"/>
      <c r="L6" s="107"/>
      <c r="M6" s="63" t="s">
        <v>11</v>
      </c>
      <c r="N6" s="64"/>
    </row>
    <row r="7" spans="1:14" ht="18" customHeight="1" x14ac:dyDescent="0.25">
      <c r="A7" s="41" t="s">
        <v>12</v>
      </c>
      <c r="B7" s="43"/>
      <c r="E7" s="54"/>
      <c r="F7" s="113"/>
      <c r="G7" s="114"/>
      <c r="H7" s="115"/>
      <c r="I7" s="40"/>
      <c r="J7" s="106"/>
      <c r="K7" s="106"/>
      <c r="L7" s="107"/>
      <c r="M7" s="65" t="s">
        <v>13</v>
      </c>
      <c r="N7" s="64"/>
    </row>
    <row r="8" spans="1:14" s="46" customFormat="1" ht="66" customHeight="1" x14ac:dyDescent="0.25">
      <c r="A8" s="44"/>
      <c r="B8" s="45"/>
      <c r="J8" s="106" t="s">
        <v>14</v>
      </c>
      <c r="K8" s="106"/>
      <c r="L8" s="107"/>
      <c r="M8" s="66"/>
      <c r="N8" s="67"/>
    </row>
    <row r="9" spans="1:14" x14ac:dyDescent="0.25">
      <c r="E9" s="3"/>
      <c r="F9" s="112" t="s">
        <v>3</v>
      </c>
      <c r="G9" s="112"/>
      <c r="H9" s="112"/>
      <c r="J9" s="51"/>
      <c r="K9" s="51"/>
      <c r="L9" s="62"/>
      <c r="N9" s="68"/>
    </row>
    <row r="10" spans="1:14" x14ac:dyDescent="0.25">
      <c r="A10" s="5"/>
      <c r="E10" s="61" t="s">
        <v>4</v>
      </c>
      <c r="F10" s="61" t="s">
        <v>5</v>
      </c>
      <c r="G10" s="61" t="s">
        <v>6</v>
      </c>
      <c r="H10" s="61" t="s">
        <v>7</v>
      </c>
      <c r="J10" s="106" t="s">
        <v>15</v>
      </c>
      <c r="K10" s="106"/>
      <c r="L10" s="107"/>
      <c r="N10" s="68"/>
    </row>
    <row r="11" spans="1:14" ht="18" customHeight="1" x14ac:dyDescent="0.35">
      <c r="A11" s="47" t="str">
        <f>"Strommenge 1 (Stromverbrauch mit der höheren Umlageprivilegierung)"</f>
        <v>Strommenge 1 (Stromverbrauch mit der höheren Umlageprivilegierung)</v>
      </c>
      <c r="B11" s="35" t="s">
        <v>16</v>
      </c>
      <c r="C11" s="48" t="s">
        <v>17</v>
      </c>
      <c r="E11" s="55"/>
      <c r="F11" s="116"/>
      <c r="G11" s="117"/>
      <c r="H11" s="118"/>
      <c r="J11" s="106"/>
      <c r="K11" s="106"/>
      <c r="L11" s="107"/>
      <c r="N11" s="68"/>
    </row>
    <row r="12" spans="1:14" ht="18" x14ac:dyDescent="0.35">
      <c r="A12" s="49" t="str">
        <f>"Strommenge 2 (Stromverbrauch mit der niedrigeren bzw. ohne Umlageprivilegierung)"</f>
        <v>Strommenge 2 (Stromverbrauch mit der niedrigeren bzw. ohne Umlageprivilegierung)</v>
      </c>
      <c r="B12" s="35" t="s">
        <v>18</v>
      </c>
      <c r="C12" s="48" t="s">
        <v>19</v>
      </c>
      <c r="E12" s="55"/>
      <c r="F12" s="116"/>
      <c r="G12" s="117"/>
      <c r="H12" s="118"/>
      <c r="J12" s="106"/>
      <c r="K12" s="106"/>
      <c r="L12" s="107"/>
      <c r="N12" s="68"/>
    </row>
    <row r="13" spans="1:14" x14ac:dyDescent="0.25">
      <c r="A13" s="47" t="s">
        <v>20</v>
      </c>
      <c r="B13" s="35"/>
      <c r="C13" s="50"/>
      <c r="E13" s="69">
        <f>SUM(E11:E12)</f>
        <v>0</v>
      </c>
      <c r="F13" s="119">
        <f>SUM(F11:H12)</f>
        <v>0</v>
      </c>
      <c r="G13" s="120"/>
      <c r="H13" s="121"/>
      <c r="J13" s="106"/>
      <c r="K13" s="106"/>
      <c r="L13" s="107"/>
      <c r="N13" s="68"/>
    </row>
    <row r="14" spans="1:14" x14ac:dyDescent="0.25">
      <c r="A14" s="47"/>
      <c r="B14" s="51"/>
      <c r="C14" s="50"/>
      <c r="J14" s="51"/>
      <c r="K14" s="51"/>
      <c r="L14" s="62"/>
      <c r="N14" s="68"/>
    </row>
    <row r="15" spans="1:14" ht="28.5" customHeight="1" x14ac:dyDescent="0.35">
      <c r="A15" s="47" t="s">
        <v>21</v>
      </c>
      <c r="B15" s="35" t="s">
        <v>22</v>
      </c>
      <c r="C15" s="48" t="s">
        <v>17</v>
      </c>
      <c r="E15" s="56"/>
      <c r="F15" s="56"/>
      <c r="G15" s="56"/>
      <c r="H15" s="56"/>
      <c r="J15" s="106" t="s">
        <v>23</v>
      </c>
      <c r="K15" s="106"/>
      <c r="L15" s="107"/>
    </row>
    <row r="16" spans="1:14" ht="28.5" customHeight="1" x14ac:dyDescent="0.35">
      <c r="A16" s="49" t="s">
        <v>24</v>
      </c>
      <c r="B16" s="35" t="s">
        <v>25</v>
      </c>
      <c r="C16" s="48" t="s">
        <v>19</v>
      </c>
      <c r="E16" s="56">
        <v>0</v>
      </c>
      <c r="F16" s="56">
        <v>0.27700000000000002</v>
      </c>
      <c r="G16" s="56">
        <v>0.81599999999999995</v>
      </c>
      <c r="H16" s="56">
        <v>1.5580000000000001</v>
      </c>
      <c r="I16" s="1"/>
      <c r="J16" s="106"/>
      <c r="K16" s="106"/>
      <c r="L16" s="107"/>
    </row>
    <row r="17" spans="1:12" x14ac:dyDescent="0.25">
      <c r="A17" s="70" t="s">
        <v>26</v>
      </c>
      <c r="B17" s="71"/>
      <c r="C17" s="26"/>
      <c r="D17" s="26"/>
      <c r="E17" s="72"/>
      <c r="F17" s="72"/>
      <c r="G17" s="72"/>
      <c r="H17" s="72"/>
      <c r="I17" s="26"/>
      <c r="J17" s="73"/>
      <c r="K17" s="73"/>
      <c r="L17" s="74"/>
    </row>
    <row r="18" spans="1:12" s="75" customFormat="1" ht="12.75" x14ac:dyDescent="0.2"/>
    <row r="19" spans="1:12" x14ac:dyDescent="0.25">
      <c r="A19" s="109" t="s">
        <v>27</v>
      </c>
      <c r="B19" s="110"/>
      <c r="C19" s="110"/>
      <c r="D19" s="110"/>
      <c r="E19" s="110"/>
      <c r="F19" s="110"/>
      <c r="G19" s="110"/>
      <c r="H19" s="110"/>
      <c r="I19" s="110"/>
      <c r="J19" s="110"/>
      <c r="K19" s="110"/>
      <c r="L19" s="111"/>
    </row>
    <row r="20" spans="1:12" x14ac:dyDescent="0.25">
      <c r="A20" s="1"/>
      <c r="J20" s="68" t="s">
        <v>28</v>
      </c>
      <c r="L20" s="76"/>
    </row>
    <row r="21" spans="1:12" ht="18" x14ac:dyDescent="0.35">
      <c r="A21" s="2" t="s">
        <v>29</v>
      </c>
      <c r="B21" s="3" t="s">
        <v>30</v>
      </c>
      <c r="C21" s="3" t="s">
        <v>31</v>
      </c>
      <c r="D21" s="4" t="s">
        <v>32</v>
      </c>
      <c r="E21" s="104" t="s">
        <v>33</v>
      </c>
      <c r="F21" s="104"/>
      <c r="G21" s="104"/>
      <c r="H21" s="104"/>
      <c r="I21" s="77"/>
      <c r="J21" t="s">
        <v>34</v>
      </c>
      <c r="K21" s="77"/>
      <c r="L21" s="78"/>
    </row>
    <row r="22" spans="1:12" ht="18" x14ac:dyDescent="0.35">
      <c r="A22" s="5" t="s">
        <v>29</v>
      </c>
      <c r="B22" s="3" t="s">
        <v>30</v>
      </c>
      <c r="C22" s="6">
        <f>IF($E$12=$F$12,$E$12,""&amp;$E$12&amp;" kWh bzw. "&amp;$F$12&amp;" kWh")</f>
        <v>0</v>
      </c>
      <c r="D22" s="3" t="s">
        <v>32</v>
      </c>
      <c r="E22" s="7">
        <f>E16-E15</f>
        <v>0</v>
      </c>
      <c r="F22" s="7">
        <f>F16-F15</f>
        <v>0.27700000000000002</v>
      </c>
      <c r="G22" s="7">
        <f>G16-G15</f>
        <v>0.81599999999999995</v>
      </c>
      <c r="H22" s="7">
        <f>H16-H15</f>
        <v>1.5580000000000001</v>
      </c>
      <c r="L22" s="79"/>
    </row>
    <row r="23" spans="1:12" x14ac:dyDescent="0.25">
      <c r="A23" s="5"/>
      <c r="B23" s="3"/>
      <c r="C23" s="8"/>
      <c r="D23" s="3"/>
      <c r="E23" s="9"/>
      <c r="F23" s="9"/>
      <c r="G23" s="9"/>
      <c r="H23" s="9"/>
      <c r="L23" s="79"/>
    </row>
    <row r="24" spans="1:12" x14ac:dyDescent="0.25">
      <c r="A24" s="5"/>
      <c r="B24" s="3"/>
      <c r="C24" s="8"/>
      <c r="D24" s="3"/>
      <c r="E24" s="105" t="s">
        <v>35</v>
      </c>
      <c r="F24" s="105"/>
      <c r="G24" s="105"/>
      <c r="H24" s="105"/>
      <c r="L24" s="79"/>
    </row>
    <row r="25" spans="1:12" ht="18" x14ac:dyDescent="0.35">
      <c r="A25" s="5" t="s">
        <v>29</v>
      </c>
      <c r="B25" s="3" t="s">
        <v>30</v>
      </c>
      <c r="C25" s="10">
        <f>SUM(E25:H25)</f>
        <v>0</v>
      </c>
      <c r="E25" s="11">
        <f>E12*E22/100</f>
        <v>0</v>
      </c>
      <c r="F25" s="11">
        <f>$F$12*F22/100</f>
        <v>0</v>
      </c>
      <c r="G25" s="11">
        <f t="shared" ref="G25:H25" si="0">$F$12*G22/100</f>
        <v>0</v>
      </c>
      <c r="H25" s="11">
        <f t="shared" si="0"/>
        <v>0</v>
      </c>
      <c r="L25" s="78"/>
    </row>
    <row r="26" spans="1:12" x14ac:dyDescent="0.25">
      <c r="A26" s="5"/>
      <c r="B26" s="3"/>
      <c r="C26" s="12"/>
      <c r="E26" s="13"/>
      <c r="F26" s="13"/>
      <c r="G26" s="13"/>
      <c r="H26" s="13"/>
      <c r="L26" s="78"/>
    </row>
    <row r="27" spans="1:12" x14ac:dyDescent="0.25">
      <c r="A27" s="14" t="s">
        <v>36</v>
      </c>
      <c r="B27" s="3"/>
      <c r="C27" s="12"/>
      <c r="E27" s="3" t="str">
        <f>IF(OR(ISNUMBER(A28),A28=""),IF(A28&gt;C28,"Ungleichung erfüllt!","Ungleichung nicht erfüllt!"),"")</f>
        <v/>
      </c>
      <c r="F27" s="3"/>
      <c r="G27" s="3"/>
      <c r="H27" s="3"/>
      <c r="J27" s="97" t="s">
        <v>37</v>
      </c>
      <c r="K27" s="97"/>
      <c r="L27" s="98"/>
    </row>
    <row r="28" spans="1:12" x14ac:dyDescent="0.25">
      <c r="A28" s="15" t="str">
        <f>IF(OR(AND(ISBLANK(E6),ISBLANK(F6)),E6&lt;&gt;F6),"-",IF(AND(E6&gt;0,F6&gt;0,E6=F6),E6,IF(OR(AND(OR(ISBLANK(E6),E6&gt;0),F6=0),AND(E6=0,OR(ISBLANK(F6),F6&gt;0))),"-",VALUE(E6))))</f>
        <v>-</v>
      </c>
      <c r="B28" s="16" t="s">
        <v>30</v>
      </c>
      <c r="C28" s="17" t="str">
        <f>IF(OR(ISNUMBER(A28),A28=""),+E25*E5+F25*F5+G25*G5+H25*H5,"-")</f>
        <v>-</v>
      </c>
      <c r="E28" s="18" t="s">
        <v>38</v>
      </c>
      <c r="F28" s="19" t="str">
        <f>IF(E27="Ungleichung erfüllt!","unvertretbarer Aufwand",IF(E27="Ungleichung nicht erfüllt!","vertretbarer Aufwand",""))</f>
        <v/>
      </c>
      <c r="G28" s="18"/>
      <c r="H28" s="18"/>
      <c r="J28" s="97"/>
      <c r="K28" s="97"/>
      <c r="L28" s="98"/>
    </row>
    <row r="29" spans="1:12" x14ac:dyDescent="0.25">
      <c r="A29" s="20" t="s">
        <v>39</v>
      </c>
      <c r="B29" s="16"/>
      <c r="C29" s="21"/>
      <c r="E29" s="18"/>
      <c r="F29" s="19"/>
      <c r="G29" s="18"/>
      <c r="H29" s="18"/>
      <c r="L29" s="78"/>
    </row>
    <row r="30" spans="1:12" ht="15" customHeight="1" x14ac:dyDescent="0.25">
      <c r="A30" s="14" t="s">
        <v>40</v>
      </c>
      <c r="B30" s="3"/>
      <c r="C30" s="12"/>
      <c r="E30" s="3" t="str">
        <f>IF(OR(ISNUMBER(A31),A31=""),IF(A31&gt;C31,"Ungleichung erfüllt!","Ungleichung nicht erfüllt!"),"")</f>
        <v/>
      </c>
      <c r="F30" s="3"/>
      <c r="G30" s="18"/>
      <c r="H30" s="18"/>
      <c r="J30" s="97" t="s">
        <v>41</v>
      </c>
      <c r="K30" s="97"/>
      <c r="L30" s="98"/>
    </row>
    <row r="31" spans="1:12" x14ac:dyDescent="0.25">
      <c r="A31" s="15" t="str">
        <f>IF(ISBLANK(E6),"-",IF(AND(E6&gt;0,E6&lt;&gt;F6),E6,IF(AND(E6=0,OR(ISBLANK(F6),F6&gt;0)),VALUE(E6),"-")))</f>
        <v>-</v>
      </c>
      <c r="B31" s="16" t="s">
        <v>30</v>
      </c>
      <c r="C31" s="17" t="str">
        <f>IF(OR(ISNUMBER(A31),A31=""),+E25*E5,"-")</f>
        <v>-</v>
      </c>
      <c r="E31" s="18" t="s">
        <v>38</v>
      </c>
      <c r="F31" s="19" t="str">
        <f>IF(E30="Ungleichung erfüllt!","unvertretbarer Aufwand",IF(E30="Ungleichung nicht erfüllt!","vertretbarer Aufwand",""))</f>
        <v/>
      </c>
      <c r="G31" s="18"/>
      <c r="H31" s="18"/>
      <c r="J31" s="97"/>
      <c r="K31" s="97"/>
      <c r="L31" s="98"/>
    </row>
    <row r="32" spans="1:12" x14ac:dyDescent="0.25">
      <c r="A32" s="22"/>
      <c r="B32" s="16"/>
      <c r="C32" s="21"/>
      <c r="E32" s="3" t="str">
        <f>IF(OR(ISNUMBER(A33),A33=""),IF(A33&gt;C33,"Ungleichung erfüllt!","Ungleichung nicht erfüllt!"),"")</f>
        <v/>
      </c>
      <c r="F32" s="3"/>
      <c r="G32" s="18"/>
      <c r="H32" s="18"/>
      <c r="J32" s="97" t="s">
        <v>42</v>
      </c>
      <c r="K32" s="97"/>
      <c r="L32" s="98"/>
    </row>
    <row r="33" spans="1:13" x14ac:dyDescent="0.25">
      <c r="A33" s="23" t="str">
        <f>IF(ISBLANK(F6),"-",IF(AND(F6&gt;0,E6&lt;&gt;F6),F6,IF(AND(F6=0,OR(ISBLANK(E6),E6&gt;0)),VALUE(F6),"-")))</f>
        <v>-</v>
      </c>
      <c r="B33" s="24" t="s">
        <v>30</v>
      </c>
      <c r="C33" s="25" t="str">
        <f>IF(OR(ISNUMBER(A33),A33=""),+F25*F5+G25*G5+H25*H5,"-")</f>
        <v>-</v>
      </c>
      <c r="D33" s="26"/>
      <c r="E33" s="27" t="s">
        <v>38</v>
      </c>
      <c r="F33" s="28" t="str">
        <f>IF(E32="Ungleichung erfüllt!","unvertretbarer Aufwand",IF(E32="Ungleichung nicht erfüllt!","vertretbarer Aufwand",""))</f>
        <v/>
      </c>
      <c r="G33" s="27"/>
      <c r="H33" s="27"/>
      <c r="I33" s="26"/>
      <c r="J33" s="99"/>
      <c r="K33" s="99"/>
      <c r="L33" s="100"/>
    </row>
    <row r="34" spans="1:13" x14ac:dyDescent="0.25">
      <c r="B34" s="3"/>
      <c r="E34" s="80"/>
      <c r="F34" s="80"/>
      <c r="G34" s="80"/>
      <c r="H34" s="80"/>
    </row>
    <row r="35" spans="1:13" x14ac:dyDescent="0.25">
      <c r="A35" s="101" t="s">
        <v>43</v>
      </c>
      <c r="B35" s="102"/>
      <c r="C35" s="102"/>
      <c r="D35" s="102"/>
      <c r="E35" s="102"/>
      <c r="F35" s="102"/>
      <c r="G35" s="102"/>
      <c r="H35" s="102"/>
      <c r="I35" s="102"/>
      <c r="J35" s="102"/>
      <c r="K35" s="102"/>
      <c r="L35" s="103"/>
    </row>
    <row r="36" spans="1:13" x14ac:dyDescent="0.25">
      <c r="A36" s="1"/>
      <c r="J36" s="68" t="s">
        <v>28</v>
      </c>
      <c r="L36" s="76"/>
    </row>
    <row r="37" spans="1:13" ht="18" x14ac:dyDescent="0.25">
      <c r="A37" s="2" t="s">
        <v>44</v>
      </c>
      <c r="B37" s="3" t="s">
        <v>30</v>
      </c>
      <c r="C37" s="4" t="s">
        <v>31</v>
      </c>
      <c r="D37" s="4" t="s">
        <v>32</v>
      </c>
      <c r="E37" s="104" t="s">
        <v>33</v>
      </c>
      <c r="F37" s="104"/>
      <c r="G37" s="104"/>
      <c r="H37" s="104"/>
      <c r="I37" s="77"/>
      <c r="J37" t="s">
        <v>34</v>
      </c>
      <c r="K37" s="77"/>
      <c r="L37" s="78"/>
    </row>
    <row r="38" spans="1:13" ht="18" x14ac:dyDescent="0.25">
      <c r="A38" s="2" t="s">
        <v>44</v>
      </c>
      <c r="B38" s="3" t="s">
        <v>30</v>
      </c>
      <c r="C38" s="6">
        <f>IF($E$12=$F$12,$E$12,""&amp;$E$12&amp;" kWh bzw. "&amp;$F$12&amp;" kWh")</f>
        <v>0</v>
      </c>
      <c r="D38" s="3" t="s">
        <v>32</v>
      </c>
      <c r="E38" s="7">
        <f>E16-E15</f>
        <v>0</v>
      </c>
      <c r="F38" s="7">
        <f>F16-F15</f>
        <v>0.27700000000000002</v>
      </c>
      <c r="G38" s="7">
        <f>G16-G15</f>
        <v>0.81599999999999995</v>
      </c>
      <c r="H38" s="7">
        <f>H16-H15</f>
        <v>1.5580000000000001</v>
      </c>
      <c r="L38" s="79"/>
    </row>
    <row r="39" spans="1:13" x14ac:dyDescent="0.25">
      <c r="A39" s="2"/>
      <c r="B39" s="3"/>
      <c r="C39" s="8"/>
      <c r="D39" s="3"/>
      <c r="E39" s="9"/>
      <c r="F39" s="9"/>
      <c r="G39" s="9"/>
      <c r="H39" s="9"/>
      <c r="L39" s="79"/>
    </row>
    <row r="40" spans="1:13" x14ac:dyDescent="0.25">
      <c r="A40" s="2"/>
      <c r="B40" s="3"/>
      <c r="C40" s="8"/>
      <c r="D40" s="3"/>
      <c r="E40" s="105" t="s">
        <v>35</v>
      </c>
      <c r="F40" s="105"/>
      <c r="G40" s="105"/>
      <c r="H40" s="105"/>
      <c r="L40" s="79"/>
    </row>
    <row r="41" spans="1:13" ht="18" x14ac:dyDescent="0.25">
      <c r="A41" s="2" t="s">
        <v>44</v>
      </c>
      <c r="B41" s="3" t="s">
        <v>30</v>
      </c>
      <c r="C41" s="29">
        <f>SUM(E41:H41)</f>
        <v>0</v>
      </c>
      <c r="E41" s="11">
        <f>E12*E38/100</f>
        <v>0</v>
      </c>
      <c r="F41" s="11">
        <f>$F$12*F38/100</f>
        <v>0</v>
      </c>
      <c r="G41" s="11">
        <f t="shared" ref="G41:H41" si="1">$F$12*G38/100</f>
        <v>0</v>
      </c>
      <c r="H41" s="11">
        <f t="shared" si="1"/>
        <v>0</v>
      </c>
      <c r="L41" s="81"/>
      <c r="M41" s="82"/>
    </row>
    <row r="42" spans="1:13" x14ac:dyDescent="0.25">
      <c r="A42" s="30"/>
      <c r="B42" s="3"/>
      <c r="C42" s="12"/>
      <c r="L42" s="81"/>
      <c r="M42" s="82"/>
    </row>
    <row r="43" spans="1:13" x14ac:dyDescent="0.25">
      <c r="A43" s="14" t="s">
        <v>36</v>
      </c>
      <c r="B43" s="3"/>
      <c r="C43" s="12"/>
      <c r="E43" s="3" t="str">
        <f>IF(OR(ISNUMBER(A44),A44=""),IF(A44&gt;C44,"Ungleichung erfüllt!","Ungleichung nicht erfüllt!"),"")</f>
        <v/>
      </c>
      <c r="F43" s="3"/>
      <c r="G43" s="3"/>
      <c r="H43" s="3"/>
      <c r="J43" s="97" t="s">
        <v>45</v>
      </c>
      <c r="K43" s="97"/>
      <c r="L43" s="98"/>
      <c r="M43" s="82"/>
    </row>
    <row r="44" spans="1:13" x14ac:dyDescent="0.25">
      <c r="A44" s="15" t="str">
        <f>IF(OR(AND(ISBLANK(E7),ISBLANK(F7)),E7&lt;&gt;F7),"-",IF(AND(E7&gt;0,F7&gt;0,E7=F7),E7+(E11*E38/100)*E5+(F11*F38/100)*F5+(F11*G38/100)*G5+(F11*H38/100)*H5,IF(OR(AND(OR(ISBLANK(E7),E7&gt;0),F7=0),AND(E7=0,OR(ISBLANK(F7),F7&gt;0))),"-",E7+(E11*E38/100)*E5+(F11*F38/100)*F5+(F11*G38/100)*G5+(F11*H38/100)*H5)))</f>
        <v>-</v>
      </c>
      <c r="B44" s="16" t="s">
        <v>30</v>
      </c>
      <c r="C44" s="31" t="str">
        <f>IF(OR(ISNUMBER(A44),A44=""),+E41*E5+F41*F5+G41*G5+H41*H5,"-")</f>
        <v>-</v>
      </c>
      <c r="E44" s="18" t="s">
        <v>38</v>
      </c>
      <c r="F44" s="19" t="str">
        <f>IF(E43="Ungleichung erfüllt!","wirtschaftliche Unzumutbarkeit",IF(E43="Ungleichung nicht erfüllt!","wirtschaftliche Zumutbarkeit",""))</f>
        <v/>
      </c>
      <c r="G44" s="18"/>
      <c r="H44" s="18"/>
      <c r="J44" s="97"/>
      <c r="K44" s="97"/>
      <c r="L44" s="98"/>
    </row>
    <row r="45" spans="1:13" x14ac:dyDescent="0.25">
      <c r="A45" s="20" t="s">
        <v>39</v>
      </c>
      <c r="B45" s="16"/>
      <c r="C45" s="21"/>
      <c r="E45" s="18"/>
      <c r="F45" s="19"/>
      <c r="G45" s="18"/>
      <c r="H45" s="18"/>
      <c r="L45" s="78"/>
    </row>
    <row r="46" spans="1:13" x14ac:dyDescent="0.25">
      <c r="A46" s="14" t="s">
        <v>40</v>
      </c>
      <c r="B46" s="3"/>
      <c r="C46" s="12"/>
      <c r="E46" s="3" t="str">
        <f>IF(OR(ISNUMBER(A47),A47=""),IF(A47&gt;C47,"Ungleichung erfüllt!","Ungleichung nicht erfüllt!"),"")</f>
        <v/>
      </c>
      <c r="F46" s="3"/>
      <c r="G46" s="18"/>
      <c r="H46" s="18"/>
      <c r="J46" s="97" t="s">
        <v>46</v>
      </c>
      <c r="K46" s="97"/>
      <c r="L46" s="98"/>
    </row>
    <row r="47" spans="1:13" x14ac:dyDescent="0.25">
      <c r="A47" s="15" t="str">
        <f>IF(ISBLANK(E7),"-",IF(AND(E7&gt;0,E7&lt;&gt;F7),E7+(E11*E38/100)*E5,IF(AND(E7=0,OR(ISBLANK(F7),F7&gt;0)),E7+(E11*E38/100)*E5,"-")))</f>
        <v>-</v>
      </c>
      <c r="B47" s="16" t="s">
        <v>30</v>
      </c>
      <c r="C47" s="17" t="str">
        <f>IF(OR(ISNUMBER(A47),A47=""),+E41*E5,"-")</f>
        <v>-</v>
      </c>
      <c r="E47" s="18" t="s">
        <v>38</v>
      </c>
      <c r="F47" s="19" t="str">
        <f>IF(E46="Ungleichung erfüllt!","wirtschaftliche Unzumutbarkeit",IF(E46="Ungleichung nicht erfüllt!","wirtschaftliche Zumutbarkeit",""))</f>
        <v/>
      </c>
      <c r="G47" s="18"/>
      <c r="H47" s="18"/>
      <c r="J47" s="97"/>
      <c r="K47" s="97"/>
      <c r="L47" s="98"/>
    </row>
    <row r="48" spans="1:13" x14ac:dyDescent="0.25">
      <c r="A48" s="22"/>
      <c r="B48" s="16"/>
      <c r="C48" s="21"/>
      <c r="E48" s="3" t="str">
        <f>IF(OR(ISNUMBER(A49),A49=""),IF(A49&gt;C49,"Ungleichung erfüllt!","Ungleichung nicht erfüllt!"),"")</f>
        <v/>
      </c>
      <c r="F48" s="3"/>
      <c r="G48" s="18"/>
      <c r="H48" s="18"/>
      <c r="J48" s="97" t="s">
        <v>47</v>
      </c>
      <c r="K48" s="97"/>
      <c r="L48" s="98"/>
    </row>
    <row r="49" spans="1:21" x14ac:dyDescent="0.25">
      <c r="A49" s="23" t="str">
        <f>IF(ISBLANK(F7),"-",IF(AND(F7&gt;0,E7&lt;&gt;F7),F7+(F11*F38/100)*F5+(F11*G38/100)*G5+(F11*H38/100)*H5,IF(AND(F7=0,OR(ISBLANK(E7),E7&gt;0)),F7+(F11*F38/100)*F5+(F11*G38/100)*G5+(F11*H38/100)*H5,"-")))</f>
        <v>-</v>
      </c>
      <c r="B49" s="24" t="s">
        <v>30</v>
      </c>
      <c r="C49" s="25" t="str">
        <f>IF(OR(ISNUMBER(A49),A49=""),+F41*F5+G41*G5+H41*H5,"-")</f>
        <v>-</v>
      </c>
      <c r="D49" s="26"/>
      <c r="E49" s="27" t="s">
        <v>38</v>
      </c>
      <c r="F49" s="28" t="str">
        <f>IF(E48="Ungleichung erfüllt!","wirtschaftliche Unzumutbarkeit",IF(E48="Ungleichung nicht erfüllt!","wirtschaftliche Zumutbarkeit",""))</f>
        <v/>
      </c>
      <c r="G49" s="27"/>
      <c r="H49" s="27"/>
      <c r="I49" s="26"/>
      <c r="J49" s="99"/>
      <c r="K49" s="99"/>
      <c r="L49" s="100"/>
    </row>
    <row r="50" spans="1:21" x14ac:dyDescent="0.25">
      <c r="A50" s="32"/>
      <c r="B50" s="16"/>
      <c r="C50" s="33"/>
      <c r="E50" s="18"/>
      <c r="F50" s="19"/>
      <c r="G50" s="18"/>
      <c r="H50" s="18"/>
    </row>
    <row r="51" spans="1:21" x14ac:dyDescent="0.25">
      <c r="A51" s="91" t="s">
        <v>48</v>
      </c>
      <c r="B51" s="91"/>
      <c r="C51" s="91"/>
      <c r="D51" s="91"/>
      <c r="E51" s="91"/>
      <c r="F51" s="91"/>
      <c r="G51" s="91"/>
      <c r="H51" s="91"/>
      <c r="I51" s="91"/>
      <c r="J51" s="91"/>
      <c r="K51" s="91"/>
      <c r="L51" s="92"/>
    </row>
    <row r="52" spans="1:21" x14ac:dyDescent="0.25">
      <c r="A52" s="32"/>
      <c r="B52" s="16"/>
      <c r="C52" s="33"/>
      <c r="E52" s="34" t="s">
        <v>49</v>
      </c>
      <c r="F52" s="35"/>
      <c r="G52" s="34" t="s">
        <v>4</v>
      </c>
      <c r="H52" s="34" t="s">
        <v>3</v>
      </c>
      <c r="L52" s="78"/>
    </row>
    <row r="53" spans="1:21" ht="14.45" customHeight="1" x14ac:dyDescent="0.25">
      <c r="A53" s="36" t="s">
        <v>50</v>
      </c>
      <c r="B53" s="16"/>
      <c r="C53" s="18" t="s">
        <v>38</v>
      </c>
      <c r="E53" s="37" t="str">
        <f>IF(E27="","",IF(E27="Ungleichung erfüllt!","Ungleichung erfüllt!","Ungleichung nicht erfüllt!"))</f>
        <v/>
      </c>
      <c r="F53" s="19"/>
      <c r="G53" s="37" t="str">
        <f>IF(E30="","",IF(E30="Ungleichung erfüllt!","Ungleichung erfüllt!","Ungleichung nicht erfüllt!"))</f>
        <v/>
      </c>
      <c r="H53" s="37" t="str">
        <f>IF(E32="","",IF(E32="Ungleichung erfüllt!","Ungleichung erfüllt!","Ungleichung nicht erfüllt!"))</f>
        <v/>
      </c>
      <c r="J53" s="93" t="s">
        <v>51</v>
      </c>
      <c r="K53" s="93"/>
      <c r="L53" s="94"/>
      <c r="M53" s="83"/>
      <c r="N53" s="83"/>
      <c r="O53" s="83"/>
      <c r="P53" s="83"/>
      <c r="Q53" s="83"/>
      <c r="R53" s="83"/>
      <c r="S53" s="83"/>
      <c r="T53" s="83"/>
      <c r="U53" s="83"/>
    </row>
    <row r="54" spans="1:21" x14ac:dyDescent="0.25">
      <c r="A54" s="36" t="s">
        <v>52</v>
      </c>
      <c r="B54" s="16"/>
      <c r="C54" s="18" t="s">
        <v>38</v>
      </c>
      <c r="E54" s="37" t="str">
        <f>IF(E43="","",IF(E43="Ungleichung erfüllt!","Ungleichung erfüllt!","Ungleichung nicht erfüllt!"))</f>
        <v/>
      </c>
      <c r="F54" s="19"/>
      <c r="G54" s="37" t="str">
        <f>IF(E46="","",IF(E46="Ungleichung erfüllt!","Ungleichung erfüllt!","Ungleichung nicht erfüllt!"))</f>
        <v/>
      </c>
      <c r="H54" s="37" t="str">
        <f>IF(E48="","",IF(E48="Ungleichung erfüllt!","Ungleichung erfüllt!","Ungleichung nicht erfüllt!"))</f>
        <v/>
      </c>
      <c r="J54" s="93"/>
      <c r="K54" s="93"/>
      <c r="L54" s="94"/>
      <c r="M54" s="83"/>
      <c r="N54" s="83"/>
      <c r="O54" s="83"/>
      <c r="P54" s="83"/>
      <c r="Q54" s="83"/>
      <c r="R54" s="83"/>
      <c r="S54" s="83"/>
      <c r="T54" s="83"/>
      <c r="U54" s="83"/>
    </row>
    <row r="55" spans="1:21" x14ac:dyDescent="0.25">
      <c r="A55" s="84"/>
      <c r="B55" s="24"/>
      <c r="C55" s="85"/>
      <c r="D55" s="26"/>
      <c r="E55" s="86"/>
      <c r="F55" s="28"/>
      <c r="G55" s="27"/>
      <c r="H55" s="27"/>
      <c r="I55" s="26"/>
      <c r="J55" s="95"/>
      <c r="K55" s="95"/>
      <c r="L55" s="96"/>
    </row>
    <row r="56" spans="1:21" x14ac:dyDescent="0.25">
      <c r="A56" s="32"/>
      <c r="B56" s="16"/>
      <c r="C56" s="33"/>
      <c r="E56" s="18"/>
      <c r="F56" s="19"/>
      <c r="G56" s="18"/>
      <c r="H56" s="18"/>
    </row>
  </sheetData>
  <sheetProtection selectLockedCells="1"/>
  <mergeCells count="26">
    <mergeCell ref="J15:L16"/>
    <mergeCell ref="J10:L13"/>
    <mergeCell ref="F13:H13"/>
    <mergeCell ref="E21:H21"/>
    <mergeCell ref="E24:H24"/>
    <mergeCell ref="J6:L7"/>
    <mergeCell ref="F6:H6"/>
    <mergeCell ref="F7:H7"/>
    <mergeCell ref="F11:H11"/>
    <mergeCell ref="F12:H12"/>
    <mergeCell ref="A1:H1"/>
    <mergeCell ref="A51:L51"/>
    <mergeCell ref="J53:L55"/>
    <mergeCell ref="J30:L31"/>
    <mergeCell ref="J32:L33"/>
    <mergeCell ref="J46:L47"/>
    <mergeCell ref="J48:L49"/>
    <mergeCell ref="J43:L44"/>
    <mergeCell ref="A35:L35"/>
    <mergeCell ref="E37:H37"/>
    <mergeCell ref="E40:H40"/>
    <mergeCell ref="J8:L8"/>
    <mergeCell ref="F3:H3"/>
    <mergeCell ref="J27:L28"/>
    <mergeCell ref="A19:L19"/>
    <mergeCell ref="F9:H9"/>
  </mergeCells>
  <conditionalFormatting sqref="E27">
    <cfRule type="cellIs" dxfId="23" priority="43" operator="equal">
      <formula>"Ungleichung nicht erfüllt!"</formula>
    </cfRule>
    <cfRule type="cellIs" dxfId="22" priority="49" operator="equal">
      <formula>"Ungleichung erfüllt!"</formula>
    </cfRule>
  </conditionalFormatting>
  <conditionalFormatting sqref="E30">
    <cfRule type="cellIs" dxfId="21" priority="12" operator="equal">
      <formula>"Ungleichung nicht erfüllt!"</formula>
    </cfRule>
    <cfRule type="cellIs" dxfId="20" priority="13" operator="equal">
      <formula>"Ungleichung erfüllt!"</formula>
    </cfRule>
  </conditionalFormatting>
  <conditionalFormatting sqref="E32">
    <cfRule type="cellIs" dxfId="19" priority="10" operator="equal">
      <formula>"Ungleichung nicht erfüllt!"</formula>
    </cfRule>
    <cfRule type="cellIs" dxfId="18" priority="11" operator="equal">
      <formula>"Ungleichung erfüllt!"</formula>
    </cfRule>
  </conditionalFormatting>
  <conditionalFormatting sqref="E43">
    <cfRule type="cellIs" dxfId="17" priority="16" operator="equal">
      <formula>"Ungleichung nicht erfüllt!"</formula>
    </cfRule>
  </conditionalFormatting>
  <conditionalFormatting sqref="E46">
    <cfRule type="cellIs" dxfId="16" priority="5" operator="equal">
      <formula>"Ungleichung nicht erfüllt!"</formula>
    </cfRule>
    <cfRule type="cellIs" dxfId="15" priority="6" operator="equal">
      <formula>"Ungleichung erfüllt!"</formula>
    </cfRule>
  </conditionalFormatting>
  <conditionalFormatting sqref="E48">
    <cfRule type="cellIs" dxfId="14" priority="3" operator="equal">
      <formula>"Ungleichung nicht erfüllt!"</formula>
    </cfRule>
    <cfRule type="cellIs" dxfId="13" priority="4" operator="equal">
      <formula>"Ungleichung erfüllt!"</formula>
    </cfRule>
  </conditionalFormatting>
  <conditionalFormatting sqref="E53:E54">
    <cfRule type="cellIs" dxfId="12" priority="30" operator="equal">
      <formula>"Ungleichung nicht erfüllt!"</formula>
    </cfRule>
    <cfRule type="cellIs" dxfId="11" priority="31" operator="equal">
      <formula>"Ungleichung erfüllt!"</formula>
    </cfRule>
  </conditionalFormatting>
  <conditionalFormatting sqref="E43:H43">
    <cfRule type="cellIs" dxfId="10" priority="17" operator="equal">
      <formula>"Ungleichung erfüllt!"</formula>
    </cfRule>
  </conditionalFormatting>
  <conditionalFormatting sqref="F28:F29">
    <cfRule type="expression" dxfId="9" priority="51">
      <formula>$F$28="Unvertretbarer Aufwand"</formula>
    </cfRule>
  </conditionalFormatting>
  <conditionalFormatting sqref="F31">
    <cfRule type="expression" dxfId="8" priority="15">
      <formula>$F$28="Unvertretbarer Aufwand"</formula>
    </cfRule>
  </conditionalFormatting>
  <conditionalFormatting sqref="F33">
    <cfRule type="expression" dxfId="7" priority="14">
      <formula>$F$28="Unvertretbarer Aufwand"</formula>
    </cfRule>
  </conditionalFormatting>
  <conditionalFormatting sqref="F44:F45">
    <cfRule type="expression" dxfId="6" priority="9">
      <formula>$F$28="Unvertretbarer Aufwand"</formula>
    </cfRule>
  </conditionalFormatting>
  <conditionalFormatting sqref="F47">
    <cfRule type="expression" dxfId="5" priority="2">
      <formula>$F$28="Unvertretbarer Aufwand"</formula>
    </cfRule>
  </conditionalFormatting>
  <conditionalFormatting sqref="F49">
    <cfRule type="expression" dxfId="4" priority="1">
      <formula>$F$28="Unvertretbarer Aufwand"</formula>
    </cfRule>
  </conditionalFormatting>
  <conditionalFormatting sqref="G53:H54">
    <cfRule type="cellIs" dxfId="3" priority="26" operator="equal">
      <formula>"Ungleichung nicht erfüllt!"</formula>
    </cfRule>
    <cfRule type="cellIs" dxfId="2" priority="27" operator="equal">
      <formula>"Ungleichung erfüllt!"</formula>
    </cfRule>
  </conditionalFormatting>
  <conditionalFormatting sqref="I44 I50:K50 I52:K52 I53:I55 I56:K56">
    <cfRule type="expression" dxfId="1" priority="55">
      <formula>$I$44="wirtschaftliche Unzumutbarkeit"</formula>
    </cfRule>
  </conditionalFormatting>
  <conditionalFormatting sqref="I34:K34">
    <cfRule type="expression" dxfId="0" priority="56">
      <formula>$I$28="Unvertretbarer Aufwand"</formula>
    </cfRule>
  </conditionalFormatting>
  <pageMargins left="0.7" right="0.7" top="0.78740157499999996" bottom="0.78740157499999996" header="0.3" footer="0.3"/>
  <pageSetup paperSize="9" orientation="portrait" r:id="rId1"/>
  <customProperties>
    <customPr name="EpmWorksheetKeyString_GUID" r:id="rId2"/>
  </customProperties>
  <ignoredErrors>
    <ignoredError sqref="J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501F3BAF22714CB7E7152BDDD4B823" ma:contentTypeVersion="20" ma:contentTypeDescription="Ein neues Dokument erstellen." ma:contentTypeScope="" ma:versionID="6c726ee07e3398355d1bbc75f717fa0c">
  <xsd:schema xmlns:xsd="http://www.w3.org/2001/XMLSchema" xmlns:xs="http://www.w3.org/2001/XMLSchema" xmlns:p="http://schemas.microsoft.com/office/2006/metadata/properties" xmlns:ns2="5c6dfab4-252d-401e-a3da-0a884206eb77" xmlns:ns3="http://schemas.microsoft.com/sharepoint/v4" xmlns:ns4="4eee6405-2410-41a9-b466-84efdb81922d" targetNamespace="http://schemas.microsoft.com/office/2006/metadata/properties" ma:root="true" ma:fieldsID="aeec18e0dace7c576f22ab1b5c73e39f" ns2:_="" ns3:_="" ns4:_="">
    <xsd:import namespace="5c6dfab4-252d-401e-a3da-0a884206eb77"/>
    <xsd:import namespace="http://schemas.microsoft.com/sharepoint/v4"/>
    <xsd:import namespace="4eee6405-2410-41a9-b466-84efdb81922d"/>
    <xsd:element name="properties">
      <xsd:complexType>
        <xsd:sequence>
          <xsd:element name="documentManagement">
            <xsd:complexType>
              <xsd:all>
                <xsd:element ref="ns2:Schlagw_x00f6_rter" minOccurs="0"/>
                <xsd:element ref="ns3:IconOverlay"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dfab4-252d-401e-a3da-0a884206eb77" elementFormDefault="qualified">
    <xsd:import namespace="http://schemas.microsoft.com/office/2006/documentManagement/types"/>
    <xsd:import namespace="http://schemas.microsoft.com/office/infopath/2007/PartnerControls"/>
    <xsd:element name="Schlagw_x00f6_rter" ma:index="8" nillable="true" ma:displayName="Schlagwörter" ma:internalName="Schlagw_x00f6_rter" ma:readOnly="false">
      <xsd:simpleType>
        <xsd:restriction base="dms:Note">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c74095c4-f9c7-4481-a14d-3eb675bc63b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ee6405-2410-41a9-b466-84efdb81922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855d2d4-e0be-4df1-8e9f-d6caf6e9dbc8}" ma:internalName="TaxCatchAll" ma:showField="CatchAllData" ma:web="4eee6405-2410-41a9-b466-84efdb8192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Schlagw_x00f6_rter xmlns="5c6dfab4-252d-401e-a3da-0a884206eb77" xsi:nil="true"/>
    <TaxCatchAll xmlns="4eee6405-2410-41a9-b466-84efdb81922d" xsi:nil="true"/>
    <lcf76f155ced4ddcb4097134ff3c332f xmlns="5c6dfab4-252d-401e-a3da-0a884206eb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F7688-A493-420F-8554-1AA598CC7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dfab4-252d-401e-a3da-0a884206eb77"/>
    <ds:schemaRef ds:uri="http://schemas.microsoft.com/sharepoint/v4"/>
    <ds:schemaRef ds:uri="4eee6405-2410-41a9-b466-84efdb819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DA871-34A9-45FF-B0FC-63C469262CD7}">
  <ds:schemaRefs>
    <ds:schemaRef ds:uri="http://schemas.microsoft.com/office/2006/metadata/properties"/>
    <ds:schemaRef ds:uri="http://schemas.microsoft.com/office/infopath/2007/PartnerControls"/>
    <ds:schemaRef ds:uri="http://schemas.microsoft.com/sharepoint/v4"/>
    <ds:schemaRef ds:uri="5c6dfab4-252d-401e-a3da-0a884206eb77"/>
    <ds:schemaRef ds:uri="4eee6405-2410-41a9-b466-84efdb81922d"/>
  </ds:schemaRefs>
</ds:datastoreItem>
</file>

<file path=customXml/itemProps3.xml><?xml version="1.0" encoding="utf-8"?>
<ds:datastoreItem xmlns:ds="http://schemas.openxmlformats.org/officeDocument/2006/customXml" ds:itemID="{AB2D4863-B8AD-4F55-85F3-8F948952B3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Nachweis Schätzbefugnis</vt:lpstr>
    </vt:vector>
  </TitlesOfParts>
  <Manager/>
  <Company>Amprion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Reher, Sabrina</dc:creator>
  <cp:keywords/>
  <dc:description/>
  <cp:lastModifiedBy>Ehlers, Sabrina</cp:lastModifiedBy>
  <cp:revision/>
  <dcterms:created xsi:type="dcterms:W3CDTF">2022-02-16T10:40:03Z</dcterms:created>
  <dcterms:modified xsi:type="dcterms:W3CDTF">2026-01-28T06:12:22Z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0x0101003C501F3BAF22714CB7E7152BDDD4B823</vt:lpwstr>
  </property>
  <property fmtid="{D5CDD505-2E9C-101B-9397-08002B2CF9AE}" pid="3" name="MSIP_Label_6e118e09-08be-4360-a815-3fc29828016d_Enabled">
    <vt:lpwstr>true</vt:lpwstr>
  </property>
  <property fmtid="{D5CDD505-2E9C-101B-9397-08002B2CF9AE}" pid="4" name="MSIP_Label_6e118e09-08be-4360-a815-3fc29828016d_SetDate">
    <vt:lpwstr>2025-01-20T10:05:14Z</vt:lpwstr>
  </property>
  <property fmtid="{D5CDD505-2E9C-101B-9397-08002B2CF9AE}" pid="5" name="MSIP_Label_6e118e09-08be-4360-a815-3fc29828016d_Method">
    <vt:lpwstr>Standard</vt:lpwstr>
  </property>
  <property fmtid="{D5CDD505-2E9C-101B-9397-08002B2CF9AE}" pid="6" name="MSIP_Label_6e118e09-08be-4360-a815-3fc29828016d_Name">
    <vt:lpwstr>Internal</vt:lpwstr>
  </property>
  <property fmtid="{D5CDD505-2E9C-101B-9397-08002B2CF9AE}" pid="7" name="MSIP_Label_6e118e09-08be-4360-a815-3fc29828016d_SiteId">
    <vt:lpwstr>15b734ef-4a07-47e7-90f4-22cc84a7af23</vt:lpwstr>
  </property>
  <property fmtid="{D5CDD505-2E9C-101B-9397-08002B2CF9AE}" pid="8" name="MSIP_Label_6e118e09-08be-4360-a815-3fc29828016d_ActionId">
    <vt:lpwstr>d0fc5a43-5ae3-460b-8349-c64397ea5fdc</vt:lpwstr>
  </property>
  <property fmtid="{D5CDD505-2E9C-101B-9397-08002B2CF9AE}" pid="9" name="MSIP_Label_6e118e09-08be-4360-a815-3fc29828016d_ContentBits">
    <vt:lpwstr>0</vt:lpwstr>
  </property>
  <property fmtid="{D5CDD505-2E9C-101B-9397-08002B2CF9AE}" pid="10" name="MediaServiceImageTags">
    <vt:lpwstr/>
  </property>
</Properties>
</file>